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4975" windowHeight="1233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'Расходы'!$2:$4</definedName>
    <definedName name="_xlnm.Print_Area" localSheetId="1">'Расходы'!$A$1:$I$190</definedName>
  </definedNames>
  <calcPr fullCalcOnLoad="1"/>
</workbook>
</file>

<file path=xl/sharedStrings.xml><?xml version="1.0" encoding="utf-8"?>
<sst xmlns="http://schemas.openxmlformats.org/spreadsheetml/2006/main" count="468" uniqueCount="309">
  <si>
    <t>Код</t>
  </si>
  <si>
    <t>Наименование доходов</t>
  </si>
  <si>
    <t>Процент исполнения</t>
  </si>
  <si>
    <t>Первоначально утвержденный бюджет города на текущий год, тыс.рублей</t>
  </si>
  <si>
    <t>к первонач. утвержден. бюджету города</t>
  </si>
  <si>
    <t>к утвержден. бюджету с учетом внесенных уточнений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</si>
  <si>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</si>
  <si>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</si>
  <si>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</si>
  <si>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</si>
  <si>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</si>
  <si>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</si>
  <si>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</si>
  <si>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                          *</t>
  </si>
  <si>
    <t>Налог на имущество физических лиц</t>
  </si>
  <si>
    <t>Земельный налог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</si>
  <si>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</si>
  <si>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         *      </t>
  </si>
  <si>
    <t>Дивиденды по акциям</t>
  </si>
  <si>
    <t>Доходы, получаемые в виде арендной платы за земельные участки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</si>
  <si>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</si>
  <si>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</si>
  <si>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</si>
  <si>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Доходы от продажи материальных и нематериальных активов                    *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</si>
  <si>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</si>
  <si>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</si>
  <si>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</si>
  <si>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</si>
  <si>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</si>
  <si>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</si>
  <si>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</si>
  <si>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</si>
  <si>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</si>
  <si>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 xml:space="preserve">Прочие безвозмездные поступления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</si>
  <si>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</si>
  <si>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</si>
  <si>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</si>
  <si>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>Таблица №1. Доходы</t>
  </si>
  <si>
    <t>к соотв. периоду прошлого года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</si>
  <si>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</si>
  <si>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</si>
  <si>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</si>
  <si>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</si>
  <si>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</si>
  <si>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Ливенского городского Совета народных депутатов</t>
  </si>
  <si>
    <t>Аппарат Ливенского городского Совета народных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</si>
  <si>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</si>
  <si>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Ливны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</si>
  <si>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</si>
  <si>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</si>
  <si>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</si>
  <si>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г.Ливны</t>
  </si>
  <si>
    <t xml:space="preserve">Контрольно-счетная палата города Ливны </t>
  </si>
  <si>
    <t>Резервные фонды</t>
  </si>
  <si>
    <t>Другие общегосударственные вопросы</t>
  </si>
  <si>
    <t>Управление муниципального имущества администрации города Ливны</t>
  </si>
  <si>
    <t>Административная комиссия, отдел по труду, комиссия по делам несовершеннолетних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</si>
  <si>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</si>
  <si>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органов местного самоуправления</t>
  </si>
  <si>
    <t>Национальная экономика</t>
  </si>
  <si>
    <t>Общеэкономические вопросы</t>
  </si>
  <si>
    <t xml:space="preserve">Транспорт 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</si>
  <si>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</si>
  <si>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</si>
  <si>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</si>
  <si>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</si>
  <si>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</si>
  <si>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</si>
  <si>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Муниципальная программа «Переселение граждан, проживающих на территории города Ливны из  аварийного жилищного фонда на 2019-2025 годы»</t>
  </si>
  <si>
    <t>Коммунальное хозяйство</t>
  </si>
  <si>
    <t>Субсидия МУКП «Ливенское» на возмещение затрат (недополученных доходов) в связи с оказанием банных услуг</t>
  </si>
  <si>
    <t>Благоустройство</t>
  </si>
  <si>
    <t>Реализация проекта благоустройства общественной территории – парк «Машиностроителей» г. Ливны Орловской области –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</si>
  <si>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Другие вопросы в области жилищно-коммунального хозяйства</t>
  </si>
  <si>
    <t>Управление жилищно-коммунального хозяйства администрации города Ливны</t>
  </si>
  <si>
    <t>Образование</t>
  </si>
  <si>
    <t>Дошкольное образование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</si>
  <si>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</si>
  <si>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«Функционирование и развитие сети образовательных организаций города Ливны»</t>
  </si>
  <si>
    <t>Общее образование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</si>
  <si>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</si>
  <si>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 xml:space="preserve">Организация питания обучающихся общеобразовательных организаций </t>
  </si>
  <si>
    <t>Ежемесячное денежное вознаграждение за классное руководство в рамках непрограммной части городского бюджета</t>
  </si>
  <si>
    <t>Дополнительное образование детей</t>
  </si>
  <si>
    <t>Подпрограмма «Развитие дополнительного образования в сфере культуры и искусства города Ливны»</t>
  </si>
  <si>
    <t>Подпрограмма «Развитие творческих способностей детей и молодежи на 2019-2023 годы»</t>
  </si>
  <si>
    <t>Основное мероприятие «Реализация регионального проекта «Культурная среда» федерального проекта «Культурная среда» в рамках национального проекта «Культура»</t>
  </si>
  <si>
    <t>Молодежная политика</t>
  </si>
  <si>
    <t>Другие вопросы в области образования</t>
  </si>
  <si>
    <t>Управление общего образования администрации г.Ливны</t>
  </si>
  <si>
    <t>Организация психолого-медико-социального сопровождения детей</t>
  </si>
  <si>
    <t>Выявление и поддержка одаренных детей</t>
  </si>
  <si>
    <t>Строительство, реконструкция, капитальный и текущий ремонт образовательных организаций города</t>
  </si>
  <si>
    <t>Культура</t>
  </si>
  <si>
    <t>Подпрограмма «Развитие учреждений культурно-досугового типа города Ливны»</t>
  </si>
  <si>
    <t>Подпрограмма «Развитие музейной деятельности в городе Ливны»</t>
  </si>
  <si>
    <t>Подпрограмма «Развитие библиотечной системы города Ливны»</t>
  </si>
  <si>
    <t>Подпрограмма «Проведение культурно-массовых мероприятий»</t>
  </si>
  <si>
    <t xml:space="preserve">Подпрограмма «Обеспечение сохранности объектов культурного наследия»   </t>
  </si>
  <si>
    <t>Другие вопросы в области культуры, кинематографии</t>
  </si>
  <si>
    <t xml:space="preserve">Управление культуры, молодежной политики и спорта администрации г. Ливны  </t>
  </si>
  <si>
    <t>МКУ города Ливны «Централизованная бухгалтерия»</t>
  </si>
  <si>
    <t>Социальная политика</t>
  </si>
  <si>
    <t>Пенсионное обеспечение</t>
  </si>
  <si>
    <t>Доплаты к пенсиям выборным  лицам, пенсии за выслугу лет</t>
  </si>
  <si>
    <t>Социальное обеспечение населения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</si>
  <si>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</si>
  <si>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</si>
  <si>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Обеспечение жильем отдельных категорий граждан, установленных Федеральным законом от 12 января 1995 года №5-ФЗ «О ветеранах»</t>
  </si>
  <si>
    <t>Охрана семьи и детства</t>
  </si>
  <si>
    <t>Обеспечение жилыми помещениями детей-сирот, детей, оставшихся без попечения родителей</t>
  </si>
  <si>
    <t>Содержание ребенка в семье опекуна и приемной семье, а также вознаграждение, причитающееся приемному родителю</t>
  </si>
  <si>
    <t>Единовременное пособие при всех формах устройства детей в семью</t>
  </si>
  <si>
    <t>Единовременная выплата на ремонт жилых помещений, закрепленных на праве собственности за детьми-сиротами и детьми, оставшимися без попечения родителей</t>
  </si>
  <si>
    <t>Выплата единовременного пособия гражданам, усыновившим детей-сирот и детей, оставшихся без попечения родителей</t>
  </si>
  <si>
    <t>Компенсация проезда школьников из малоимущих семей</t>
  </si>
  <si>
    <t>Компенсация части родительской платы за присмотр и уход за детьми  в дошкольном учреждении</t>
  </si>
  <si>
    <t>Другие вопросы в области социальной политики</t>
  </si>
  <si>
    <t>Отдел опеки и попечительства</t>
  </si>
  <si>
    <t>Физическая культура и спорт</t>
  </si>
  <si>
    <t>Массовый спорт</t>
  </si>
  <si>
    <t>Подпрограмма «Развитие муниципального бюджетного учреждения спортивной подготовки в городе Ливны Орловской области на 2021-2024 годы»</t>
  </si>
  <si>
    <t xml:space="preserve">Создание условий по организации и проведению физкультурно-оздоровительных, спортивно-массовых и учебно-тренировочных мероприятий в МАУ «ФОК» </t>
  </si>
  <si>
    <t xml:space="preserve">Организация, участие и проведение официальных физкультурных, физкультурно-оздоровительных и спортивных мероприятий </t>
  </si>
  <si>
    <t>Содержание спортивных сооружений</t>
  </si>
  <si>
    <t>Ремонт трибун  МАУ «ФОК»</t>
  </si>
  <si>
    <t>ВСЕГО РАСХОДОВ:</t>
  </si>
  <si>
    <t>Таблица №2. Расходы</t>
  </si>
  <si>
    <t>ВСЕГО ДОХОДОВ:</t>
  </si>
  <si>
    <t>0102</t>
  </si>
  <si>
    <t>0103</t>
  </si>
  <si>
    <t>0104</t>
  </si>
  <si>
    <t>0105</t>
  </si>
  <si>
    <t>0106</t>
  </si>
  <si>
    <t>0111</t>
  </si>
  <si>
    <t>0113</t>
  </si>
  <si>
    <t>01</t>
  </si>
  <si>
    <t>04</t>
  </si>
  <si>
    <t>0401</t>
  </si>
  <si>
    <t>0408</t>
  </si>
  <si>
    <t>0409</t>
  </si>
  <si>
    <t>0412</t>
  </si>
  <si>
    <t>05</t>
  </si>
  <si>
    <t>0501</t>
  </si>
  <si>
    <t>0502</t>
  </si>
  <si>
    <t>0503</t>
  </si>
  <si>
    <t>07</t>
  </si>
  <si>
    <t>0701</t>
  </si>
  <si>
    <t>0702</t>
  </si>
  <si>
    <t>0703</t>
  </si>
  <si>
    <t>0707</t>
  </si>
  <si>
    <t>0709</t>
  </si>
  <si>
    <t>08</t>
  </si>
  <si>
    <t>0801</t>
  </si>
  <si>
    <t>0804</t>
  </si>
  <si>
    <t>1001</t>
  </si>
  <si>
    <t>10</t>
  </si>
  <si>
    <t>Подпрограмма «Развитие системы отдыха детей и подростков в каникулярное время» (школьный лагерь)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</si>
  <si>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</t>
  </si>
  <si>
    <t>Доходы от сдачи в аренду имущества</t>
  </si>
  <si>
    <t>Безвозмездные поступления от других бюджетов бюджетной системы РФ                                     *</t>
  </si>
  <si>
    <t>0505</t>
  </si>
  <si>
    <t>Резервный фонд</t>
  </si>
  <si>
    <t>-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</si>
  <si>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</si>
  <si>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деятельностигубернатора Орловской области и деятельности органов исполнительной власти Орловской области</t>
  </si>
  <si>
    <t>Взносы на капитальный ремонт муниципального жилищного фонда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</si>
  <si>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собсвтенности городских округов, и на землях или земельных участках, государственная собственность на которые не разграничена</t>
  </si>
  <si>
    <t>Прочие расходы органов местного самоуправления в рамках непрограммной части городского бюджета</t>
  </si>
  <si>
    <t>Выполнение решений судебных органов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</si>
  <si>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</t>
  </si>
  <si>
    <t>Единая дежурно-диспетчерская служба города Ливны и административно-хозяйственная служба администрации города Ливны</t>
  </si>
  <si>
    <t>Реализация мероприятий для участия во Всеросийском конкурсе лучших проектов туристского кода города</t>
  </si>
  <si>
    <t>Капитальный ремонт крыш</t>
  </si>
  <si>
    <t>Муниципальная программа «Доступная среда города Ливны Орловской области на 2020-2026 годы»</t>
  </si>
  <si>
    <t xml:space="preserve">Организация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</si>
  <si>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Подпрограмма «Функционирование и развитие сети образовательных организаций города Ливны»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</si>
  <si>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Муниципальная программа «Формирование законопослушного поведения участников дорожного движения в городе Ливны Орловской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</si>
  <si>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«Развитие дополнительного образования в городе Ливны»</t>
  </si>
  <si>
    <t>Муниципальная программа «Молодежь города Ливны Орловской области»</t>
  </si>
  <si>
    <t xml:space="preserve">Подпрограмма «Функционирование и развитие сети образовательных организаций города Ливны» </t>
  </si>
  <si>
    <t>Предоставление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бюджета</t>
  </si>
  <si>
    <t>Выполнение работ по инженерным изысканиям  и изготовлению проектной документации на строительство крытого катка с искусственным льдом в г. Ливны</t>
  </si>
  <si>
    <t>Обеспечение деятельности муниципального бюджетного учреждения "Спортивная школа города Ливны"</t>
  </si>
  <si>
    <t>Единая дежурно-диспетчерская служба г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</si>
  <si>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</t>
  </si>
  <si>
    <t>Подпрограмма «Развитие системы отдыха детей и подростков» (путевки)</t>
  </si>
  <si>
    <t xml:space="preserve">Строительство крытого ледового катка с искусственным льдом </t>
  </si>
  <si>
    <t xml:space="preserve">Утвержденный бюджет города на  1 июля с учетом внесенных уточнений, тыс.рублей </t>
  </si>
  <si>
    <t>Исполнение за         1 полугодие, тыс.рублей</t>
  </si>
  <si>
    <t>Утвержденный бюджет города на 1 июля с учетом внесенных уточнений, тыс.рублей</t>
  </si>
  <si>
    <t>Исполнение за 1 полугодие, тыс.рублей</t>
  </si>
  <si>
    <t>Иные мероприятия в области жилищного хозяйства в рамках непрограммной части городского бюджета</t>
  </si>
  <si>
    <t>Основное мероприятие "Строительство, реконструкция, капитальный и текущий ремонт образовательных организаций"</t>
  </si>
  <si>
    <t>Организация и проведение рейтингового голосования</t>
  </si>
  <si>
    <t>Реализация государтвенных функций Орловской области в сфере госуправления</t>
  </si>
  <si>
    <t>Муниципальная программа «Благоустройство города Ливны Орловской области»</t>
  </si>
  <si>
    <t>Муниципальная программа «Обеспечение безопасности дорожного движения на территории города Ливны Орловской области»</t>
  </si>
  <si>
    <t>Выполнение наказов избирателей депутатам Орловского областного Совета народных депутатов</t>
  </si>
  <si>
    <t>Выполнение наказов избирателей депутатам Ливенского городского Совета народных депутатов</t>
  </si>
  <si>
    <t>Создание новых мест в образовательных организациях в связис ростом числа обучающихся, вызванных демографическим фактором</t>
  </si>
  <si>
    <t>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области-капитальный ремонт трибун МАУ "ФОК"</t>
  </si>
  <si>
    <t>0107</t>
  </si>
  <si>
    <t>Обеспечение проведения выборов и референдумов</t>
  </si>
  <si>
    <t xml:space="preserve">Выполнение наказов избирателей депутатам Орловского областного Совета народных депутатов                              </t>
  </si>
  <si>
    <t>Подпрограмма «Содействие занятости молодежи города Ливны»</t>
  </si>
  <si>
    <t>Муниципальная программа «Развитие территориального общественного самоуправления в городе Ливны»</t>
  </si>
  <si>
    <t xml:space="preserve">Муниципальная программа «Ремонт, строительство, реконструкция и содержание автомобильных дорог общего пользования местного значения» </t>
  </si>
  <si>
    <t>Подпрограмма «Муниципальная поддержка работников системы образования, талантливых детей и молодежи в городе Ливны»</t>
  </si>
  <si>
    <t xml:space="preserve">Подпрограмма «Обеспечение жильем молодых семей» </t>
  </si>
  <si>
    <t xml:space="preserve">Анализ исполнения бюджета города Ливны за 1 полугодие 2023 года </t>
  </si>
  <si>
    <t>Исполнение за 1 полугодие 2022  года, тыс.рублей</t>
  </si>
  <si>
    <t>2023 год</t>
  </si>
  <si>
    <t xml:space="preserve">2 04 00000 00 0000 000
</t>
  </si>
  <si>
    <t>1 01 02000 01 0000 110</t>
  </si>
  <si>
    <t>1 03 02000 01 0000 110</t>
  </si>
  <si>
    <t>1 05 01000 00 0000 110</t>
  </si>
  <si>
    <t>1 05 02000 02 0000 110</t>
  </si>
  <si>
    <t>1 05 03000 01 0000 110</t>
  </si>
  <si>
    <t>1 05 04010 02 0000 110</t>
  </si>
  <si>
    <t>1 06 00000 00 0000 000</t>
  </si>
  <si>
    <t>1 06 01020 04 0000 110</t>
  </si>
  <si>
    <t>1 06 06032 04 0000 110
1 06 06042 04 0000 110</t>
  </si>
  <si>
    <t>1 08 00000 00 0000 000</t>
  </si>
  <si>
    <t>1 11 00000 00 0000 000</t>
  </si>
  <si>
    <t>1 11 01040 04 0000 120</t>
  </si>
  <si>
    <t>1 11 05012 04 0000 120
1 11 05024 04 0000 120</t>
  </si>
  <si>
    <t>1 11 05074 04 0000 120</t>
  </si>
  <si>
    <t>1 11 07014 04 0000 120</t>
  </si>
  <si>
    <t>1 11 09044 04 0000 120</t>
  </si>
  <si>
    <t>1 11 09080 04 0000 120</t>
  </si>
  <si>
    <t>1 12 01000 01 0000 120</t>
  </si>
  <si>
    <t>1 14 00000 00 0000 000</t>
  </si>
  <si>
    <t>1 13 00000 00 0000 000</t>
  </si>
  <si>
    <t>Доходы от оказания платных услуг и компенсации затрат государства        *</t>
  </si>
  <si>
    <t>1 14 02043 04 0000 410</t>
  </si>
  <si>
    <t>1 14 06012 04 0000 430
1 14 06024 04 0000 430</t>
  </si>
  <si>
    <t>1 15 00000 00 0000 000</t>
  </si>
  <si>
    <t>1 16 00000 00 0000 000</t>
  </si>
  <si>
    <t>1 17 00000 00 0000 000</t>
  </si>
  <si>
    <t>2 00 00000 00 0000 000</t>
  </si>
  <si>
    <t>2 02 00000 00 0000 000</t>
  </si>
  <si>
    <t>2 02 10000 00 0000 150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</si>
  <si>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</si>
  <si>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</si>
  <si>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</si>
  <si>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2 02 40000 00 0000 150</t>
  </si>
  <si>
    <t xml:space="preserve">Безвозмездные поступления от негосударственных организаций
</t>
  </si>
  <si>
    <t>2 07 00000 00 0000 000</t>
  </si>
  <si>
    <t>2 18 00000 00 0000 000</t>
  </si>
  <si>
    <t>2 19 00000 00 0000 000</t>
  </si>
  <si>
    <t>Исполнение            за 1 полугодие 2022 года, тыс.рублей</t>
  </si>
  <si>
    <t>Муниципальная программа «Развитие архивного дела в городе Ливны Орловской области»</t>
  </si>
  <si>
    <t>Муниципальная программа «Профилактика правонарушений в городе Ливны Орловской области»</t>
  </si>
  <si>
    <t>Муниципальная программа «Профилактика экстремизма и терроризма в городе Ливны Орловской области»</t>
  </si>
  <si>
    <t>Муниципальная программа «Поддержка социально-ориентированных некоммерческих организаций города Ливны Орловской области»</t>
  </si>
  <si>
    <t>Реализация инициативных проектов</t>
  </si>
  <si>
    <t>0405</t>
  </si>
  <si>
    <t>Сельское хозяйство и рыболовство</t>
  </si>
  <si>
    <t>Муниципальная программа "Благоустройство города Ливны Орловской области"</t>
  </si>
  <si>
    <t>Муниципальная программа «Формирование современной городской среды на территории города Ливны»</t>
  </si>
  <si>
    <t>Муниципальная программа «Формирование законопослушного поведения участников дорожного движения в городе Ливны Орловской области »</t>
  </si>
  <si>
    <t xml:space="preserve">Муниципальная программа «Развитие и поддержка малого и среднего предпринимательства в городе Ливны» </t>
  </si>
  <si>
    <t>Муниципальная программа «Стимулирование развития жилищного строительства на территории города Ливны Орловской области»</t>
  </si>
  <si>
    <t>Муниципальная программа «Капитальный ремонт системы водоснабжения на территории города Ливны Орловской области»</t>
  </si>
  <si>
    <t>Охрана окружающей среды</t>
  </si>
  <si>
    <t>06</t>
  </si>
  <si>
    <t>Другие вопросы в области охраны окружающей среды</t>
  </si>
  <si>
    <t>0605</t>
  </si>
  <si>
    <t>Муниципальная программа "Энергосбережение и повышение энергетической эффективности в городе Ливны Орловской области"</t>
  </si>
  <si>
    <t>Развитие системы отдыха детей и подростков</t>
  </si>
  <si>
    <t>Предоставление субсидии на возмещение недополученных доходов МУКП "Ливенское" в связи с оказанием услуг аттракционов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</si>
  <si>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</t>
  </si>
  <si>
    <t>Подпрограмма "Развитие инфраструктуры массового спорта в городе Ливны Орловской области"</t>
  </si>
  <si>
    <t>Муниципальная программа «Развитие муниципальной службы в городе Ливны Орловской области»</t>
  </si>
  <si>
    <t>Реализация мероприятий по подготовке к Всероссийскому конкурсу лучших проектов создания комфортной городской среды</t>
  </si>
  <si>
    <t>Муниципальная программа "Доступная среда  города Ливны Орловской области"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</si>
  <si>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</si>
  <si>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Реализация инновационного социального проекта города Ливны "Движение вверх" 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</si>
  <si>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</t>
  </si>
  <si>
    <t>Обслуживание государственного (муниципального) долга</t>
  </si>
  <si>
    <t>Культура, кинематография</t>
  </si>
  <si>
    <t>Обслуживание государственного (муниципального) внутреннего долга</t>
  </si>
  <si>
    <t>Поддержка работников системы образования, талантливых детей и молодежи</t>
  </si>
  <si>
    <t>уменьшение в 7,5 раза</t>
  </si>
  <si>
    <t>увеличение в 2,1 раза</t>
  </si>
  <si>
    <t>увеличение в 4,5 раза</t>
  </si>
  <si>
    <t>увеличение в 2,6 раза</t>
  </si>
  <si>
    <t>увеличение в 3,8 раза</t>
  </si>
  <si>
    <t>увеличение в 3,0 раза</t>
  </si>
  <si>
    <t>увеличение в 3,3 раза</t>
  </si>
  <si>
    <t>увеличение в 6,6 раза</t>
  </si>
  <si>
    <t>увеличение в 3,2 раза</t>
  </si>
  <si>
    <t>увеличение в 2,2 раза</t>
  </si>
  <si>
    <t>увеличение в  3,2 раза</t>
  </si>
  <si>
    <t>увеличение в 6,9 раза</t>
  </si>
  <si>
    <t>увеличение в 3,5 раза</t>
  </si>
  <si>
    <t>увеличение в 2,7 раза</t>
  </si>
  <si>
    <t>увеличение в 2,3 раза</t>
  </si>
  <si>
    <t>увеличение в 5,2 раза</t>
  </si>
  <si>
    <t>увеличение в 11,0 раз</t>
  </si>
  <si>
    <t>увеличение в 6,3 раза</t>
  </si>
  <si>
    <t>к аналитической справке КСП г. Ливны от 25.07.2023г.</t>
  </si>
  <si>
    <t>увеличение в 9,5 раз</t>
  </si>
  <si>
    <t>увеличение в 66,5 раза</t>
  </si>
  <si>
    <t>увеличение в 7,8 раза</t>
  </si>
  <si>
    <t>увеличение в 8,5 раза</t>
  </si>
  <si>
    <t>увеличение в 12,4 раза</t>
  </si>
  <si>
    <t>увеличение в 5,6 раза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</si>
</sst>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distributed" wrapText="1"/>
    </xf>
    <xf numFmtId="0" fontId="4" fillId="0" borderId="10" xfId="0" applyFont="1" applyBorder="1" applyAlignment="1">
      <alignment horizontal="center" vertical="distributed" wrapText="1"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wrapText="1"/>
    </xf>
    <xf numFmtId="172" fontId="5" fillId="33" borderId="10" xfId="0" applyNumberFormat="1" applyFont="1" applyFill="1" applyBorder="1" applyAlignment="1">
      <alignment horizontal="right" wrapText="1"/>
    </xf>
    <xf numFmtId="172" fontId="5" fillId="0" borderId="11" xfId="0" applyNumberFormat="1" applyFont="1" applyBorder="1" applyAlignment="1">
      <alignment horizontal="right" wrapText="1"/>
    </xf>
    <xf numFmtId="172" fontId="5" fillId="33" borderId="11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172" fontId="5" fillId="34" borderId="1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distributed" wrapText="1"/>
    </xf>
    <xf numFmtId="172" fontId="6" fillId="0" borderId="10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172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distributed" wrapText="1"/>
    </xf>
    <xf numFmtId="172" fontId="7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49" fontId="27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wrapText="1"/>
    </xf>
    <xf numFmtId="172" fontId="9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9" sqref="I29"/>
    </sheetView>
  </sheetViews>
  <sheetFormatPr defaultColWidth="9.140625" defaultRowHeight="15"/>
  <cols>
    <col min="1" max="1" width="23.28125" style="1" customWidth="1"/>
    <col min="2" max="2" width="37.28125" style="1" customWidth="1"/>
    <col min="3" max="3" width="12.28125" style="1" customWidth="1"/>
    <col min="4" max="6" width="16.421875" style="1" customWidth="1"/>
    <col min="7" max="9" width="11.57421875" style="1" customWidth="1"/>
    <col min="10" max="16384" width="9.140625" style="1" customWidth="1"/>
  </cols>
  <sheetData>
    <row r="1" ht="15">
      <c r="I1" s="2" t="s">
        <v>36</v>
      </c>
    </row>
    <row r="2" ht="15">
      <c r="I2" s="2" t="s">
        <v>302</v>
      </c>
    </row>
    <row r="3" ht="15">
      <c r="I3" s="2"/>
    </row>
    <row r="4" spans="2:9" ht="15">
      <c r="B4" s="57" t="s">
        <v>210</v>
      </c>
      <c r="C4" s="57"/>
      <c r="D4" s="57"/>
      <c r="E4" s="57"/>
      <c r="F4" s="57"/>
      <c r="G4" s="57"/>
      <c r="I4" s="2"/>
    </row>
    <row r="5" ht="15">
      <c r="I5" s="3" t="s">
        <v>37</v>
      </c>
    </row>
    <row r="6" spans="1:9" ht="15.75" customHeight="1">
      <c r="A6" s="58" t="s">
        <v>0</v>
      </c>
      <c r="B6" s="58" t="s">
        <v>1</v>
      </c>
      <c r="C6" s="55" t="s">
        <v>211</v>
      </c>
      <c r="D6" s="60" t="s">
        <v>212</v>
      </c>
      <c r="E6" s="60"/>
      <c r="F6" s="60"/>
      <c r="G6" s="60" t="s">
        <v>2</v>
      </c>
      <c r="H6" s="60"/>
      <c r="I6" s="60"/>
    </row>
    <row r="7" spans="1:9" ht="78.75" customHeight="1">
      <c r="A7" s="59"/>
      <c r="B7" s="59"/>
      <c r="C7" s="56"/>
      <c r="D7" s="4" t="s">
        <v>3</v>
      </c>
      <c r="E7" s="4" t="s">
        <v>188</v>
      </c>
      <c r="F7" s="4" t="s">
        <v>189</v>
      </c>
      <c r="G7" s="4" t="s">
        <v>4</v>
      </c>
      <c r="H7" s="4" t="s">
        <v>5</v>
      </c>
      <c r="I7" s="4" t="s">
        <v>38</v>
      </c>
    </row>
    <row r="8" spans="1:9" ht="12.75" customHeight="1">
      <c r="A8" s="5">
        <v>1</v>
      </c>
      <c r="B8" s="5">
        <v>2</v>
      </c>
      <c r="C8" s="5">
        <v>3</v>
      </c>
      <c r="D8" s="5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29.25" customHeight="1">
      <c r="A9" s="7"/>
      <c r="B9" s="7" t="s">
        <v>6</v>
      </c>
      <c r="C9" s="8">
        <f>C10+C11+C12+C13+C14+C15+C16+C19+C20+C27+C28+C29+C32+C33+C34</f>
        <v>179198.00000000003</v>
      </c>
      <c r="D9" s="8">
        <f>D10+D11+D12+D13+D14+D15+D16+D19+D20+D27+D28+D29+D32+D33+D34</f>
        <v>406564.5</v>
      </c>
      <c r="E9" s="8">
        <f>E10+E11+E12+E13+E14+E15+E16+E19+E20+E27+E28+E29+E32+E33+E34</f>
        <v>410705.5</v>
      </c>
      <c r="F9" s="8">
        <f>F10+F11+F12+F13+F14+F15+F16+F19+F20+F27+F28+F29+F32+F33+F34</f>
        <v>199832.90000000002</v>
      </c>
      <c r="G9" s="9">
        <f>F9/D9*100</f>
        <v>49.151586033704376</v>
      </c>
      <c r="H9" s="9">
        <f>F9/E9*100</f>
        <v>48.65600777199234</v>
      </c>
      <c r="I9" s="9">
        <f>F9/C9*100</f>
        <v>111.51513967789819</v>
      </c>
    </row>
    <row r="10" spans="1:9" ht="21" customHeight="1">
      <c r="A10" s="10" t="s">
        <v>214</v>
      </c>
      <c r="B10" s="10" t="s">
        <v>7</v>
      </c>
      <c r="C10" s="11">
        <v>117752.8</v>
      </c>
      <c r="D10" s="12">
        <v>274229.5</v>
      </c>
      <c r="E10" s="11">
        <v>274229.5</v>
      </c>
      <c r="F10" s="11">
        <v>136234.9</v>
      </c>
      <c r="G10" s="11">
        <f>F10/D10*100</f>
        <v>49.67915559777485</v>
      </c>
      <c r="H10" s="11">
        <f>F10/E10*100</f>
        <v>49.67915559777485</v>
      </c>
      <c r="I10" s="11">
        <f>F10/C10*100</f>
        <v>115.69567772486089</v>
      </c>
    </row>
    <row r="11" spans="1:9" ht="49.5" customHeight="1">
      <c r="A11" s="10" t="s">
        <v>215</v>
      </c>
      <c r="B11" s="10" t="s">
        <v>8</v>
      </c>
      <c r="C11" s="11">
        <v>1888.5</v>
      </c>
      <c r="D11" s="12">
        <v>3575</v>
      </c>
      <c r="E11" s="11">
        <v>3575</v>
      </c>
      <c r="F11" s="11">
        <v>1948.2</v>
      </c>
      <c r="G11" s="11">
        <f aca="true" t="shared" si="0" ref="G11:G34">F11/D11*100</f>
        <v>54.495104895104895</v>
      </c>
      <c r="H11" s="11">
        <f aca="true" t="shared" si="1" ref="H11:H34">F11/E11*100</f>
        <v>54.495104895104895</v>
      </c>
      <c r="I11" s="11">
        <f aca="true" t="shared" si="2" ref="I11:I34">F11/C11*100</f>
        <v>103.16123907863384</v>
      </c>
    </row>
    <row r="12" spans="1:9" ht="49.5" customHeight="1">
      <c r="A12" s="10" t="s">
        <v>216</v>
      </c>
      <c r="B12" s="10" t="s">
        <v>9</v>
      </c>
      <c r="C12" s="11">
        <v>15276</v>
      </c>
      <c r="D12" s="12">
        <v>31940</v>
      </c>
      <c r="E12" s="11">
        <v>31940</v>
      </c>
      <c r="F12" s="11">
        <v>19289.2</v>
      </c>
      <c r="G12" s="11">
        <f t="shared" si="0"/>
        <v>60.39198497182217</v>
      </c>
      <c r="H12" s="11">
        <f t="shared" si="1"/>
        <v>60.39198497182217</v>
      </c>
      <c r="I12" s="11">
        <f t="shared" si="2"/>
        <v>126.27127520293271</v>
      </c>
    </row>
    <row r="13" spans="1:9" ht="33.75" customHeight="1">
      <c r="A13" s="10" t="s">
        <v>217</v>
      </c>
      <c r="B13" s="10" t="s">
        <v>10</v>
      </c>
      <c r="C13" s="11">
        <v>48.6</v>
      </c>
      <c r="D13" s="12">
        <v>0</v>
      </c>
      <c r="E13" s="11">
        <v>0</v>
      </c>
      <c r="F13" s="11">
        <v>-362.9</v>
      </c>
      <c r="G13" s="11" t="s">
        <v>163</v>
      </c>
      <c r="H13" s="11" t="s">
        <v>163</v>
      </c>
      <c r="I13" s="52" t="s">
        <v>284</v>
      </c>
    </row>
    <row r="14" spans="1:9" ht="27.75" customHeight="1">
      <c r="A14" s="10" t="s">
        <v>218</v>
      </c>
      <c r="B14" s="10" t="s">
        <v>11</v>
      </c>
      <c r="C14" s="11">
        <v>3118.7</v>
      </c>
      <c r="D14" s="12">
        <v>3300</v>
      </c>
      <c r="E14" s="11">
        <v>3300</v>
      </c>
      <c r="F14" s="11">
        <v>1179</v>
      </c>
      <c r="G14" s="11">
        <f t="shared" si="0"/>
        <v>35.72727272727273</v>
      </c>
      <c r="H14" s="11">
        <f t="shared" si="1"/>
        <v>35.72727272727273</v>
      </c>
      <c r="I14" s="11">
        <f t="shared" si="2"/>
        <v>37.80421329400071</v>
      </c>
    </row>
    <row r="15" spans="1:9" ht="63" customHeight="1">
      <c r="A15" s="10" t="s">
        <v>219</v>
      </c>
      <c r="B15" s="10" t="s">
        <v>12</v>
      </c>
      <c r="C15" s="11">
        <v>8145.6</v>
      </c>
      <c r="D15" s="12">
        <v>15120</v>
      </c>
      <c r="E15" s="11">
        <v>15120</v>
      </c>
      <c r="F15" s="11">
        <v>6303.6</v>
      </c>
      <c r="G15" s="11">
        <f t="shared" si="0"/>
        <v>41.6904761904762</v>
      </c>
      <c r="H15" s="11">
        <f t="shared" si="1"/>
        <v>41.6904761904762</v>
      </c>
      <c r="I15" s="11">
        <f t="shared" si="2"/>
        <v>77.38656452563347</v>
      </c>
    </row>
    <row r="16" spans="1:9" ht="21.75" customHeight="1">
      <c r="A16" s="10" t="s">
        <v>220</v>
      </c>
      <c r="B16" s="10" t="s">
        <v>13</v>
      </c>
      <c r="C16" s="12">
        <f>C17+C18</f>
        <v>6916</v>
      </c>
      <c r="D16" s="12">
        <f>D17+D18</f>
        <v>27925</v>
      </c>
      <c r="E16" s="12">
        <f>E17+E18</f>
        <v>27925</v>
      </c>
      <c r="F16" s="12">
        <f>F17+F18</f>
        <v>6186.700000000001</v>
      </c>
      <c r="G16" s="11">
        <f t="shared" si="0"/>
        <v>22.154700089525516</v>
      </c>
      <c r="H16" s="11">
        <f t="shared" si="1"/>
        <v>22.154700089525516</v>
      </c>
      <c r="I16" s="11">
        <f t="shared" si="2"/>
        <v>89.45488721804512</v>
      </c>
    </row>
    <row r="17" spans="1:9" ht="26.25" customHeight="1">
      <c r="A17" s="13" t="s">
        <v>221</v>
      </c>
      <c r="B17" s="14" t="s">
        <v>14</v>
      </c>
      <c r="C17" s="15">
        <v>660.7</v>
      </c>
      <c r="D17" s="16">
        <v>7725</v>
      </c>
      <c r="E17" s="15">
        <v>7725</v>
      </c>
      <c r="F17" s="15">
        <v>311.6</v>
      </c>
      <c r="G17" s="11">
        <f t="shared" si="0"/>
        <v>4.033656957928803</v>
      </c>
      <c r="H17" s="11">
        <f t="shared" si="1"/>
        <v>4.033656957928803</v>
      </c>
      <c r="I17" s="11">
        <f t="shared" si="2"/>
        <v>47.16210080217951</v>
      </c>
    </row>
    <row r="18" spans="1:9" ht="30">
      <c r="A18" s="10" t="s">
        <v>222</v>
      </c>
      <c r="B18" s="14" t="s">
        <v>15</v>
      </c>
      <c r="C18" s="17">
        <v>6255.3</v>
      </c>
      <c r="D18" s="18">
        <v>20200</v>
      </c>
      <c r="E18" s="17">
        <v>20200</v>
      </c>
      <c r="F18" s="17">
        <v>5875.1</v>
      </c>
      <c r="G18" s="11">
        <f t="shared" si="0"/>
        <v>29.084653465346538</v>
      </c>
      <c r="H18" s="11">
        <f t="shared" si="1"/>
        <v>29.084653465346538</v>
      </c>
      <c r="I18" s="11">
        <f t="shared" si="2"/>
        <v>93.92195418285294</v>
      </c>
    </row>
    <row r="19" spans="1:9" ht="24.75" customHeight="1">
      <c r="A19" s="19" t="s">
        <v>223</v>
      </c>
      <c r="B19" s="19" t="s">
        <v>16</v>
      </c>
      <c r="C19" s="11">
        <v>4508</v>
      </c>
      <c r="D19" s="12">
        <v>9930</v>
      </c>
      <c r="E19" s="11">
        <v>9930</v>
      </c>
      <c r="F19" s="11">
        <v>3848.4</v>
      </c>
      <c r="G19" s="11">
        <f t="shared" si="0"/>
        <v>38.755287009063444</v>
      </c>
      <c r="H19" s="11">
        <f t="shared" si="1"/>
        <v>38.755287009063444</v>
      </c>
      <c r="I19" s="11">
        <f t="shared" si="2"/>
        <v>85.36823425022183</v>
      </c>
    </row>
    <row r="20" spans="1:9" ht="49.5" customHeight="1">
      <c r="A20" s="10" t="s">
        <v>224</v>
      </c>
      <c r="B20" s="10" t="s">
        <v>17</v>
      </c>
      <c r="C20" s="11">
        <f>C21+C22+C23+C24+C25+C26</f>
        <v>14436.900000000001</v>
      </c>
      <c r="D20" s="11">
        <f>D21+D22+D23+D24+D25+D26</f>
        <v>34453.1</v>
      </c>
      <c r="E20" s="11">
        <v>34453.1</v>
      </c>
      <c r="F20" s="11">
        <v>16344.1</v>
      </c>
      <c r="G20" s="11">
        <f t="shared" si="0"/>
        <v>47.43869201900555</v>
      </c>
      <c r="H20" s="11">
        <f t="shared" si="1"/>
        <v>47.43869201900555</v>
      </c>
      <c r="I20" s="11">
        <f t="shared" si="2"/>
        <v>113.21059230167141</v>
      </c>
    </row>
    <row r="21" spans="1:9" ht="24.75" customHeight="1">
      <c r="A21" s="13" t="s">
        <v>225</v>
      </c>
      <c r="B21" s="14" t="s">
        <v>18</v>
      </c>
      <c r="C21" s="15">
        <v>0</v>
      </c>
      <c r="D21" s="15">
        <v>217.6</v>
      </c>
      <c r="E21" s="15">
        <v>217.6</v>
      </c>
      <c r="F21" s="15">
        <v>0</v>
      </c>
      <c r="G21" s="11">
        <f t="shared" si="0"/>
        <v>0</v>
      </c>
      <c r="H21" s="11">
        <f t="shared" si="1"/>
        <v>0</v>
      </c>
      <c r="I21" s="11" t="s">
        <v>163</v>
      </c>
    </row>
    <row r="22" spans="1:9" ht="30.75" customHeight="1">
      <c r="A22" s="13" t="s">
        <v>226</v>
      </c>
      <c r="B22" s="20" t="s">
        <v>19</v>
      </c>
      <c r="C22" s="15">
        <v>8700.9</v>
      </c>
      <c r="D22" s="16">
        <v>21000</v>
      </c>
      <c r="E22" s="15">
        <v>21000</v>
      </c>
      <c r="F22" s="15">
        <v>10233.3</v>
      </c>
      <c r="G22" s="11">
        <f t="shared" si="0"/>
        <v>48.73</v>
      </c>
      <c r="H22" s="11">
        <f t="shared" si="1"/>
        <v>48.73</v>
      </c>
      <c r="I22" s="11">
        <f t="shared" si="2"/>
        <v>117.61197117539564</v>
      </c>
    </row>
    <row r="23" spans="1:9" ht="30.75" customHeight="1">
      <c r="A23" s="10" t="s">
        <v>227</v>
      </c>
      <c r="B23" s="14" t="s">
        <v>159</v>
      </c>
      <c r="C23" s="15">
        <v>1246.6</v>
      </c>
      <c r="D23" s="16">
        <v>2523.8</v>
      </c>
      <c r="E23" s="15">
        <v>2523.8</v>
      </c>
      <c r="F23" s="15">
        <v>1193.2</v>
      </c>
      <c r="G23" s="11">
        <f t="shared" si="0"/>
        <v>47.27791425628021</v>
      </c>
      <c r="H23" s="11">
        <f t="shared" si="1"/>
        <v>47.27791425628021</v>
      </c>
      <c r="I23" s="11">
        <f t="shared" si="2"/>
        <v>95.71634846783252</v>
      </c>
    </row>
    <row r="24" spans="1:9" ht="82.5" customHeight="1">
      <c r="A24" s="10" t="s">
        <v>228</v>
      </c>
      <c r="B24" s="14" t="s">
        <v>20</v>
      </c>
      <c r="C24" s="15">
        <v>1315</v>
      </c>
      <c r="D24" s="16">
        <v>5646.3</v>
      </c>
      <c r="E24" s="15">
        <v>5646.3</v>
      </c>
      <c r="F24" s="15">
        <v>1172.3</v>
      </c>
      <c r="G24" s="11">
        <f t="shared" si="0"/>
        <v>20.762269096576517</v>
      </c>
      <c r="H24" s="11">
        <f t="shared" si="1"/>
        <v>20.762269096576517</v>
      </c>
      <c r="I24" s="11">
        <f t="shared" si="2"/>
        <v>89.14828897338403</v>
      </c>
    </row>
    <row r="25" spans="1:9" ht="143.25" customHeight="1">
      <c r="A25" s="10" t="s">
        <v>229</v>
      </c>
      <c r="B25" s="14" t="s">
        <v>21</v>
      </c>
      <c r="C25" s="15">
        <v>663.1</v>
      </c>
      <c r="D25" s="16">
        <v>1759.1</v>
      </c>
      <c r="E25" s="15">
        <v>1759.1</v>
      </c>
      <c r="F25" s="15">
        <v>991.8</v>
      </c>
      <c r="G25" s="11">
        <f t="shared" si="0"/>
        <v>56.38110397362287</v>
      </c>
      <c r="H25" s="11">
        <f t="shared" si="1"/>
        <v>56.38110397362287</v>
      </c>
      <c r="I25" s="11">
        <f t="shared" si="2"/>
        <v>149.5702005730659</v>
      </c>
    </row>
    <row r="26" spans="1:9" ht="187.5" customHeight="1">
      <c r="A26" s="10" t="s">
        <v>230</v>
      </c>
      <c r="B26" s="14" t="s">
        <v>167</v>
      </c>
      <c r="C26" s="15">
        <v>2511.3</v>
      </c>
      <c r="D26" s="16">
        <v>3306.3</v>
      </c>
      <c r="E26" s="15">
        <v>3306.3</v>
      </c>
      <c r="F26" s="15">
        <v>2753.5</v>
      </c>
      <c r="G26" s="11">
        <f t="shared" si="0"/>
        <v>83.280404077065</v>
      </c>
      <c r="H26" s="11">
        <f t="shared" si="1"/>
        <v>83.280404077065</v>
      </c>
      <c r="I26" s="11">
        <f t="shared" si="2"/>
        <v>109.64440727909847</v>
      </c>
    </row>
    <row r="27" spans="1:9" ht="33" customHeight="1">
      <c r="A27" s="10" t="s">
        <v>231</v>
      </c>
      <c r="B27" s="10" t="s">
        <v>22</v>
      </c>
      <c r="C27" s="11">
        <v>198</v>
      </c>
      <c r="D27" s="11">
        <v>632</v>
      </c>
      <c r="E27" s="11">
        <v>632</v>
      </c>
      <c r="F27" s="11">
        <v>152.9</v>
      </c>
      <c r="G27" s="11">
        <f t="shared" si="0"/>
        <v>24.193037974683545</v>
      </c>
      <c r="H27" s="11">
        <f t="shared" si="1"/>
        <v>24.193037974683545</v>
      </c>
      <c r="I27" s="11">
        <f t="shared" si="2"/>
        <v>77.22222222222223</v>
      </c>
    </row>
    <row r="28" spans="1:9" ht="30">
      <c r="A28" s="10" t="s">
        <v>233</v>
      </c>
      <c r="B28" s="10" t="s">
        <v>234</v>
      </c>
      <c r="C28" s="11">
        <v>1834.9</v>
      </c>
      <c r="D28" s="11">
        <v>0</v>
      </c>
      <c r="E28" s="11">
        <v>0</v>
      </c>
      <c r="F28" s="11">
        <v>36.6</v>
      </c>
      <c r="G28" s="11" t="s">
        <v>163</v>
      </c>
      <c r="H28" s="11" t="s">
        <v>163</v>
      </c>
      <c r="I28" s="11">
        <f t="shared" si="2"/>
        <v>1.9946591094882555</v>
      </c>
    </row>
    <row r="29" spans="1:9" ht="34.5" customHeight="1">
      <c r="A29" s="10" t="s">
        <v>232</v>
      </c>
      <c r="B29" s="10" t="s">
        <v>23</v>
      </c>
      <c r="C29" s="11">
        <f>C30+C31</f>
        <v>3556.1</v>
      </c>
      <c r="D29" s="11">
        <f>D30+D31</f>
        <v>4000</v>
      </c>
      <c r="E29" s="11">
        <f>E30+E31</f>
        <v>8141</v>
      </c>
      <c r="F29" s="11">
        <v>7604.4</v>
      </c>
      <c r="G29" s="11">
        <f t="shared" si="0"/>
        <v>190.11</v>
      </c>
      <c r="H29" s="11">
        <f t="shared" si="1"/>
        <v>93.40867215329811</v>
      </c>
      <c r="I29" s="52" t="s">
        <v>285</v>
      </c>
    </row>
    <row r="30" spans="1:9" ht="49.5" customHeight="1">
      <c r="A30" s="13" t="s">
        <v>235</v>
      </c>
      <c r="B30" s="14" t="s">
        <v>24</v>
      </c>
      <c r="C30" s="15">
        <v>1150.5</v>
      </c>
      <c r="D30" s="16">
        <v>1700</v>
      </c>
      <c r="E30" s="15">
        <v>5166</v>
      </c>
      <c r="F30" s="15">
        <v>5166.7</v>
      </c>
      <c r="G30" s="52" t="s">
        <v>289</v>
      </c>
      <c r="H30" s="11">
        <f t="shared" si="1"/>
        <v>100.01355013550135</v>
      </c>
      <c r="I30" s="52" t="s">
        <v>286</v>
      </c>
    </row>
    <row r="31" spans="1:9" ht="34.5" customHeight="1">
      <c r="A31" s="13" t="s">
        <v>236</v>
      </c>
      <c r="B31" s="20" t="s">
        <v>25</v>
      </c>
      <c r="C31" s="15">
        <v>2405.6</v>
      </c>
      <c r="D31" s="16">
        <v>2300</v>
      </c>
      <c r="E31" s="15">
        <v>2975</v>
      </c>
      <c r="F31" s="15">
        <v>2437.7</v>
      </c>
      <c r="G31" s="11">
        <f t="shared" si="0"/>
        <v>105.98695652173913</v>
      </c>
      <c r="H31" s="11">
        <f t="shared" si="1"/>
        <v>81.93949579831931</v>
      </c>
      <c r="I31" s="11">
        <f t="shared" si="2"/>
        <v>101.33438643165947</v>
      </c>
    </row>
    <row r="32" spans="1:9" ht="27" customHeight="1">
      <c r="A32" s="10" t="s">
        <v>237</v>
      </c>
      <c r="B32" s="10" t="s">
        <v>26</v>
      </c>
      <c r="C32" s="11">
        <v>17.7</v>
      </c>
      <c r="D32" s="12">
        <v>3.2</v>
      </c>
      <c r="E32" s="11">
        <v>3.2</v>
      </c>
      <c r="F32" s="11">
        <v>5.7</v>
      </c>
      <c r="G32" s="11">
        <f t="shared" si="0"/>
        <v>178.125</v>
      </c>
      <c r="H32" s="11">
        <f t="shared" si="1"/>
        <v>178.125</v>
      </c>
      <c r="I32" s="11">
        <f t="shared" si="2"/>
        <v>32.20338983050848</v>
      </c>
    </row>
    <row r="33" spans="1:9" ht="25.5" customHeight="1">
      <c r="A33" s="10" t="s">
        <v>238</v>
      </c>
      <c r="B33" s="10" t="s">
        <v>27</v>
      </c>
      <c r="C33" s="11">
        <v>630.6</v>
      </c>
      <c r="D33" s="12">
        <v>1156.7</v>
      </c>
      <c r="E33" s="11">
        <v>1156.7</v>
      </c>
      <c r="F33" s="11">
        <v>506.8</v>
      </c>
      <c r="G33" s="11">
        <f t="shared" si="0"/>
        <v>43.814299299732</v>
      </c>
      <c r="H33" s="11">
        <f t="shared" si="1"/>
        <v>43.814299299732</v>
      </c>
      <c r="I33" s="11">
        <f t="shared" si="2"/>
        <v>80.36790358388835</v>
      </c>
    </row>
    <row r="34" spans="1:9" ht="25.5" customHeight="1">
      <c r="A34" s="10" t="s">
        <v>239</v>
      </c>
      <c r="B34" s="10" t="s">
        <v>28</v>
      </c>
      <c r="C34" s="11">
        <v>869.6</v>
      </c>
      <c r="D34" s="11">
        <v>300</v>
      </c>
      <c r="E34" s="11">
        <v>300</v>
      </c>
      <c r="F34" s="11">
        <v>555.3</v>
      </c>
      <c r="G34" s="11">
        <f t="shared" si="0"/>
        <v>185.09999999999997</v>
      </c>
      <c r="H34" s="11">
        <f t="shared" si="1"/>
        <v>185.09999999999997</v>
      </c>
      <c r="I34" s="11">
        <f t="shared" si="2"/>
        <v>63.85694572217111</v>
      </c>
    </row>
    <row r="35" spans="1:9" ht="30" customHeight="1">
      <c r="A35" s="21" t="s">
        <v>240</v>
      </c>
      <c r="B35" s="21" t="s">
        <v>29</v>
      </c>
      <c r="C35" s="9">
        <f>C36+C42+C43+C44</f>
        <v>404461.79999999993</v>
      </c>
      <c r="D35" s="9">
        <f>D36+D42+D43+D44</f>
        <v>1147567.9</v>
      </c>
      <c r="E35" s="9">
        <f>E36+E42+E43+E44+E41</f>
        <v>1131821.5</v>
      </c>
      <c r="F35" s="9">
        <f>F36+F42+F43+F44+F41</f>
        <v>558961.2</v>
      </c>
      <c r="G35" s="9">
        <f>F35/D35*100</f>
        <v>48.708333511245826</v>
      </c>
      <c r="H35" s="9">
        <f>F35/E35*100</f>
        <v>49.38598533425986</v>
      </c>
      <c r="I35" s="9">
        <f>F35/C35*100</f>
        <v>138.19876191027188</v>
      </c>
    </row>
    <row r="36" spans="1:9" ht="49.5" customHeight="1">
      <c r="A36" s="21" t="s">
        <v>241</v>
      </c>
      <c r="B36" s="21" t="s">
        <v>160</v>
      </c>
      <c r="C36" s="9">
        <f>C37+C38+C39+C40</f>
        <v>402699.79999999993</v>
      </c>
      <c r="D36" s="9">
        <f>D37+D38+D39+D40</f>
        <v>1147567.9</v>
      </c>
      <c r="E36" s="9">
        <f>E37+E38+E39+E40</f>
        <v>1130223</v>
      </c>
      <c r="F36" s="9">
        <f>F37+F38+F39+F40</f>
        <v>556881.6</v>
      </c>
      <c r="G36" s="9">
        <f>F36/D36*100</f>
        <v>48.52711547613</v>
      </c>
      <c r="H36" s="9">
        <f>F36/E36*100</f>
        <v>49.27183396550946</v>
      </c>
      <c r="I36" s="9">
        <f>F36/C36*100</f>
        <v>138.28703167967805</v>
      </c>
    </row>
    <row r="37" spans="1:9" ht="33.75" customHeight="1">
      <c r="A37" s="10" t="s">
        <v>242</v>
      </c>
      <c r="B37" s="14" t="s">
        <v>30</v>
      </c>
      <c r="C37" s="15">
        <v>20290.5</v>
      </c>
      <c r="D37" s="16">
        <v>70280</v>
      </c>
      <c r="E37" s="15">
        <v>70280</v>
      </c>
      <c r="F37" s="15">
        <v>52709.5</v>
      </c>
      <c r="G37" s="11">
        <f>F37/D37*100</f>
        <v>74.99928856004553</v>
      </c>
      <c r="H37" s="11">
        <f>F37/E37*100</f>
        <v>74.99928856004553</v>
      </c>
      <c r="I37" s="52" t="s">
        <v>287</v>
      </c>
    </row>
    <row r="38" spans="1:9" ht="45">
      <c r="A38" s="10" t="s">
        <v>243</v>
      </c>
      <c r="B38" s="14" t="s">
        <v>244</v>
      </c>
      <c r="C38" s="15">
        <v>112204.9</v>
      </c>
      <c r="D38" s="16">
        <v>546527.8</v>
      </c>
      <c r="E38" s="15">
        <v>429115.5</v>
      </c>
      <c r="F38" s="15">
        <v>135991.9</v>
      </c>
      <c r="G38" s="11">
        <f>F38/D38*100</f>
        <v>24.88288793360557</v>
      </c>
      <c r="H38" s="11">
        <f aca="true" t="shared" si="3" ref="H38:H45">F38/E38*100</f>
        <v>31.69121134053652</v>
      </c>
      <c r="I38" s="11">
        <f aca="true" t="shared" si="4" ref="I38:I45">F38/C38*100</f>
        <v>121.19960892973481</v>
      </c>
    </row>
    <row r="39" spans="1:9" ht="30.75" customHeight="1">
      <c r="A39" s="10" t="s">
        <v>245</v>
      </c>
      <c r="B39" s="14" t="s">
        <v>31</v>
      </c>
      <c r="C39" s="15">
        <v>254429.8</v>
      </c>
      <c r="D39" s="16">
        <v>502908.2</v>
      </c>
      <c r="E39" s="15">
        <v>499330.4</v>
      </c>
      <c r="F39" s="15">
        <v>308337.6</v>
      </c>
      <c r="G39" s="11">
        <f>F39/D39*100</f>
        <v>61.31091121600323</v>
      </c>
      <c r="H39" s="11">
        <f t="shared" si="3"/>
        <v>61.7502158891187</v>
      </c>
      <c r="I39" s="11">
        <f t="shared" si="4"/>
        <v>121.18769106449008</v>
      </c>
    </row>
    <row r="40" spans="1:9" ht="27.75" customHeight="1">
      <c r="A40" s="10" t="s">
        <v>246</v>
      </c>
      <c r="B40" s="14" t="s">
        <v>32</v>
      </c>
      <c r="C40" s="15">
        <v>15774.6</v>
      </c>
      <c r="D40" s="16">
        <v>27851.9</v>
      </c>
      <c r="E40" s="15">
        <v>131497.1</v>
      </c>
      <c r="F40" s="15">
        <v>59842.6</v>
      </c>
      <c r="G40" s="52" t="s">
        <v>285</v>
      </c>
      <c r="H40" s="11">
        <f t="shared" si="3"/>
        <v>45.50868422193341</v>
      </c>
      <c r="I40" s="52" t="s">
        <v>288</v>
      </c>
    </row>
    <row r="41" spans="1:9" s="23" customFormat="1" ht="36" customHeight="1">
      <c r="A41" s="22" t="s">
        <v>213</v>
      </c>
      <c r="B41" s="22" t="s">
        <v>247</v>
      </c>
      <c r="C41" s="9">
        <v>0</v>
      </c>
      <c r="D41" s="8">
        <v>0</v>
      </c>
      <c r="E41" s="9">
        <v>495.1</v>
      </c>
      <c r="F41" s="9">
        <v>495.1</v>
      </c>
      <c r="G41" s="9" t="s">
        <v>163</v>
      </c>
      <c r="H41" s="9">
        <f t="shared" si="3"/>
        <v>100</v>
      </c>
      <c r="I41" s="9" t="s">
        <v>163</v>
      </c>
    </row>
    <row r="42" spans="1:9" ht="27.75" customHeight="1">
      <c r="A42" s="21" t="s">
        <v>248</v>
      </c>
      <c r="B42" s="21" t="s">
        <v>33</v>
      </c>
      <c r="C42" s="9">
        <v>1752</v>
      </c>
      <c r="D42" s="8">
        <v>0</v>
      </c>
      <c r="E42" s="9">
        <v>1103.4</v>
      </c>
      <c r="F42" s="9">
        <v>1629.5</v>
      </c>
      <c r="G42" s="9" t="s">
        <v>163</v>
      </c>
      <c r="H42" s="9">
        <f t="shared" si="3"/>
        <v>147.67989849555917</v>
      </c>
      <c r="I42" s="9">
        <f t="shared" si="4"/>
        <v>93.0079908675799</v>
      </c>
    </row>
    <row r="43" spans="1:9" ht="92.25" customHeight="1">
      <c r="A43" s="21" t="s">
        <v>249</v>
      </c>
      <c r="B43" s="21" t="s">
        <v>34</v>
      </c>
      <c r="C43" s="9">
        <v>1000.8</v>
      </c>
      <c r="D43" s="8">
        <v>0</v>
      </c>
      <c r="E43" s="9">
        <v>0</v>
      </c>
      <c r="F43" s="9">
        <v>540.7</v>
      </c>
      <c r="G43" s="9" t="s">
        <v>163</v>
      </c>
      <c r="H43" s="9" t="s">
        <v>163</v>
      </c>
      <c r="I43" s="9">
        <f t="shared" si="4"/>
        <v>54.0267785771383</v>
      </c>
    </row>
    <row r="44" spans="1:9" ht="60" customHeight="1">
      <c r="A44" s="21" t="s">
        <v>250</v>
      </c>
      <c r="B44" s="21" t="s">
        <v>35</v>
      </c>
      <c r="C44" s="9">
        <v>-990.8</v>
      </c>
      <c r="D44" s="8">
        <v>0</v>
      </c>
      <c r="E44" s="9">
        <v>0</v>
      </c>
      <c r="F44" s="9">
        <v>-585.7</v>
      </c>
      <c r="G44" s="9" t="s">
        <v>163</v>
      </c>
      <c r="H44" s="9" t="s">
        <v>163</v>
      </c>
      <c r="I44" s="9">
        <f t="shared" si="4"/>
        <v>59.1138473960436</v>
      </c>
    </row>
    <row r="45" spans="1:9" ht="23.25" customHeight="1">
      <c r="A45" s="21"/>
      <c r="B45" s="24" t="s">
        <v>128</v>
      </c>
      <c r="C45" s="9">
        <f>C9+C35</f>
        <v>583659.7999999999</v>
      </c>
      <c r="D45" s="9">
        <f>D9+D35</f>
        <v>1554132.4</v>
      </c>
      <c r="E45" s="9">
        <f>E9+E35</f>
        <v>1542527</v>
      </c>
      <c r="F45" s="9">
        <f>F9+F35</f>
        <v>758794.1</v>
      </c>
      <c r="G45" s="9">
        <f>F45/D45*100</f>
        <v>48.82428935913053</v>
      </c>
      <c r="H45" s="9">
        <f t="shared" si="3"/>
        <v>49.19162517090462</v>
      </c>
      <c r="I45" s="9">
        <f t="shared" si="4"/>
        <v>130.00622965638547</v>
      </c>
    </row>
  </sheetData>
  <sheetProtection/>
  <mergeCells count="6">
    <mergeCell ref="C6:C7"/>
    <mergeCell ref="B4:G4"/>
    <mergeCell ref="A6:A7"/>
    <mergeCell ref="B6:B7"/>
    <mergeCell ref="D6:F6"/>
    <mergeCell ref="G6:I6"/>
  </mergeCells>
  <printOptions horizontalCentered="1"/>
  <pageMargins left="0.3937007874015748" right="0.3937007874015748" top="0.7480314960629921" bottom="0.3937007874015748" header="0.31496062992125984" footer="0.31496062992125984"/>
  <pageSetup orientation="landscape" paperSize="9" scale="88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zoomScaleSheetLayoutView="100" zoomScalePageLayoutView="0" workbookViewId="0" topLeftCell="A1">
      <pane ySplit="4" topLeftCell="A179" activePane="bottomLeft" state="frozen"/>
      <selection pane="topLeft" activeCell="A1" sqref="A1"/>
      <selection pane="bottomLeft" activeCell="B204" sqref="B204"/>
    </sheetView>
  </sheetViews>
  <sheetFormatPr defaultColWidth="9.140625" defaultRowHeight="15"/>
  <cols>
    <col min="1" max="1" width="7.8515625" style="50" customWidth="1"/>
    <col min="2" max="2" width="70.140625" style="1" customWidth="1"/>
    <col min="3" max="3" width="13.00390625" style="1" customWidth="1"/>
    <col min="4" max="4" width="13.57421875" style="1" customWidth="1"/>
    <col min="5" max="6" width="13.00390625" style="1" customWidth="1"/>
    <col min="7" max="9" width="11.421875" style="1" customWidth="1"/>
    <col min="10" max="16384" width="9.140625" style="1" customWidth="1"/>
  </cols>
  <sheetData>
    <row r="1" spans="1:9" ht="18" customHeight="1">
      <c r="A1" s="26"/>
      <c r="B1" s="27"/>
      <c r="C1" s="27"/>
      <c r="D1" s="27"/>
      <c r="E1" s="27"/>
      <c r="F1" s="27"/>
      <c r="G1" s="61" t="s">
        <v>127</v>
      </c>
      <c r="H1" s="61"/>
      <c r="I1" s="61"/>
    </row>
    <row r="2" spans="1:9" ht="15">
      <c r="A2" s="62"/>
      <c r="B2" s="63" t="s">
        <v>39</v>
      </c>
      <c r="C2" s="60" t="s">
        <v>251</v>
      </c>
      <c r="D2" s="60" t="s">
        <v>212</v>
      </c>
      <c r="E2" s="60"/>
      <c r="F2" s="60"/>
      <c r="G2" s="60" t="s">
        <v>2</v>
      </c>
      <c r="H2" s="60"/>
      <c r="I2" s="60"/>
    </row>
    <row r="3" spans="1:9" ht="93.75" customHeight="1">
      <c r="A3" s="62"/>
      <c r="B3" s="63"/>
      <c r="C3" s="60"/>
      <c r="D3" s="4" t="s">
        <v>3</v>
      </c>
      <c r="E3" s="4" t="s">
        <v>190</v>
      </c>
      <c r="F3" s="4" t="s">
        <v>191</v>
      </c>
      <c r="G3" s="4" t="s">
        <v>4</v>
      </c>
      <c r="H3" s="4" t="s">
        <v>5</v>
      </c>
      <c r="I3" s="4" t="s">
        <v>38</v>
      </c>
    </row>
    <row r="4" spans="1:9" ht="12.75" customHeight="1">
      <c r="A4" s="28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</row>
    <row r="5" spans="1:9" s="33" customFormat="1" ht="15.75">
      <c r="A5" s="30" t="s">
        <v>136</v>
      </c>
      <c r="B5" s="31" t="s">
        <v>40</v>
      </c>
      <c r="C5" s="32">
        <f>C6+C9+C12+C16+C18+C22+C23+C24</f>
        <v>45206.2</v>
      </c>
      <c r="D5" s="32">
        <f>D6+D9+D12+D16+D18+D22+D23+D24</f>
        <v>90552.1</v>
      </c>
      <c r="E5" s="32">
        <f>E6+E9+E12+E16+E18+E22+E23+E24</f>
        <v>97824.2</v>
      </c>
      <c r="F5" s="32">
        <f>F6+F9+F12+F16+F18+F22+F23+F24</f>
        <v>50947</v>
      </c>
      <c r="G5" s="32">
        <f>F5/D5*100</f>
        <v>56.26263775218907</v>
      </c>
      <c r="H5" s="32">
        <f>F5/E5*100</f>
        <v>52.08016012397751</v>
      </c>
      <c r="I5" s="32">
        <f>F5/C5*100</f>
        <v>112.69914303790189</v>
      </c>
    </row>
    <row r="6" spans="1:9" ht="28.5">
      <c r="A6" s="34" t="s">
        <v>129</v>
      </c>
      <c r="B6" s="35" t="s">
        <v>41</v>
      </c>
      <c r="C6" s="9">
        <f>C7+C8</f>
        <v>839.4</v>
      </c>
      <c r="D6" s="9">
        <f>D7+D8</f>
        <v>2070.5</v>
      </c>
      <c r="E6" s="9">
        <f>E7+E8</f>
        <v>2070.5</v>
      </c>
      <c r="F6" s="9">
        <f>F7+F8</f>
        <v>1160.7</v>
      </c>
      <c r="G6" s="36">
        <f aca="true" t="shared" si="0" ref="G6:G74">F6/D6*100</f>
        <v>56.05892296546728</v>
      </c>
      <c r="H6" s="36">
        <f>F6/E6*100</f>
        <v>56.05892296546728</v>
      </c>
      <c r="I6" s="36">
        <f>F6/C6*100</f>
        <v>138.27734095782702</v>
      </c>
    </row>
    <row r="7" spans="1:9" ht="15.75">
      <c r="A7" s="34"/>
      <c r="B7" s="37" t="s">
        <v>42</v>
      </c>
      <c r="C7" s="15">
        <v>839.4</v>
      </c>
      <c r="D7" s="15">
        <v>2070.5</v>
      </c>
      <c r="E7" s="15">
        <v>2070.5</v>
      </c>
      <c r="F7" s="15">
        <v>1160.7</v>
      </c>
      <c r="G7" s="38">
        <f t="shared" si="0"/>
        <v>56.05892296546728</v>
      </c>
      <c r="H7" s="38">
        <f aca="true" t="shared" si="1" ref="H7:H74">F7/E7*100</f>
        <v>56.05892296546728</v>
      </c>
      <c r="I7" s="38">
        <f>F7/C7*100</f>
        <v>138.27734095782702</v>
      </c>
    </row>
    <row r="8" spans="1:9" ht="75">
      <c r="A8" s="34"/>
      <c r="B8" s="37" t="s">
        <v>165</v>
      </c>
      <c r="C8" s="15">
        <v>0</v>
      </c>
      <c r="D8" s="15">
        <v>0</v>
      </c>
      <c r="E8" s="15">
        <v>0</v>
      </c>
      <c r="F8" s="15">
        <v>0</v>
      </c>
      <c r="G8" s="38" t="s">
        <v>163</v>
      </c>
      <c r="H8" s="38" t="s">
        <v>163</v>
      </c>
      <c r="I8" s="38" t="s">
        <v>163</v>
      </c>
    </row>
    <row r="9" spans="1:9" ht="42.75">
      <c r="A9" s="34" t="s">
        <v>130</v>
      </c>
      <c r="B9" s="35" t="s">
        <v>43</v>
      </c>
      <c r="C9" s="9">
        <f>SUM(C10:C11)</f>
        <v>1613.6</v>
      </c>
      <c r="D9" s="9">
        <f>SUM(D10:D11)</f>
        <v>3208.1</v>
      </c>
      <c r="E9" s="9">
        <f>SUM(E10:E11)</f>
        <v>3208.1</v>
      </c>
      <c r="F9" s="9">
        <f>SUM(F10:F11)</f>
        <v>1588.4</v>
      </c>
      <c r="G9" s="36">
        <f t="shared" si="0"/>
        <v>49.51217231383062</v>
      </c>
      <c r="H9" s="36">
        <f>F9/E9*100</f>
        <v>49.51217231383062</v>
      </c>
      <c r="I9" s="36">
        <f aca="true" t="shared" si="2" ref="I9:I14">F9/C9*100</f>
        <v>98.43827466534458</v>
      </c>
    </row>
    <row r="10" spans="1:9" ht="15.75">
      <c r="A10" s="34"/>
      <c r="B10" s="37" t="s">
        <v>44</v>
      </c>
      <c r="C10" s="15">
        <v>740.1</v>
      </c>
      <c r="D10" s="15">
        <v>1708.8</v>
      </c>
      <c r="E10" s="15">
        <v>1708.8</v>
      </c>
      <c r="F10" s="15">
        <v>879.1</v>
      </c>
      <c r="G10" s="38">
        <f t="shared" si="0"/>
        <v>51.445458801498134</v>
      </c>
      <c r="H10" s="38">
        <f t="shared" si="1"/>
        <v>51.445458801498134</v>
      </c>
      <c r="I10" s="38">
        <f t="shared" si="2"/>
        <v>118.7812457775976</v>
      </c>
    </row>
    <row r="11" spans="1:9" ht="15.75">
      <c r="A11" s="34"/>
      <c r="B11" s="37" t="s">
        <v>45</v>
      </c>
      <c r="C11" s="15">
        <v>873.5</v>
      </c>
      <c r="D11" s="15">
        <v>1499.3</v>
      </c>
      <c r="E11" s="15">
        <v>1499.3</v>
      </c>
      <c r="F11" s="15">
        <v>709.3</v>
      </c>
      <c r="G11" s="38">
        <f t="shared" si="0"/>
        <v>47.30874408057093</v>
      </c>
      <c r="H11" s="38">
        <f t="shared" si="1"/>
        <v>47.30874408057093</v>
      </c>
      <c r="I11" s="38">
        <f t="shared" si="2"/>
        <v>81.2020606754436</v>
      </c>
    </row>
    <row r="12" spans="1:9" ht="43.5">
      <c r="A12" s="34" t="s">
        <v>131</v>
      </c>
      <c r="B12" s="39" t="s">
        <v>46</v>
      </c>
      <c r="C12" s="9">
        <f>SUM(C13:C15)</f>
        <v>17130.6</v>
      </c>
      <c r="D12" s="9">
        <f>SUM(D13:D15)</f>
        <v>29605.7</v>
      </c>
      <c r="E12" s="9">
        <f>SUM(E13:E15)</f>
        <v>28262.2</v>
      </c>
      <c r="F12" s="9">
        <f>SUM(F13:F15)</f>
        <v>13893.9</v>
      </c>
      <c r="G12" s="36">
        <f t="shared" si="0"/>
        <v>46.92981419118615</v>
      </c>
      <c r="H12" s="36">
        <f>F12/E12*100</f>
        <v>49.160716433964794</v>
      </c>
      <c r="I12" s="36">
        <f t="shared" si="2"/>
        <v>81.10574060453224</v>
      </c>
    </row>
    <row r="13" spans="1:9" ht="15.75">
      <c r="A13" s="34"/>
      <c r="B13" s="40" t="s">
        <v>47</v>
      </c>
      <c r="C13" s="15">
        <v>17127.6</v>
      </c>
      <c r="D13" s="15">
        <v>29505.7</v>
      </c>
      <c r="E13" s="15">
        <v>28164</v>
      </c>
      <c r="F13" s="15">
        <v>13892.4</v>
      </c>
      <c r="G13" s="38">
        <f t="shared" si="0"/>
        <v>47.08378381126359</v>
      </c>
      <c r="H13" s="38">
        <f t="shared" si="1"/>
        <v>49.32680017043033</v>
      </c>
      <c r="I13" s="38">
        <f t="shared" si="2"/>
        <v>81.11118895817278</v>
      </c>
    </row>
    <row r="14" spans="1:9" ht="30">
      <c r="A14" s="34"/>
      <c r="B14" s="40" t="s">
        <v>274</v>
      </c>
      <c r="C14" s="15">
        <v>3</v>
      </c>
      <c r="D14" s="15">
        <v>100</v>
      </c>
      <c r="E14" s="15">
        <v>98.2</v>
      </c>
      <c r="F14" s="15">
        <v>1.5</v>
      </c>
      <c r="G14" s="38">
        <f>F14/D14*100</f>
        <v>1.5</v>
      </c>
      <c r="H14" s="38">
        <f t="shared" si="1"/>
        <v>1.5274949083503055</v>
      </c>
      <c r="I14" s="38">
        <f t="shared" si="2"/>
        <v>50</v>
      </c>
    </row>
    <row r="15" spans="1:9" ht="75">
      <c r="A15" s="34"/>
      <c r="B15" s="37" t="s">
        <v>185</v>
      </c>
      <c r="C15" s="15">
        <v>0</v>
      </c>
      <c r="D15" s="15">
        <v>0</v>
      </c>
      <c r="E15" s="15">
        <v>0</v>
      </c>
      <c r="F15" s="15">
        <v>0</v>
      </c>
      <c r="G15" s="41" t="s">
        <v>163</v>
      </c>
      <c r="H15" s="41" t="s">
        <v>163</v>
      </c>
      <c r="I15" s="41" t="s">
        <v>163</v>
      </c>
    </row>
    <row r="16" spans="1:9" ht="15.75">
      <c r="A16" s="34" t="s">
        <v>132</v>
      </c>
      <c r="B16" s="39" t="s">
        <v>48</v>
      </c>
      <c r="C16" s="42">
        <f>C17</f>
        <v>131.8</v>
      </c>
      <c r="D16" s="9">
        <f>D17</f>
        <v>4.6</v>
      </c>
      <c r="E16" s="9">
        <f>E17</f>
        <v>4.6</v>
      </c>
      <c r="F16" s="9">
        <f>F17</f>
        <v>4.6</v>
      </c>
      <c r="G16" s="36">
        <f t="shared" si="0"/>
        <v>100</v>
      </c>
      <c r="H16" s="36">
        <f>F16/E16*100</f>
        <v>100</v>
      </c>
      <c r="I16" s="36">
        <f aca="true" t="shared" si="3" ref="I16:I25">F16/C16*100</f>
        <v>3.4901365705614564</v>
      </c>
    </row>
    <row r="17" spans="1:9" ht="45">
      <c r="A17" s="34"/>
      <c r="B17" s="40" t="s">
        <v>49</v>
      </c>
      <c r="C17" s="15">
        <v>131.8</v>
      </c>
      <c r="D17" s="15">
        <v>4.6</v>
      </c>
      <c r="E17" s="15">
        <v>4.6</v>
      </c>
      <c r="F17" s="15">
        <v>4.6</v>
      </c>
      <c r="G17" s="38">
        <f>F17/D17*100</f>
        <v>100</v>
      </c>
      <c r="H17" s="38">
        <f t="shared" si="1"/>
        <v>100</v>
      </c>
      <c r="I17" s="38">
        <f t="shared" si="3"/>
        <v>3.4901365705614564</v>
      </c>
    </row>
    <row r="18" spans="1:9" ht="33.75" customHeight="1">
      <c r="A18" s="34" t="s">
        <v>133</v>
      </c>
      <c r="B18" s="39" t="s">
        <v>50</v>
      </c>
      <c r="C18" s="9">
        <f>SUM(C19:C21)</f>
        <v>3600.3999999999996</v>
      </c>
      <c r="D18" s="9">
        <f>SUM(D19:D21)</f>
        <v>7963</v>
      </c>
      <c r="E18" s="9">
        <f>SUM(E19:E21)</f>
        <v>7963</v>
      </c>
      <c r="F18" s="9">
        <f>SUM(F19:F21)</f>
        <v>4237.7</v>
      </c>
      <c r="G18" s="36">
        <f t="shared" si="0"/>
        <v>53.21738038427728</v>
      </c>
      <c r="H18" s="36">
        <f>F18/E18*100</f>
        <v>53.21738038427728</v>
      </c>
      <c r="I18" s="36">
        <f t="shared" si="3"/>
        <v>117.70081102099768</v>
      </c>
    </row>
    <row r="19" spans="1:9" ht="15.75">
      <c r="A19" s="34"/>
      <c r="B19" s="40" t="s">
        <v>51</v>
      </c>
      <c r="C19" s="15">
        <v>2882.1</v>
      </c>
      <c r="D19" s="43">
        <v>6428.1</v>
      </c>
      <c r="E19" s="15">
        <v>6428.1</v>
      </c>
      <c r="F19" s="15">
        <v>3517</v>
      </c>
      <c r="G19" s="38">
        <f>F19/D19*100</f>
        <v>54.712901168307894</v>
      </c>
      <c r="H19" s="38">
        <f t="shared" si="1"/>
        <v>54.712901168307894</v>
      </c>
      <c r="I19" s="38">
        <f t="shared" si="3"/>
        <v>122.02907602095694</v>
      </c>
    </row>
    <row r="20" spans="1:9" ht="15.75">
      <c r="A20" s="34"/>
      <c r="B20" s="40" t="s">
        <v>52</v>
      </c>
      <c r="C20" s="15">
        <v>718.3</v>
      </c>
      <c r="D20" s="43">
        <v>1534.9</v>
      </c>
      <c r="E20" s="15">
        <v>1534.9</v>
      </c>
      <c r="F20" s="15">
        <v>720.7</v>
      </c>
      <c r="G20" s="38">
        <f>F20/D20*100</f>
        <v>46.95419897061698</v>
      </c>
      <c r="H20" s="38">
        <f t="shared" si="1"/>
        <v>46.95419897061698</v>
      </c>
      <c r="I20" s="38">
        <f t="shared" si="3"/>
        <v>100.33412223305027</v>
      </c>
    </row>
    <row r="21" spans="1:9" ht="75">
      <c r="A21" s="34"/>
      <c r="B21" s="37" t="s">
        <v>165</v>
      </c>
      <c r="C21" s="15">
        <v>0</v>
      </c>
      <c r="D21" s="15">
        <v>0</v>
      </c>
      <c r="E21" s="15">
        <v>0</v>
      </c>
      <c r="F21" s="15">
        <v>0</v>
      </c>
      <c r="G21" s="38" t="s">
        <v>163</v>
      </c>
      <c r="H21" s="38" t="s">
        <v>163</v>
      </c>
      <c r="I21" s="38" t="s">
        <v>163</v>
      </c>
    </row>
    <row r="22" spans="1:9" ht="15.75">
      <c r="A22" s="34" t="s">
        <v>202</v>
      </c>
      <c r="B22" s="35" t="s">
        <v>203</v>
      </c>
      <c r="C22" s="9">
        <v>0</v>
      </c>
      <c r="D22" s="9">
        <v>0</v>
      </c>
      <c r="E22" s="9">
        <v>0</v>
      </c>
      <c r="F22" s="9">
        <v>0</v>
      </c>
      <c r="G22" s="38" t="s">
        <v>163</v>
      </c>
      <c r="H22" s="38" t="s">
        <v>163</v>
      </c>
      <c r="I22" s="38" t="s">
        <v>163</v>
      </c>
    </row>
    <row r="23" spans="1:9" ht="15.75">
      <c r="A23" s="34" t="s">
        <v>134</v>
      </c>
      <c r="B23" s="39" t="s">
        <v>53</v>
      </c>
      <c r="C23" s="9">
        <v>0</v>
      </c>
      <c r="D23" s="9">
        <v>1200</v>
      </c>
      <c r="E23" s="9">
        <v>1280</v>
      </c>
      <c r="F23" s="9">
        <v>0</v>
      </c>
      <c r="G23" s="36">
        <f t="shared" si="0"/>
        <v>0</v>
      </c>
      <c r="H23" s="36">
        <f>F23/E23*100</f>
        <v>0</v>
      </c>
      <c r="I23" s="36" t="s">
        <v>163</v>
      </c>
    </row>
    <row r="24" spans="1:9" ht="15.75">
      <c r="A24" s="34" t="s">
        <v>135</v>
      </c>
      <c r="B24" s="39" t="s">
        <v>54</v>
      </c>
      <c r="C24" s="9">
        <f>SUM(C25:C40)</f>
        <v>21890.399999999998</v>
      </c>
      <c r="D24" s="9">
        <f>SUM(D25:D40)</f>
        <v>46500.2</v>
      </c>
      <c r="E24" s="9">
        <f>SUM(E25:E40)</f>
        <v>55035.799999999996</v>
      </c>
      <c r="F24" s="9">
        <f>SUM(F25:F40)</f>
        <v>30061.7</v>
      </c>
      <c r="G24" s="36">
        <f t="shared" si="0"/>
        <v>64.6485391460682</v>
      </c>
      <c r="H24" s="36">
        <f>F24/E24*100</f>
        <v>54.62208235366798</v>
      </c>
      <c r="I24" s="36">
        <f t="shared" si="3"/>
        <v>137.32823520812778</v>
      </c>
    </row>
    <row r="25" spans="1:9" ht="20.25" customHeight="1">
      <c r="A25" s="34"/>
      <c r="B25" s="37" t="s">
        <v>55</v>
      </c>
      <c r="C25" s="25">
        <v>4435</v>
      </c>
      <c r="D25" s="15">
        <v>8293.3</v>
      </c>
      <c r="E25" s="43">
        <v>8293.3</v>
      </c>
      <c r="F25" s="25">
        <v>4726.4</v>
      </c>
      <c r="G25" s="38">
        <f>F25/D25*100</f>
        <v>56.990582759577016</v>
      </c>
      <c r="H25" s="38">
        <f t="shared" si="1"/>
        <v>56.990582759577016</v>
      </c>
      <c r="I25" s="38">
        <f t="shared" si="3"/>
        <v>106.57046223224351</v>
      </c>
    </row>
    <row r="26" spans="1:9" ht="30">
      <c r="A26" s="34"/>
      <c r="B26" s="37" t="s">
        <v>56</v>
      </c>
      <c r="C26" s="25">
        <v>683.9</v>
      </c>
      <c r="D26" s="15">
        <v>1779.1</v>
      </c>
      <c r="E26" s="43">
        <v>1779.1</v>
      </c>
      <c r="F26" s="25">
        <v>711.2</v>
      </c>
      <c r="G26" s="38">
        <f aca="true" t="shared" si="4" ref="G26:G40">F26/D26*100</f>
        <v>39.97526839413187</v>
      </c>
      <c r="H26" s="38">
        <f t="shared" si="1"/>
        <v>39.97526839413187</v>
      </c>
      <c r="I26" s="38">
        <f aca="true" t="shared" si="5" ref="I26:I40">F26/C26*100</f>
        <v>103.99181166837256</v>
      </c>
    </row>
    <row r="27" spans="1:9" ht="75">
      <c r="A27" s="34"/>
      <c r="B27" s="37" t="s">
        <v>165</v>
      </c>
      <c r="C27" s="25">
        <v>0</v>
      </c>
      <c r="D27" s="15">
        <v>0</v>
      </c>
      <c r="E27" s="43">
        <v>0</v>
      </c>
      <c r="F27" s="25">
        <v>0</v>
      </c>
      <c r="G27" s="38" t="s">
        <v>163</v>
      </c>
      <c r="H27" s="38" t="s">
        <v>163</v>
      </c>
      <c r="I27" s="38" t="s">
        <v>163</v>
      </c>
    </row>
    <row r="28" spans="1:9" ht="30">
      <c r="A28" s="34"/>
      <c r="B28" s="40" t="s">
        <v>57</v>
      </c>
      <c r="C28" s="25">
        <v>759.5</v>
      </c>
      <c r="D28" s="15">
        <v>6046</v>
      </c>
      <c r="E28" s="43">
        <v>6060.9</v>
      </c>
      <c r="F28" s="25">
        <v>2542</v>
      </c>
      <c r="G28" s="38">
        <f t="shared" si="4"/>
        <v>42.04432682765465</v>
      </c>
      <c r="H28" s="38">
        <f t="shared" si="1"/>
        <v>41.94096586315564</v>
      </c>
      <c r="I28" s="52" t="s">
        <v>290</v>
      </c>
    </row>
    <row r="29" spans="1:9" ht="30">
      <c r="A29" s="44"/>
      <c r="B29" s="40" t="s">
        <v>252</v>
      </c>
      <c r="C29" s="25">
        <v>34.6</v>
      </c>
      <c r="D29" s="15">
        <v>50</v>
      </c>
      <c r="E29" s="43">
        <v>50</v>
      </c>
      <c r="F29" s="25">
        <v>42.5</v>
      </c>
      <c r="G29" s="38">
        <f t="shared" si="4"/>
        <v>85</v>
      </c>
      <c r="H29" s="38">
        <f t="shared" si="1"/>
        <v>85</v>
      </c>
      <c r="I29" s="38">
        <f t="shared" si="5"/>
        <v>122.83236994219652</v>
      </c>
    </row>
    <row r="30" spans="1:9" ht="30">
      <c r="A30" s="34"/>
      <c r="B30" s="40" t="s">
        <v>206</v>
      </c>
      <c r="C30" s="25">
        <v>130.8</v>
      </c>
      <c r="D30" s="15">
        <v>372.6</v>
      </c>
      <c r="E30" s="43">
        <v>407.2</v>
      </c>
      <c r="F30" s="25">
        <v>190</v>
      </c>
      <c r="G30" s="38">
        <f t="shared" si="4"/>
        <v>50.99302200751475</v>
      </c>
      <c r="H30" s="38">
        <f t="shared" si="1"/>
        <v>46.66011787819254</v>
      </c>
      <c r="I30" s="38">
        <f t="shared" si="5"/>
        <v>145.2599388379205</v>
      </c>
    </row>
    <row r="31" spans="1:9" ht="30">
      <c r="A31" s="34"/>
      <c r="B31" s="40" t="s">
        <v>253</v>
      </c>
      <c r="C31" s="25">
        <v>11.5</v>
      </c>
      <c r="D31" s="15">
        <v>100</v>
      </c>
      <c r="E31" s="43">
        <v>100</v>
      </c>
      <c r="F31" s="25">
        <v>75.8</v>
      </c>
      <c r="G31" s="38">
        <f t="shared" si="4"/>
        <v>75.8</v>
      </c>
      <c r="H31" s="38">
        <f t="shared" si="1"/>
        <v>75.8</v>
      </c>
      <c r="I31" s="52" t="s">
        <v>291</v>
      </c>
    </row>
    <row r="32" spans="1:9" ht="30" customHeight="1">
      <c r="A32" s="34"/>
      <c r="B32" s="40" t="s">
        <v>255</v>
      </c>
      <c r="C32" s="25">
        <v>123.5</v>
      </c>
      <c r="D32" s="15">
        <v>178</v>
      </c>
      <c r="E32" s="43">
        <v>178</v>
      </c>
      <c r="F32" s="25">
        <v>166</v>
      </c>
      <c r="G32" s="38">
        <f t="shared" si="4"/>
        <v>93.25842696629213</v>
      </c>
      <c r="H32" s="38">
        <f t="shared" si="1"/>
        <v>93.25842696629213</v>
      </c>
      <c r="I32" s="38">
        <f t="shared" si="5"/>
        <v>134.41295546558706</v>
      </c>
    </row>
    <row r="33" spans="1:9" ht="30">
      <c r="A33" s="34"/>
      <c r="B33" s="40" t="s">
        <v>254</v>
      </c>
      <c r="C33" s="25">
        <v>0</v>
      </c>
      <c r="D33" s="15">
        <v>100</v>
      </c>
      <c r="E33" s="43">
        <v>100</v>
      </c>
      <c r="F33" s="25">
        <v>85</v>
      </c>
      <c r="G33" s="38">
        <f t="shared" si="4"/>
        <v>85</v>
      </c>
      <c r="H33" s="38">
        <f t="shared" si="1"/>
        <v>85</v>
      </c>
      <c r="I33" s="38" t="s">
        <v>163</v>
      </c>
    </row>
    <row r="34" spans="1:9" ht="30">
      <c r="A34" s="34"/>
      <c r="B34" s="40" t="s">
        <v>199</v>
      </c>
      <c r="C34" s="25">
        <v>0</v>
      </c>
      <c r="D34" s="15">
        <v>4800</v>
      </c>
      <c r="E34" s="43">
        <v>2668.6</v>
      </c>
      <c r="F34" s="25">
        <v>1686.1</v>
      </c>
      <c r="G34" s="38">
        <f t="shared" si="4"/>
        <v>35.12708333333333</v>
      </c>
      <c r="H34" s="38">
        <f t="shared" si="1"/>
        <v>63.182942366784076</v>
      </c>
      <c r="I34" s="38" t="s">
        <v>163</v>
      </c>
    </row>
    <row r="35" spans="1:9" ht="30">
      <c r="A35" s="34"/>
      <c r="B35" s="40" t="s">
        <v>204</v>
      </c>
      <c r="C35" s="25">
        <v>0</v>
      </c>
      <c r="D35" s="15">
        <v>0</v>
      </c>
      <c r="E35" s="43">
        <v>0</v>
      </c>
      <c r="F35" s="25">
        <v>0</v>
      </c>
      <c r="G35" s="38" t="s">
        <v>163</v>
      </c>
      <c r="H35" s="38" t="s">
        <v>163</v>
      </c>
      <c r="I35" s="38" t="s">
        <v>163</v>
      </c>
    </row>
    <row r="36" spans="1:9" ht="15.75">
      <c r="A36" s="34"/>
      <c r="B36" s="40" t="s">
        <v>256</v>
      </c>
      <c r="C36" s="25">
        <v>0</v>
      </c>
      <c r="D36" s="15">
        <v>300</v>
      </c>
      <c r="E36" s="43">
        <v>300</v>
      </c>
      <c r="F36" s="25">
        <v>0</v>
      </c>
      <c r="G36" s="38">
        <f>F36/D36*100</f>
        <v>0</v>
      </c>
      <c r="H36" s="38">
        <f t="shared" si="1"/>
        <v>0</v>
      </c>
      <c r="I36" s="38" t="s">
        <v>163</v>
      </c>
    </row>
    <row r="37" spans="1:9" ht="15.75">
      <c r="A37" s="34"/>
      <c r="B37" s="40" t="s">
        <v>169</v>
      </c>
      <c r="C37" s="25">
        <v>3334</v>
      </c>
      <c r="D37" s="15">
        <v>696</v>
      </c>
      <c r="E37" s="43">
        <v>84.5</v>
      </c>
      <c r="F37" s="25">
        <v>0</v>
      </c>
      <c r="G37" s="38">
        <f t="shared" si="4"/>
        <v>0</v>
      </c>
      <c r="H37" s="38">
        <f t="shared" si="1"/>
        <v>0</v>
      </c>
      <c r="I37" s="38">
        <f t="shared" si="5"/>
        <v>0</v>
      </c>
    </row>
    <row r="38" spans="1:9" ht="45">
      <c r="A38" s="34"/>
      <c r="B38" s="40" t="s">
        <v>171</v>
      </c>
      <c r="C38" s="25">
        <v>7638.4</v>
      </c>
      <c r="D38" s="15">
        <v>19935.2</v>
      </c>
      <c r="E38" s="43">
        <v>20233.5</v>
      </c>
      <c r="F38" s="25">
        <v>9798</v>
      </c>
      <c r="G38" s="38">
        <f t="shared" si="4"/>
        <v>49.14924354909908</v>
      </c>
      <c r="H38" s="38">
        <f t="shared" si="1"/>
        <v>48.424642301134256</v>
      </c>
      <c r="I38" s="38">
        <f t="shared" si="5"/>
        <v>128.2729367406787</v>
      </c>
    </row>
    <row r="39" spans="1:9" ht="45">
      <c r="A39" s="34"/>
      <c r="B39" s="40" t="s">
        <v>170</v>
      </c>
      <c r="C39" s="25">
        <v>4222.3</v>
      </c>
      <c r="D39" s="15">
        <v>3000</v>
      </c>
      <c r="E39" s="43">
        <v>13717.5</v>
      </c>
      <c r="F39" s="25">
        <v>9495.7</v>
      </c>
      <c r="G39" s="52" t="s">
        <v>292</v>
      </c>
      <c r="H39" s="38">
        <f t="shared" si="1"/>
        <v>69.22325496628396</v>
      </c>
      <c r="I39" s="52" t="s">
        <v>293</v>
      </c>
    </row>
    <row r="40" spans="1:9" ht="15.75">
      <c r="A40" s="34"/>
      <c r="B40" s="40" t="s">
        <v>58</v>
      </c>
      <c r="C40" s="25">
        <v>516.9</v>
      </c>
      <c r="D40" s="15">
        <v>850</v>
      </c>
      <c r="E40" s="43">
        <v>1063.2</v>
      </c>
      <c r="F40" s="25">
        <v>543</v>
      </c>
      <c r="G40" s="38">
        <f t="shared" si="4"/>
        <v>63.88235294117647</v>
      </c>
      <c r="H40" s="38">
        <f t="shared" si="1"/>
        <v>51.07223476297968</v>
      </c>
      <c r="I40" s="38">
        <f t="shared" si="5"/>
        <v>105.04933255948927</v>
      </c>
    </row>
    <row r="41" spans="1:9" s="33" customFormat="1" ht="15.75">
      <c r="A41" s="30" t="s">
        <v>137</v>
      </c>
      <c r="B41" s="45" t="s">
        <v>59</v>
      </c>
      <c r="C41" s="32">
        <f>C42+C46+C48+C54+C44</f>
        <v>46580.5</v>
      </c>
      <c r="D41" s="32">
        <f>D42+D46+D48+D54+D44</f>
        <v>137340</v>
      </c>
      <c r="E41" s="32">
        <f>E42+E46+E48+E54+E44</f>
        <v>142717.50000000003</v>
      </c>
      <c r="F41" s="32">
        <f>F42+F46+F48+F54+F44</f>
        <v>34012.399999999994</v>
      </c>
      <c r="G41" s="32">
        <f t="shared" si="0"/>
        <v>24.76510848987913</v>
      </c>
      <c r="H41" s="32">
        <f>F41/E41*100</f>
        <v>23.831975756301777</v>
      </c>
      <c r="I41" s="32">
        <f>F41/C41*100</f>
        <v>73.01853780015242</v>
      </c>
    </row>
    <row r="42" spans="1:9" ht="15.75">
      <c r="A42" s="34" t="s">
        <v>138</v>
      </c>
      <c r="B42" s="39" t="s">
        <v>60</v>
      </c>
      <c r="C42" s="9">
        <f>C43</f>
        <v>74.5</v>
      </c>
      <c r="D42" s="9">
        <f>D43</f>
        <v>150</v>
      </c>
      <c r="E42" s="9">
        <f>E43</f>
        <v>150</v>
      </c>
      <c r="F42" s="9">
        <f>F43</f>
        <v>129.7</v>
      </c>
      <c r="G42" s="36">
        <f t="shared" si="0"/>
        <v>86.46666666666665</v>
      </c>
      <c r="H42" s="36">
        <f>F42/E42*100</f>
        <v>86.46666666666665</v>
      </c>
      <c r="I42" s="36">
        <f>F42/C42*100</f>
        <v>174.0939597315436</v>
      </c>
    </row>
    <row r="43" spans="1:9" ht="15.75">
      <c r="A43" s="34"/>
      <c r="B43" s="40" t="s">
        <v>205</v>
      </c>
      <c r="C43" s="15">
        <v>74.5</v>
      </c>
      <c r="D43" s="15">
        <v>150</v>
      </c>
      <c r="E43" s="15">
        <v>150</v>
      </c>
      <c r="F43" s="15">
        <v>129.7</v>
      </c>
      <c r="G43" s="38">
        <f t="shared" si="0"/>
        <v>86.46666666666665</v>
      </c>
      <c r="H43" s="38">
        <f t="shared" si="1"/>
        <v>86.46666666666665</v>
      </c>
      <c r="I43" s="38">
        <f>F43/C43*100</f>
        <v>174.0939597315436</v>
      </c>
    </row>
    <row r="44" spans="1:9" ht="15.75">
      <c r="A44" s="34" t="s">
        <v>257</v>
      </c>
      <c r="B44" s="39" t="s">
        <v>258</v>
      </c>
      <c r="C44" s="9">
        <f>C45</f>
        <v>0</v>
      </c>
      <c r="D44" s="9">
        <f>D45</f>
        <v>1888.7</v>
      </c>
      <c r="E44" s="9">
        <f>E45</f>
        <v>1888.7</v>
      </c>
      <c r="F44" s="9">
        <f>F45</f>
        <v>282.7</v>
      </c>
      <c r="G44" s="36">
        <f t="shared" si="0"/>
        <v>14.96796738497379</v>
      </c>
      <c r="H44" s="36">
        <f>F44/E44*100</f>
        <v>14.96796738497379</v>
      </c>
      <c r="I44" s="36" t="s">
        <v>163</v>
      </c>
    </row>
    <row r="45" spans="1:9" ht="30">
      <c r="A45" s="34"/>
      <c r="B45" s="40" t="s">
        <v>259</v>
      </c>
      <c r="C45" s="15">
        <v>0</v>
      </c>
      <c r="D45" s="15">
        <v>1888.7</v>
      </c>
      <c r="E45" s="15">
        <v>1888.7</v>
      </c>
      <c r="F45" s="15">
        <v>282.7</v>
      </c>
      <c r="G45" s="38">
        <f t="shared" si="0"/>
        <v>14.96796738497379</v>
      </c>
      <c r="H45" s="38">
        <f t="shared" si="1"/>
        <v>14.96796738497379</v>
      </c>
      <c r="I45" s="38" t="s">
        <v>163</v>
      </c>
    </row>
    <row r="46" spans="1:9" ht="15.75">
      <c r="A46" s="34" t="s">
        <v>139</v>
      </c>
      <c r="B46" s="39" t="s">
        <v>61</v>
      </c>
      <c r="C46" s="9">
        <f>C47</f>
        <v>0</v>
      </c>
      <c r="D46" s="9">
        <f>D47</f>
        <v>220</v>
      </c>
      <c r="E46" s="9">
        <f>E47</f>
        <v>220</v>
      </c>
      <c r="F46" s="9">
        <f>F47</f>
        <v>44.2</v>
      </c>
      <c r="G46" s="36">
        <f t="shared" si="0"/>
        <v>20.090909090909093</v>
      </c>
      <c r="H46" s="36">
        <f>F46/E46*100</f>
        <v>20.090909090909093</v>
      </c>
      <c r="I46" s="36" t="s">
        <v>163</v>
      </c>
    </row>
    <row r="47" spans="1:9" ht="60">
      <c r="A47" s="34"/>
      <c r="B47" s="40" t="s">
        <v>62</v>
      </c>
      <c r="C47" s="15">
        <v>0</v>
      </c>
      <c r="D47" s="15">
        <v>220</v>
      </c>
      <c r="E47" s="15">
        <v>220</v>
      </c>
      <c r="F47" s="15">
        <v>44.2</v>
      </c>
      <c r="G47" s="38">
        <f t="shared" si="0"/>
        <v>20.090909090909093</v>
      </c>
      <c r="H47" s="38">
        <f t="shared" si="1"/>
        <v>20.090909090909093</v>
      </c>
      <c r="I47" s="38" t="s">
        <v>163</v>
      </c>
    </row>
    <row r="48" spans="1:9" ht="15.75">
      <c r="A48" s="34" t="s">
        <v>140</v>
      </c>
      <c r="B48" s="39" t="s">
        <v>63</v>
      </c>
      <c r="C48" s="9">
        <f>SUM(C49:C53)</f>
        <v>45338.5</v>
      </c>
      <c r="D48" s="9">
        <f>SUM(D49:D53)</f>
        <v>134691.3</v>
      </c>
      <c r="E48" s="9">
        <f>SUM(E49:E53)</f>
        <v>135818.80000000002</v>
      </c>
      <c r="F48" s="9">
        <f>SUM(F49:F53)</f>
        <v>29864.8</v>
      </c>
      <c r="G48" s="36">
        <f t="shared" si="0"/>
        <v>22.172775821452465</v>
      </c>
      <c r="H48" s="36">
        <f>F48/E48*100</f>
        <v>21.988708485128715</v>
      </c>
      <c r="I48" s="36">
        <f>F48/C48*100</f>
        <v>65.87072796850359</v>
      </c>
    </row>
    <row r="49" spans="1:9" ht="45">
      <c r="A49" s="34"/>
      <c r="B49" s="40" t="s">
        <v>207</v>
      </c>
      <c r="C49" s="15">
        <v>45038.5</v>
      </c>
      <c r="D49" s="15">
        <v>116261.7</v>
      </c>
      <c r="E49" s="15">
        <v>117269.1</v>
      </c>
      <c r="F49" s="15">
        <v>28534.9</v>
      </c>
      <c r="G49" s="38">
        <f t="shared" si="0"/>
        <v>24.54368033496844</v>
      </c>
      <c r="H49" s="38">
        <f t="shared" si="1"/>
        <v>24.332837891652616</v>
      </c>
      <c r="I49" s="38">
        <f>F49/C49*100</f>
        <v>63.35668372614541</v>
      </c>
    </row>
    <row r="50" spans="1:9" ht="30">
      <c r="A50" s="34"/>
      <c r="B50" s="40" t="s">
        <v>260</v>
      </c>
      <c r="C50" s="15">
        <v>0</v>
      </c>
      <c r="D50" s="15">
        <v>16829.6</v>
      </c>
      <c r="E50" s="15">
        <v>16929.7</v>
      </c>
      <c r="F50" s="15">
        <v>810.6</v>
      </c>
      <c r="G50" s="38">
        <f t="shared" si="0"/>
        <v>4.81651376146789</v>
      </c>
      <c r="H50" s="38">
        <f t="shared" si="1"/>
        <v>4.7880352280312115</v>
      </c>
      <c r="I50" s="38" t="s">
        <v>163</v>
      </c>
    </row>
    <row r="51" spans="1:9" ht="45">
      <c r="A51" s="34"/>
      <c r="B51" s="40" t="s">
        <v>261</v>
      </c>
      <c r="C51" s="15">
        <v>0</v>
      </c>
      <c r="D51" s="15">
        <v>0</v>
      </c>
      <c r="E51" s="15">
        <v>0</v>
      </c>
      <c r="F51" s="15">
        <v>0</v>
      </c>
      <c r="G51" s="38" t="s">
        <v>163</v>
      </c>
      <c r="H51" s="38" t="s">
        <v>163</v>
      </c>
      <c r="I51" s="38" t="s">
        <v>163</v>
      </c>
    </row>
    <row r="52" spans="1:9" ht="30">
      <c r="A52" s="44"/>
      <c r="B52" s="40" t="s">
        <v>197</v>
      </c>
      <c r="C52" s="15">
        <v>300</v>
      </c>
      <c r="D52" s="15">
        <v>1600</v>
      </c>
      <c r="E52" s="15">
        <v>1600</v>
      </c>
      <c r="F52" s="15">
        <v>519.3</v>
      </c>
      <c r="G52" s="38">
        <f t="shared" si="0"/>
        <v>32.45625</v>
      </c>
      <c r="H52" s="38">
        <f t="shared" si="1"/>
        <v>32.45625</v>
      </c>
      <c r="I52" s="38">
        <f>F52/C52*100</f>
        <v>173.1</v>
      </c>
    </row>
    <row r="53" spans="1:9" ht="30">
      <c r="A53" s="44"/>
      <c r="B53" s="40" t="s">
        <v>199</v>
      </c>
      <c r="C53" s="15">
        <v>0</v>
      </c>
      <c r="D53" s="15">
        <v>0</v>
      </c>
      <c r="E53" s="15">
        <v>20</v>
      </c>
      <c r="F53" s="15">
        <v>0</v>
      </c>
      <c r="G53" s="38" t="s">
        <v>163</v>
      </c>
      <c r="H53" s="38">
        <f t="shared" si="1"/>
        <v>0</v>
      </c>
      <c r="I53" s="38" t="s">
        <v>163</v>
      </c>
    </row>
    <row r="54" spans="1:9" ht="26.25">
      <c r="A54" s="34" t="s">
        <v>141</v>
      </c>
      <c r="B54" s="39" t="s">
        <v>64</v>
      </c>
      <c r="C54" s="9">
        <f>SUM(C55:C60)</f>
        <v>1167.5</v>
      </c>
      <c r="D54" s="9">
        <f>SUM(D55:D60)</f>
        <v>390</v>
      </c>
      <c r="E54" s="9">
        <f>SUM(E55:E60)</f>
        <v>4640</v>
      </c>
      <c r="F54" s="9">
        <f>SUM(F55:F60)</f>
        <v>3691</v>
      </c>
      <c r="G54" s="53" t="s">
        <v>303</v>
      </c>
      <c r="H54" s="36">
        <f>F54/E54*100</f>
        <v>79.54741379310344</v>
      </c>
      <c r="I54" s="53" t="s">
        <v>294</v>
      </c>
    </row>
    <row r="55" spans="1:9" ht="26.25">
      <c r="A55" s="34"/>
      <c r="B55" s="40" t="s">
        <v>65</v>
      </c>
      <c r="C55" s="15">
        <v>17.5</v>
      </c>
      <c r="D55" s="15">
        <v>350</v>
      </c>
      <c r="E55" s="15">
        <v>350</v>
      </c>
      <c r="F55" s="15">
        <v>121</v>
      </c>
      <c r="G55" s="38">
        <f t="shared" si="0"/>
        <v>34.57142857142857</v>
      </c>
      <c r="H55" s="38">
        <f t="shared" si="1"/>
        <v>34.57142857142857</v>
      </c>
      <c r="I55" s="52" t="s">
        <v>295</v>
      </c>
    </row>
    <row r="56" spans="1:9" ht="30">
      <c r="A56" s="34"/>
      <c r="B56" s="40" t="s">
        <v>172</v>
      </c>
      <c r="C56" s="15">
        <v>500</v>
      </c>
      <c r="D56" s="15">
        <v>0</v>
      </c>
      <c r="E56" s="15">
        <v>700</v>
      </c>
      <c r="F56" s="15">
        <v>0</v>
      </c>
      <c r="G56" s="38" t="s">
        <v>163</v>
      </c>
      <c r="H56" s="38">
        <f t="shared" si="1"/>
        <v>0</v>
      </c>
      <c r="I56" s="38">
        <f>F56/C56*100</f>
        <v>0</v>
      </c>
    </row>
    <row r="57" spans="1:9" ht="30">
      <c r="A57" s="34"/>
      <c r="B57" s="40" t="s">
        <v>275</v>
      </c>
      <c r="C57" s="15">
        <v>0</v>
      </c>
      <c r="D57" s="15">
        <v>0</v>
      </c>
      <c r="E57" s="15">
        <v>3500</v>
      </c>
      <c r="F57" s="15">
        <v>3500</v>
      </c>
      <c r="G57" s="38" t="s">
        <v>163</v>
      </c>
      <c r="H57" s="38">
        <f t="shared" si="1"/>
        <v>100</v>
      </c>
      <c r="I57" s="38" t="s">
        <v>163</v>
      </c>
    </row>
    <row r="58" spans="1:9" ht="15.75">
      <c r="A58" s="34"/>
      <c r="B58" s="40" t="s">
        <v>194</v>
      </c>
      <c r="C58" s="15">
        <v>50</v>
      </c>
      <c r="D58" s="15">
        <v>0</v>
      </c>
      <c r="E58" s="15">
        <v>50</v>
      </c>
      <c r="F58" s="15">
        <v>50</v>
      </c>
      <c r="G58" s="38" t="s">
        <v>163</v>
      </c>
      <c r="H58" s="38">
        <f t="shared" si="1"/>
        <v>100</v>
      </c>
      <c r="I58" s="38">
        <f>F58/C58*100</f>
        <v>100</v>
      </c>
    </row>
    <row r="59" spans="1:9" ht="30">
      <c r="A59" s="34"/>
      <c r="B59" s="40" t="s">
        <v>195</v>
      </c>
      <c r="C59" s="15">
        <v>600</v>
      </c>
      <c r="D59" s="15">
        <v>0</v>
      </c>
      <c r="E59" s="15">
        <v>0</v>
      </c>
      <c r="F59" s="15">
        <v>0</v>
      </c>
      <c r="G59" s="38" t="s">
        <v>163</v>
      </c>
      <c r="H59" s="38" t="s">
        <v>163</v>
      </c>
      <c r="I59" s="38">
        <f>F59/C59*100</f>
        <v>0</v>
      </c>
    </row>
    <row r="60" spans="1:9" ht="30">
      <c r="A60" s="34"/>
      <c r="B60" s="40" t="s">
        <v>262</v>
      </c>
      <c r="C60" s="15">
        <v>0</v>
      </c>
      <c r="D60" s="15">
        <v>40</v>
      </c>
      <c r="E60" s="15">
        <v>40</v>
      </c>
      <c r="F60" s="15">
        <v>20</v>
      </c>
      <c r="G60" s="38">
        <f t="shared" si="0"/>
        <v>50</v>
      </c>
      <c r="H60" s="38">
        <f t="shared" si="1"/>
        <v>50</v>
      </c>
      <c r="I60" s="38" t="s">
        <v>163</v>
      </c>
    </row>
    <row r="61" spans="1:9" s="33" customFormat="1" ht="26.25">
      <c r="A61" s="30" t="s">
        <v>142</v>
      </c>
      <c r="B61" s="45" t="s">
        <v>66</v>
      </c>
      <c r="C61" s="32">
        <f>C62+C67+C72+C80</f>
        <v>17710.7</v>
      </c>
      <c r="D61" s="32">
        <f>D62+D67+D72+D80</f>
        <v>64214.9</v>
      </c>
      <c r="E61" s="32">
        <f>E62+E67+E72+E80</f>
        <v>171309.9</v>
      </c>
      <c r="F61" s="32">
        <f>F62+F67+F72+F80</f>
        <v>62157.00000000001</v>
      </c>
      <c r="G61" s="32">
        <f t="shared" si="0"/>
        <v>96.7952920583852</v>
      </c>
      <c r="H61" s="32">
        <f>F61/E61*100</f>
        <v>36.28336716091715</v>
      </c>
      <c r="I61" s="54" t="s">
        <v>296</v>
      </c>
    </row>
    <row r="62" spans="1:9" ht="15.75">
      <c r="A62" s="34" t="s">
        <v>143</v>
      </c>
      <c r="B62" s="39" t="s">
        <v>67</v>
      </c>
      <c r="C62" s="9">
        <f>SUM(C63:C66)</f>
        <v>780.5</v>
      </c>
      <c r="D62" s="9">
        <f>SUM(D63:D66)</f>
        <v>3153</v>
      </c>
      <c r="E62" s="9">
        <f>SUM(E63:E66)</f>
        <v>3648.7</v>
      </c>
      <c r="F62" s="9">
        <f>SUM(F63:F66)</f>
        <v>1385.5</v>
      </c>
      <c r="G62" s="36">
        <f t="shared" si="0"/>
        <v>43.942277196320966</v>
      </c>
      <c r="H62" s="36">
        <f>F62/E62*100</f>
        <v>37.972428536190975</v>
      </c>
      <c r="I62" s="36">
        <f>F62/C62*100</f>
        <v>177.5144138372838</v>
      </c>
    </row>
    <row r="63" spans="1:9" ht="45">
      <c r="A63" s="34"/>
      <c r="B63" s="40" t="s">
        <v>68</v>
      </c>
      <c r="C63" s="15">
        <v>0</v>
      </c>
      <c r="D63" s="15">
        <v>0</v>
      </c>
      <c r="E63" s="15">
        <v>170.2</v>
      </c>
      <c r="F63" s="15">
        <v>0</v>
      </c>
      <c r="G63" s="38" t="s">
        <v>163</v>
      </c>
      <c r="H63" s="38" t="s">
        <v>163</v>
      </c>
      <c r="I63" s="38" t="s">
        <v>163</v>
      </c>
    </row>
    <row r="64" spans="1:9" ht="15.75">
      <c r="A64" s="34"/>
      <c r="B64" s="40" t="s">
        <v>166</v>
      </c>
      <c r="C64" s="15">
        <v>780.5</v>
      </c>
      <c r="D64" s="15">
        <v>2653</v>
      </c>
      <c r="E64" s="15">
        <v>2653</v>
      </c>
      <c r="F64" s="15">
        <v>1035.5</v>
      </c>
      <c r="G64" s="38">
        <f t="shared" si="0"/>
        <v>39.031285337353935</v>
      </c>
      <c r="H64" s="38">
        <f t="shared" si="1"/>
        <v>39.031285337353935</v>
      </c>
      <c r="I64" s="38">
        <f>F64/C64*100</f>
        <v>132.67136450992953</v>
      </c>
    </row>
    <row r="65" spans="1:9" ht="30">
      <c r="A65" s="34"/>
      <c r="B65" s="40" t="s">
        <v>192</v>
      </c>
      <c r="C65" s="15">
        <v>0</v>
      </c>
      <c r="D65" s="15">
        <v>150</v>
      </c>
      <c r="E65" s="15">
        <v>475.5</v>
      </c>
      <c r="F65" s="15">
        <v>0</v>
      </c>
      <c r="G65" s="38">
        <f t="shared" si="0"/>
        <v>0</v>
      </c>
      <c r="H65" s="38">
        <f t="shared" si="1"/>
        <v>0</v>
      </c>
      <c r="I65" s="38" t="s">
        <v>163</v>
      </c>
    </row>
    <row r="66" spans="1:9" ht="15.75">
      <c r="A66" s="34"/>
      <c r="B66" s="40" t="s">
        <v>173</v>
      </c>
      <c r="C66" s="15">
        <v>0</v>
      </c>
      <c r="D66" s="15">
        <v>350</v>
      </c>
      <c r="E66" s="15">
        <v>350</v>
      </c>
      <c r="F66" s="15">
        <v>350</v>
      </c>
      <c r="G66" s="38">
        <f t="shared" si="0"/>
        <v>100</v>
      </c>
      <c r="H66" s="38">
        <f t="shared" si="1"/>
        <v>100</v>
      </c>
      <c r="I66" s="38" t="s">
        <v>163</v>
      </c>
    </row>
    <row r="67" spans="1:9" ht="26.25">
      <c r="A67" s="34" t="s">
        <v>144</v>
      </c>
      <c r="B67" s="39" t="s">
        <v>69</v>
      </c>
      <c r="C67" s="9">
        <f>SUM(C68:C71)</f>
        <v>387.6</v>
      </c>
      <c r="D67" s="9">
        <f>SUM(D68:D71)</f>
        <v>2004.2</v>
      </c>
      <c r="E67" s="9">
        <f>SUM(E68:E71)</f>
        <v>14324.400000000001</v>
      </c>
      <c r="F67" s="9">
        <f>SUM(F68:F71)</f>
        <v>1244.6000000000001</v>
      </c>
      <c r="G67" s="36">
        <f t="shared" si="0"/>
        <v>62.0995908591957</v>
      </c>
      <c r="H67" s="36">
        <f>F67/E67*100</f>
        <v>8.68867107871883</v>
      </c>
      <c r="I67" s="53" t="s">
        <v>292</v>
      </c>
    </row>
    <row r="68" spans="1:9" ht="30">
      <c r="A68" s="34"/>
      <c r="B68" s="40" t="s">
        <v>70</v>
      </c>
      <c r="C68" s="15">
        <v>387.6</v>
      </c>
      <c r="D68" s="15">
        <v>1000</v>
      </c>
      <c r="E68" s="15">
        <v>1362</v>
      </c>
      <c r="F68" s="15">
        <v>1041.2</v>
      </c>
      <c r="G68" s="38">
        <f t="shared" si="0"/>
        <v>104.12000000000002</v>
      </c>
      <c r="H68" s="38">
        <f t="shared" si="1"/>
        <v>76.44640234948605</v>
      </c>
      <c r="I68" s="52" t="s">
        <v>297</v>
      </c>
    </row>
    <row r="69" spans="1:9" ht="30">
      <c r="A69" s="34"/>
      <c r="B69" s="40" t="s">
        <v>199</v>
      </c>
      <c r="C69" s="15">
        <v>0</v>
      </c>
      <c r="D69" s="15">
        <v>0</v>
      </c>
      <c r="E69" s="15">
        <v>52</v>
      </c>
      <c r="F69" s="15">
        <v>0</v>
      </c>
      <c r="G69" s="38" t="s">
        <v>163</v>
      </c>
      <c r="H69" s="38">
        <f t="shared" si="1"/>
        <v>0</v>
      </c>
      <c r="I69" s="36" t="s">
        <v>163</v>
      </c>
    </row>
    <row r="70" spans="1:9" ht="30">
      <c r="A70" s="34"/>
      <c r="B70" s="40" t="s">
        <v>263</v>
      </c>
      <c r="C70" s="15">
        <v>0</v>
      </c>
      <c r="D70" s="15">
        <v>704.2</v>
      </c>
      <c r="E70" s="15">
        <v>12755.7</v>
      </c>
      <c r="F70" s="15">
        <v>103.4</v>
      </c>
      <c r="G70" s="38">
        <f t="shared" si="0"/>
        <v>14.683328599829593</v>
      </c>
      <c r="H70" s="38">
        <f t="shared" si="1"/>
        <v>0.8106179982282431</v>
      </c>
      <c r="I70" s="38" t="s">
        <v>163</v>
      </c>
    </row>
    <row r="71" spans="1:9" ht="30">
      <c r="A71" s="34"/>
      <c r="B71" s="40" t="s">
        <v>264</v>
      </c>
      <c r="C71" s="15">
        <v>0</v>
      </c>
      <c r="D71" s="15">
        <v>300</v>
      </c>
      <c r="E71" s="15">
        <v>154.7</v>
      </c>
      <c r="F71" s="15">
        <v>100</v>
      </c>
      <c r="G71" s="38">
        <f t="shared" si="0"/>
        <v>33.33333333333333</v>
      </c>
      <c r="H71" s="38">
        <f t="shared" si="1"/>
        <v>64.64124111182934</v>
      </c>
      <c r="I71" s="36" t="s">
        <v>163</v>
      </c>
    </row>
    <row r="72" spans="1:9" ht="15.75">
      <c r="A72" s="34" t="s">
        <v>145</v>
      </c>
      <c r="B72" s="39" t="s">
        <v>71</v>
      </c>
      <c r="C72" s="9">
        <f>SUM(C73:C79)</f>
        <v>12883.3</v>
      </c>
      <c r="D72" s="9">
        <f>SUM(D73:D79)</f>
        <v>51271.3</v>
      </c>
      <c r="E72" s="9">
        <f>SUM(E73:E79)</f>
        <v>55532.5</v>
      </c>
      <c r="F72" s="9">
        <f>SUM(F73:F79)</f>
        <v>19410.7</v>
      </c>
      <c r="G72" s="36">
        <f t="shared" si="0"/>
        <v>37.858802097859815</v>
      </c>
      <c r="H72" s="36">
        <f>F72/E72*100</f>
        <v>34.95376581281232</v>
      </c>
      <c r="I72" s="36">
        <f>F72/C72*100</f>
        <v>150.66559033787928</v>
      </c>
    </row>
    <row r="73" spans="1:9" ht="30">
      <c r="A73" s="34"/>
      <c r="B73" s="40" t="s">
        <v>196</v>
      </c>
      <c r="C73" s="15">
        <v>3858</v>
      </c>
      <c r="D73" s="15">
        <v>16231</v>
      </c>
      <c r="E73" s="15">
        <v>18448.5</v>
      </c>
      <c r="F73" s="15">
        <v>8911</v>
      </c>
      <c r="G73" s="38">
        <f t="shared" si="0"/>
        <v>54.90111515002156</v>
      </c>
      <c r="H73" s="38">
        <f t="shared" si="1"/>
        <v>48.302029975336744</v>
      </c>
      <c r="I73" s="52" t="s">
        <v>298</v>
      </c>
    </row>
    <row r="74" spans="1:9" ht="30">
      <c r="A74" s="34"/>
      <c r="B74" s="40" t="s">
        <v>197</v>
      </c>
      <c r="C74" s="15">
        <v>8531.4</v>
      </c>
      <c r="D74" s="15">
        <v>17840</v>
      </c>
      <c r="E74" s="15">
        <v>18057.1</v>
      </c>
      <c r="F74" s="15">
        <v>9230.7</v>
      </c>
      <c r="G74" s="38">
        <f t="shared" si="0"/>
        <v>51.74159192825113</v>
      </c>
      <c r="H74" s="38">
        <f t="shared" si="1"/>
        <v>51.11950423932969</v>
      </c>
      <c r="I74" s="38">
        <f>F74/C74*100</f>
        <v>108.19677895773263</v>
      </c>
    </row>
    <row r="75" spans="1:9" ht="30">
      <c r="A75" s="34"/>
      <c r="B75" s="40" t="s">
        <v>260</v>
      </c>
      <c r="C75" s="15">
        <v>493.9</v>
      </c>
      <c r="D75" s="15">
        <v>17200.3</v>
      </c>
      <c r="E75" s="15">
        <v>18785.5</v>
      </c>
      <c r="F75" s="15">
        <v>1269</v>
      </c>
      <c r="G75" s="38">
        <f>F75/D75*100</f>
        <v>7.37777829456463</v>
      </c>
      <c r="H75" s="38">
        <f aca="true" t="shared" si="6" ref="H75:H85">F75/E75*100</f>
        <v>6.75521013547683</v>
      </c>
      <c r="I75" s="52" t="s">
        <v>287</v>
      </c>
    </row>
    <row r="76" spans="1:9" ht="30">
      <c r="A76" s="34"/>
      <c r="B76" s="40" t="s">
        <v>199</v>
      </c>
      <c r="C76" s="15">
        <v>0</v>
      </c>
      <c r="D76" s="15">
        <v>0</v>
      </c>
      <c r="E76" s="15">
        <v>241.4</v>
      </c>
      <c r="F76" s="15">
        <v>0</v>
      </c>
      <c r="G76" s="38" t="s">
        <v>163</v>
      </c>
      <c r="H76" s="38">
        <f t="shared" si="6"/>
        <v>0</v>
      </c>
      <c r="I76" s="38" t="s">
        <v>163</v>
      </c>
    </row>
    <row r="77" spans="1:9" ht="30">
      <c r="A77" s="34"/>
      <c r="B77" s="40" t="s">
        <v>198</v>
      </c>
      <c r="C77" s="15">
        <v>0</v>
      </c>
      <c r="D77" s="15">
        <v>0</v>
      </c>
      <c r="E77" s="15">
        <v>0</v>
      </c>
      <c r="F77" s="15">
        <v>0</v>
      </c>
      <c r="G77" s="38" t="s">
        <v>163</v>
      </c>
      <c r="H77" s="38" t="s">
        <v>163</v>
      </c>
      <c r="I77" s="38" t="s">
        <v>163</v>
      </c>
    </row>
    <row r="78" spans="1:9" ht="30">
      <c r="A78" s="34"/>
      <c r="B78" s="40" t="s">
        <v>168</v>
      </c>
      <c r="C78" s="15">
        <v>0</v>
      </c>
      <c r="D78" s="15">
        <v>0</v>
      </c>
      <c r="E78" s="15">
        <v>0</v>
      </c>
      <c r="F78" s="15">
        <v>0</v>
      </c>
      <c r="G78" s="38" t="s">
        <v>163</v>
      </c>
      <c r="H78" s="38" t="s">
        <v>163</v>
      </c>
      <c r="I78" s="38" t="s">
        <v>163</v>
      </c>
    </row>
    <row r="79" spans="1:9" ht="63.75" customHeight="1" hidden="1">
      <c r="A79" s="34"/>
      <c r="B79" s="46" t="s">
        <v>72</v>
      </c>
      <c r="C79" s="15">
        <v>0</v>
      </c>
      <c r="D79" s="15">
        <v>0</v>
      </c>
      <c r="E79" s="15">
        <v>0</v>
      </c>
      <c r="F79" s="15">
        <v>0</v>
      </c>
      <c r="G79" s="38"/>
      <c r="H79" s="38"/>
      <c r="I79" s="38"/>
    </row>
    <row r="80" spans="1:9" ht="26.25">
      <c r="A80" s="34" t="s">
        <v>161</v>
      </c>
      <c r="B80" s="39" t="s">
        <v>73</v>
      </c>
      <c r="C80" s="9">
        <f>SUM(C81:C82)</f>
        <v>3659.3</v>
      </c>
      <c r="D80" s="9">
        <f>SUM(D81:D82)</f>
        <v>7786.4</v>
      </c>
      <c r="E80" s="9">
        <f>SUM(E81:E82)</f>
        <v>97804.29999999999</v>
      </c>
      <c r="F80" s="9">
        <f>SUM(F81:F82)</f>
        <v>40116.200000000004</v>
      </c>
      <c r="G80" s="53" t="s">
        <v>299</v>
      </c>
      <c r="H80" s="36">
        <f>F80/E80*100</f>
        <v>41.016806009551736</v>
      </c>
      <c r="I80" s="53" t="s">
        <v>300</v>
      </c>
    </row>
    <row r="81" spans="1:9" ht="30">
      <c r="A81" s="34"/>
      <c r="B81" s="40" t="s">
        <v>74</v>
      </c>
      <c r="C81" s="15">
        <v>3659.3</v>
      </c>
      <c r="D81" s="15">
        <v>7786.4</v>
      </c>
      <c r="E81" s="15">
        <v>7786.4</v>
      </c>
      <c r="F81" s="15">
        <v>4217.8</v>
      </c>
      <c r="G81" s="38">
        <f>F81/D81*100</f>
        <v>54.16880715092983</v>
      </c>
      <c r="H81" s="38">
        <f t="shared" si="6"/>
        <v>54.16880715092983</v>
      </c>
      <c r="I81" s="38">
        <f>F81/C81*100</f>
        <v>115.26248189544448</v>
      </c>
    </row>
    <row r="82" spans="1:9" ht="30">
      <c r="A82" s="34"/>
      <c r="B82" s="40" t="s">
        <v>260</v>
      </c>
      <c r="C82" s="15">
        <v>0</v>
      </c>
      <c r="D82" s="15">
        <v>0</v>
      </c>
      <c r="E82" s="15">
        <v>90017.9</v>
      </c>
      <c r="F82" s="15">
        <v>35898.4</v>
      </c>
      <c r="G82" s="38" t="s">
        <v>163</v>
      </c>
      <c r="H82" s="38">
        <f t="shared" si="6"/>
        <v>39.87917958539357</v>
      </c>
      <c r="I82" s="38" t="s">
        <v>163</v>
      </c>
    </row>
    <row r="83" spans="1:9" s="23" customFormat="1" ht="15.75">
      <c r="A83" s="30" t="s">
        <v>266</v>
      </c>
      <c r="B83" s="45" t="s">
        <v>265</v>
      </c>
      <c r="C83" s="47">
        <f>C84</f>
        <v>0</v>
      </c>
      <c r="D83" s="47">
        <f aca="true" t="shared" si="7" ref="D83:F84">D84</f>
        <v>6073.3</v>
      </c>
      <c r="E83" s="47">
        <f t="shared" si="7"/>
        <v>6073.4</v>
      </c>
      <c r="F83" s="47">
        <f t="shared" si="7"/>
        <v>0</v>
      </c>
      <c r="G83" s="32">
        <f aca="true" t="shared" si="8" ref="G83:G92">F83/D83*100</f>
        <v>0</v>
      </c>
      <c r="H83" s="32">
        <f aca="true" t="shared" si="9" ref="H83:H154">F83/E83*100</f>
        <v>0</v>
      </c>
      <c r="I83" s="32" t="s">
        <v>163</v>
      </c>
    </row>
    <row r="84" spans="1:9" ht="15.75">
      <c r="A84" s="34" t="s">
        <v>268</v>
      </c>
      <c r="B84" s="39" t="s">
        <v>267</v>
      </c>
      <c r="C84" s="9">
        <f>C85</f>
        <v>0</v>
      </c>
      <c r="D84" s="9">
        <f t="shared" si="7"/>
        <v>6073.3</v>
      </c>
      <c r="E84" s="9">
        <f t="shared" si="7"/>
        <v>6073.4</v>
      </c>
      <c r="F84" s="9">
        <f t="shared" si="7"/>
        <v>0</v>
      </c>
      <c r="G84" s="36">
        <f>F84/D84*100</f>
        <v>0</v>
      </c>
      <c r="H84" s="36">
        <f t="shared" si="9"/>
        <v>0</v>
      </c>
      <c r="I84" s="36" t="s">
        <v>163</v>
      </c>
    </row>
    <row r="85" spans="1:9" ht="30">
      <c r="A85" s="34"/>
      <c r="B85" s="40" t="s">
        <v>259</v>
      </c>
      <c r="C85" s="15">
        <v>0</v>
      </c>
      <c r="D85" s="15">
        <v>6073.3</v>
      </c>
      <c r="E85" s="15">
        <v>6073.4</v>
      </c>
      <c r="F85" s="15">
        <v>0</v>
      </c>
      <c r="G85" s="38">
        <f t="shared" si="8"/>
        <v>0</v>
      </c>
      <c r="H85" s="38">
        <f t="shared" si="6"/>
        <v>0</v>
      </c>
      <c r="I85" s="38" t="s">
        <v>163</v>
      </c>
    </row>
    <row r="86" spans="1:9" ht="15.75">
      <c r="A86" s="30" t="s">
        <v>146</v>
      </c>
      <c r="B86" s="45" t="s">
        <v>75</v>
      </c>
      <c r="C86" s="32">
        <f>C87+C94+C111+C119+C122</f>
        <v>417400.29999999993</v>
      </c>
      <c r="D86" s="32">
        <f>D87+D94+D111+D119+D122</f>
        <v>977298.1</v>
      </c>
      <c r="E86" s="32">
        <f>E87+E94+E111+E119+E122</f>
        <v>994316.0999999999</v>
      </c>
      <c r="F86" s="32">
        <f>F87+F94+F111+F119+F122</f>
        <v>524838.3999999999</v>
      </c>
      <c r="G86" s="32">
        <f t="shared" si="8"/>
        <v>53.7030001388522</v>
      </c>
      <c r="H86" s="32">
        <f t="shared" si="9"/>
        <v>52.783858171460764</v>
      </c>
      <c r="I86" s="32">
        <f aca="true" t="shared" si="10" ref="I86:I91">F86/C86*100</f>
        <v>125.73982337818157</v>
      </c>
    </row>
    <row r="87" spans="1:9" ht="15.75">
      <c r="A87" s="34" t="s">
        <v>147</v>
      </c>
      <c r="B87" s="39" t="s">
        <v>76</v>
      </c>
      <c r="C87" s="9">
        <f>SUM(C88:C93)</f>
        <v>139495.6</v>
      </c>
      <c r="D87" s="9">
        <f>SUM(D88:D93)</f>
        <v>300495.6</v>
      </c>
      <c r="E87" s="9">
        <f>SUM(E88:E93)</f>
        <v>295782.1</v>
      </c>
      <c r="F87" s="9">
        <f>SUM(F88:F93)</f>
        <v>156982.3</v>
      </c>
      <c r="G87" s="36">
        <f t="shared" si="8"/>
        <v>52.2411309849462</v>
      </c>
      <c r="H87" s="36">
        <f t="shared" si="9"/>
        <v>53.07363089247118</v>
      </c>
      <c r="I87" s="36">
        <f t="shared" si="10"/>
        <v>112.53566420732983</v>
      </c>
    </row>
    <row r="88" spans="1:9" ht="45">
      <c r="A88" s="34"/>
      <c r="B88" s="40" t="s">
        <v>77</v>
      </c>
      <c r="C88" s="15">
        <v>138704.2</v>
      </c>
      <c r="D88" s="15">
        <v>299295.6</v>
      </c>
      <c r="E88" s="15">
        <v>293860.1</v>
      </c>
      <c r="F88" s="15">
        <v>155983.1</v>
      </c>
      <c r="G88" s="38">
        <f t="shared" si="8"/>
        <v>52.11673676458993</v>
      </c>
      <c r="H88" s="38">
        <f t="shared" si="9"/>
        <v>53.080734676126504</v>
      </c>
      <c r="I88" s="38">
        <f t="shared" si="10"/>
        <v>112.45737331674167</v>
      </c>
    </row>
    <row r="89" spans="1:9" ht="30">
      <c r="A89" s="34"/>
      <c r="B89" s="40" t="s">
        <v>78</v>
      </c>
      <c r="C89" s="15">
        <v>386.4</v>
      </c>
      <c r="D89" s="15">
        <v>0</v>
      </c>
      <c r="E89" s="15">
        <v>102</v>
      </c>
      <c r="F89" s="15">
        <v>38.4</v>
      </c>
      <c r="G89" s="38" t="s">
        <v>163</v>
      </c>
      <c r="H89" s="38">
        <f t="shared" si="9"/>
        <v>37.64705882352941</v>
      </c>
      <c r="I89" s="38">
        <f t="shared" si="10"/>
        <v>9.937888198757765</v>
      </c>
    </row>
    <row r="90" spans="1:9" ht="30">
      <c r="A90" s="34"/>
      <c r="B90" s="40" t="s">
        <v>269</v>
      </c>
      <c r="C90" s="15">
        <v>0</v>
      </c>
      <c r="D90" s="15">
        <v>50</v>
      </c>
      <c r="E90" s="15">
        <v>50</v>
      </c>
      <c r="F90" s="15">
        <v>0</v>
      </c>
      <c r="G90" s="38">
        <f t="shared" si="8"/>
        <v>0</v>
      </c>
      <c r="H90" s="38">
        <f t="shared" si="9"/>
        <v>0</v>
      </c>
      <c r="I90" s="38" t="s">
        <v>163</v>
      </c>
    </row>
    <row r="91" spans="1:9" ht="30">
      <c r="A91" s="34"/>
      <c r="B91" s="40" t="s">
        <v>199</v>
      </c>
      <c r="C91" s="15">
        <v>405</v>
      </c>
      <c r="D91" s="15">
        <v>0</v>
      </c>
      <c r="E91" s="15">
        <v>620</v>
      </c>
      <c r="F91" s="15">
        <v>484.5</v>
      </c>
      <c r="G91" s="38" t="s">
        <v>163</v>
      </c>
      <c r="H91" s="38">
        <f t="shared" si="9"/>
        <v>78.14516129032259</v>
      </c>
      <c r="I91" s="38">
        <f t="shared" si="10"/>
        <v>119.62962962962962</v>
      </c>
    </row>
    <row r="92" spans="1:9" ht="30">
      <c r="A92" s="34"/>
      <c r="B92" s="40" t="s">
        <v>198</v>
      </c>
      <c r="C92" s="15">
        <v>0</v>
      </c>
      <c r="D92" s="15">
        <v>1150</v>
      </c>
      <c r="E92" s="15">
        <v>1150</v>
      </c>
      <c r="F92" s="15">
        <v>476.3</v>
      </c>
      <c r="G92" s="38">
        <f t="shared" si="8"/>
        <v>41.41739130434783</v>
      </c>
      <c r="H92" s="38">
        <f t="shared" si="9"/>
        <v>41.41739130434783</v>
      </c>
      <c r="I92" s="38" t="s">
        <v>163</v>
      </c>
    </row>
    <row r="93" spans="1:9" ht="30">
      <c r="A93" s="34"/>
      <c r="B93" s="40" t="s">
        <v>174</v>
      </c>
      <c r="C93" s="15">
        <v>0</v>
      </c>
      <c r="D93" s="15">
        <v>0</v>
      </c>
      <c r="E93" s="15">
        <v>0</v>
      </c>
      <c r="F93" s="15">
        <v>0</v>
      </c>
      <c r="G93" s="38" t="s">
        <v>163</v>
      </c>
      <c r="H93" s="38" t="s">
        <v>163</v>
      </c>
      <c r="I93" s="38" t="s">
        <v>163</v>
      </c>
    </row>
    <row r="94" spans="1:9" ht="15.75">
      <c r="A94" s="34" t="s">
        <v>148</v>
      </c>
      <c r="B94" s="39" t="s">
        <v>79</v>
      </c>
      <c r="C94" s="9">
        <f>SUM(C95:C108)+C109+C110</f>
        <v>248197.5</v>
      </c>
      <c r="D94" s="9">
        <f>SUM(D95:D108)+D109+D110</f>
        <v>612399.3</v>
      </c>
      <c r="E94" s="9">
        <f>SUM(E95:E108)+E109+E110</f>
        <v>632890.7</v>
      </c>
      <c r="F94" s="9">
        <f>SUM(F95:F108)+F109+F110</f>
        <v>331203.6</v>
      </c>
      <c r="G94" s="36">
        <f aca="true" t="shared" si="11" ref="G94:G160">F94/D94*100</f>
        <v>54.08294882113679</v>
      </c>
      <c r="H94" s="36">
        <f t="shared" si="9"/>
        <v>52.331879738476175</v>
      </c>
      <c r="I94" s="36">
        <f>F94/C94*100</f>
        <v>133.44356812618983</v>
      </c>
    </row>
    <row r="95" spans="1:9" ht="45">
      <c r="A95" s="34"/>
      <c r="B95" s="40" t="s">
        <v>158</v>
      </c>
      <c r="C95" s="15">
        <v>162378.6</v>
      </c>
      <c r="D95" s="43">
        <v>299335.5</v>
      </c>
      <c r="E95" s="15">
        <v>306348.7</v>
      </c>
      <c r="F95" s="15">
        <v>207984.8</v>
      </c>
      <c r="G95" s="38">
        <f t="shared" si="11"/>
        <v>69.48216967249124</v>
      </c>
      <c r="H95" s="38">
        <f t="shared" si="9"/>
        <v>67.89152361345094</v>
      </c>
      <c r="I95" s="38">
        <f aca="true" t="shared" si="12" ref="I95:I128">F95/C95*100</f>
        <v>128.08633650000675</v>
      </c>
    </row>
    <row r="96" spans="1:9" ht="45">
      <c r="A96" s="34"/>
      <c r="B96" s="40" t="s">
        <v>80</v>
      </c>
      <c r="C96" s="25">
        <v>203.7</v>
      </c>
      <c r="D96" s="43">
        <v>676.1</v>
      </c>
      <c r="E96" s="25">
        <v>409.2</v>
      </c>
      <c r="F96" s="25">
        <v>353.4</v>
      </c>
      <c r="G96" s="38">
        <f t="shared" si="11"/>
        <v>52.27037420499926</v>
      </c>
      <c r="H96" s="38">
        <f t="shared" si="9"/>
        <v>86.36363636363636</v>
      </c>
      <c r="I96" s="38">
        <f t="shared" si="12"/>
        <v>173.49042709867453</v>
      </c>
    </row>
    <row r="97" spans="1:9" ht="30">
      <c r="A97" s="34"/>
      <c r="B97" s="40" t="s">
        <v>81</v>
      </c>
      <c r="C97" s="25">
        <v>3937.9</v>
      </c>
      <c r="D97" s="43">
        <v>8250.8</v>
      </c>
      <c r="E97" s="25">
        <v>8250.8</v>
      </c>
      <c r="F97" s="25">
        <v>5500.9</v>
      </c>
      <c r="G97" s="38">
        <f t="shared" si="11"/>
        <v>66.67111068017647</v>
      </c>
      <c r="H97" s="38">
        <f t="shared" si="9"/>
        <v>66.67111068017647</v>
      </c>
      <c r="I97" s="38">
        <f t="shared" si="12"/>
        <v>139.69120597272658</v>
      </c>
    </row>
    <row r="98" spans="1:9" ht="45">
      <c r="A98" s="34"/>
      <c r="B98" s="40" t="s">
        <v>175</v>
      </c>
      <c r="C98" s="25">
        <v>10405.3</v>
      </c>
      <c r="D98" s="43">
        <v>25677.7</v>
      </c>
      <c r="E98" s="43">
        <v>25677.7</v>
      </c>
      <c r="F98" s="25">
        <v>12546.8</v>
      </c>
      <c r="G98" s="38">
        <f t="shared" si="11"/>
        <v>48.86263177776826</v>
      </c>
      <c r="H98" s="38">
        <f t="shared" si="9"/>
        <v>48.86263177776826</v>
      </c>
      <c r="I98" s="38">
        <f t="shared" si="12"/>
        <v>120.58085783206636</v>
      </c>
    </row>
    <row r="99" spans="1:9" ht="75">
      <c r="A99" s="34"/>
      <c r="B99" s="40" t="s">
        <v>277</v>
      </c>
      <c r="C99" s="25">
        <v>0</v>
      </c>
      <c r="D99" s="43">
        <v>0</v>
      </c>
      <c r="E99" s="43">
        <v>1355.8</v>
      </c>
      <c r="F99" s="25">
        <v>277.6</v>
      </c>
      <c r="G99" s="38" t="s">
        <v>163</v>
      </c>
      <c r="H99" s="38">
        <f t="shared" si="9"/>
        <v>20.474996312140437</v>
      </c>
      <c r="I99" s="38" t="s">
        <v>163</v>
      </c>
    </row>
    <row r="100" spans="1:9" ht="30">
      <c r="A100" s="34"/>
      <c r="B100" s="40" t="s">
        <v>82</v>
      </c>
      <c r="C100" s="25">
        <v>19267.5</v>
      </c>
      <c r="D100" s="43">
        <v>26408</v>
      </c>
      <c r="E100" s="25">
        <v>26408</v>
      </c>
      <c r="F100" s="25">
        <v>15979.1</v>
      </c>
      <c r="G100" s="38">
        <f t="shared" si="11"/>
        <v>60.50855801272343</v>
      </c>
      <c r="H100" s="38">
        <f t="shared" si="9"/>
        <v>60.50855801272343</v>
      </c>
      <c r="I100" s="38">
        <f t="shared" si="12"/>
        <v>82.93291812637862</v>
      </c>
    </row>
    <row r="101" spans="1:9" ht="30">
      <c r="A101" s="34"/>
      <c r="B101" s="40" t="s">
        <v>157</v>
      </c>
      <c r="C101" s="25">
        <v>0</v>
      </c>
      <c r="D101" s="43">
        <v>3749.8</v>
      </c>
      <c r="E101" s="25">
        <v>4270.6</v>
      </c>
      <c r="F101" s="25">
        <v>0</v>
      </c>
      <c r="G101" s="38">
        <f t="shared" si="11"/>
        <v>0</v>
      </c>
      <c r="H101" s="38">
        <f t="shared" si="9"/>
        <v>0</v>
      </c>
      <c r="I101" s="38" t="s">
        <v>163</v>
      </c>
    </row>
    <row r="102" spans="1:9" ht="30">
      <c r="A102" s="34"/>
      <c r="B102" s="40" t="s">
        <v>200</v>
      </c>
      <c r="C102" s="25">
        <v>50386.4</v>
      </c>
      <c r="D102" s="43">
        <v>0</v>
      </c>
      <c r="E102" s="25">
        <v>0</v>
      </c>
      <c r="F102" s="25">
        <v>0</v>
      </c>
      <c r="G102" s="38" t="s">
        <v>163</v>
      </c>
      <c r="H102" s="38" t="s">
        <v>163</v>
      </c>
      <c r="I102" s="38">
        <f t="shared" si="12"/>
        <v>0</v>
      </c>
    </row>
    <row r="103" spans="1:9" ht="30">
      <c r="A103" s="34"/>
      <c r="B103" s="40" t="s">
        <v>208</v>
      </c>
      <c r="C103" s="25">
        <v>203.5</v>
      </c>
      <c r="D103" s="43">
        <v>461.7</v>
      </c>
      <c r="E103" s="25">
        <v>450.7</v>
      </c>
      <c r="F103" s="25">
        <v>142.6</v>
      </c>
      <c r="G103" s="38">
        <f t="shared" si="11"/>
        <v>30.88585661685077</v>
      </c>
      <c r="H103" s="38">
        <f t="shared" si="9"/>
        <v>31.639671621921455</v>
      </c>
      <c r="I103" s="38">
        <f t="shared" si="12"/>
        <v>70.07371007371007</v>
      </c>
    </row>
    <row r="104" spans="1:9" ht="30">
      <c r="A104" s="34"/>
      <c r="B104" s="40" t="s">
        <v>176</v>
      </c>
      <c r="C104" s="25">
        <v>1314.6</v>
      </c>
      <c r="D104" s="43">
        <v>246789.7</v>
      </c>
      <c r="E104" s="25">
        <v>257711.2</v>
      </c>
      <c r="F104" s="25">
        <v>87432.7</v>
      </c>
      <c r="G104" s="38">
        <f t="shared" si="11"/>
        <v>35.42801826818542</v>
      </c>
      <c r="H104" s="38">
        <f t="shared" si="9"/>
        <v>33.92662018569623</v>
      </c>
      <c r="I104" s="52" t="s">
        <v>304</v>
      </c>
    </row>
    <row r="105" spans="1:9" ht="45">
      <c r="A105" s="34"/>
      <c r="B105" s="40" t="s">
        <v>177</v>
      </c>
      <c r="C105" s="25">
        <v>10</v>
      </c>
      <c r="D105" s="43">
        <v>120</v>
      </c>
      <c r="E105" s="25">
        <v>120</v>
      </c>
      <c r="F105" s="25">
        <v>78.4</v>
      </c>
      <c r="G105" s="38">
        <f t="shared" si="11"/>
        <v>65.33333333333334</v>
      </c>
      <c r="H105" s="38">
        <f t="shared" si="9"/>
        <v>65.33333333333334</v>
      </c>
      <c r="I105" s="52" t="s">
        <v>305</v>
      </c>
    </row>
    <row r="106" spans="1:9" ht="30" hidden="1">
      <c r="A106" s="34"/>
      <c r="B106" s="40" t="s">
        <v>193</v>
      </c>
      <c r="C106" s="25">
        <v>0</v>
      </c>
      <c r="D106" s="43">
        <v>0</v>
      </c>
      <c r="E106" s="25">
        <v>0</v>
      </c>
      <c r="F106" s="25">
        <v>0</v>
      </c>
      <c r="G106" s="38" t="e">
        <f t="shared" si="11"/>
        <v>#DIV/0!</v>
      </c>
      <c r="H106" s="38" t="e">
        <f t="shared" si="9"/>
        <v>#DIV/0!</v>
      </c>
      <c r="I106" s="38" t="e">
        <f t="shared" si="12"/>
        <v>#DIV/0!</v>
      </c>
    </row>
    <row r="107" spans="1:9" ht="30">
      <c r="A107" s="34"/>
      <c r="B107" s="40" t="s">
        <v>199</v>
      </c>
      <c r="C107" s="25">
        <v>90</v>
      </c>
      <c r="D107" s="15">
        <v>0</v>
      </c>
      <c r="E107" s="25">
        <v>958</v>
      </c>
      <c r="F107" s="25">
        <v>767.3</v>
      </c>
      <c r="G107" s="38" t="s">
        <v>163</v>
      </c>
      <c r="H107" s="38">
        <f t="shared" si="9"/>
        <v>80.09394572025052</v>
      </c>
      <c r="I107" s="52" t="s">
        <v>306</v>
      </c>
    </row>
    <row r="108" spans="1:9" ht="30">
      <c r="A108" s="34"/>
      <c r="B108" s="40" t="s">
        <v>198</v>
      </c>
      <c r="C108" s="15">
        <v>0</v>
      </c>
      <c r="D108" s="15">
        <v>750</v>
      </c>
      <c r="E108" s="15">
        <v>750</v>
      </c>
      <c r="F108" s="15">
        <v>0</v>
      </c>
      <c r="G108" s="38">
        <f t="shared" si="11"/>
        <v>0</v>
      </c>
      <c r="H108" s="38">
        <f t="shared" si="9"/>
        <v>0</v>
      </c>
      <c r="I108" s="38" t="s">
        <v>163</v>
      </c>
    </row>
    <row r="109" spans="1:9" ht="30">
      <c r="A109" s="34"/>
      <c r="B109" s="40" t="s">
        <v>276</v>
      </c>
      <c r="C109" s="15">
        <v>0</v>
      </c>
      <c r="D109" s="15">
        <v>130</v>
      </c>
      <c r="E109" s="15">
        <v>130</v>
      </c>
      <c r="F109" s="15">
        <v>90</v>
      </c>
      <c r="G109" s="38">
        <f t="shared" si="11"/>
        <v>69.23076923076923</v>
      </c>
      <c r="H109" s="38">
        <f t="shared" si="9"/>
        <v>69.23076923076923</v>
      </c>
      <c r="I109" s="38" t="s">
        <v>163</v>
      </c>
    </row>
    <row r="110" spans="1:9" ht="30">
      <c r="A110" s="34"/>
      <c r="B110" s="40" t="s">
        <v>269</v>
      </c>
      <c r="C110" s="15">
        <v>0</v>
      </c>
      <c r="D110" s="15">
        <v>50</v>
      </c>
      <c r="E110" s="15">
        <v>50</v>
      </c>
      <c r="F110" s="15">
        <v>50</v>
      </c>
      <c r="G110" s="38">
        <f t="shared" si="11"/>
        <v>100</v>
      </c>
      <c r="H110" s="38">
        <f t="shared" si="9"/>
        <v>100</v>
      </c>
      <c r="I110" s="38" t="s">
        <v>163</v>
      </c>
    </row>
    <row r="111" spans="1:9" ht="15.75">
      <c r="A111" s="34" t="s">
        <v>149</v>
      </c>
      <c r="B111" s="39" t="s">
        <v>83</v>
      </c>
      <c r="C111" s="9">
        <f>SUM(C112:C118)</f>
        <v>23840.3</v>
      </c>
      <c r="D111" s="9">
        <f>SUM(D112:D118)</f>
        <v>48342.200000000004</v>
      </c>
      <c r="E111" s="9">
        <f>SUM(E112:E118)</f>
        <v>49317.200000000004</v>
      </c>
      <c r="F111" s="9">
        <f>SUM(F112:F118)</f>
        <v>29184.8</v>
      </c>
      <c r="G111" s="36">
        <f t="shared" si="11"/>
        <v>60.371269822225706</v>
      </c>
      <c r="H111" s="36">
        <f t="shared" si="9"/>
        <v>59.177731095844855</v>
      </c>
      <c r="I111" s="36">
        <f>F111/C111*100</f>
        <v>122.41792259325597</v>
      </c>
    </row>
    <row r="112" spans="1:9" ht="30">
      <c r="A112" s="34"/>
      <c r="B112" s="40" t="s">
        <v>84</v>
      </c>
      <c r="C112" s="15">
        <v>17597.7</v>
      </c>
      <c r="D112" s="15">
        <v>37452.8</v>
      </c>
      <c r="E112" s="15">
        <v>38321.8</v>
      </c>
      <c r="F112" s="15">
        <v>23016.3</v>
      </c>
      <c r="G112" s="38">
        <f t="shared" si="11"/>
        <v>61.454150290498966</v>
      </c>
      <c r="H112" s="38">
        <f t="shared" si="9"/>
        <v>60.0605921433753</v>
      </c>
      <c r="I112" s="38">
        <f t="shared" si="12"/>
        <v>130.79152389232684</v>
      </c>
    </row>
    <row r="113" spans="1:9" ht="30">
      <c r="A113" s="34"/>
      <c r="B113" s="40" t="s">
        <v>178</v>
      </c>
      <c r="C113" s="15">
        <v>5210.9</v>
      </c>
      <c r="D113" s="15">
        <v>10889.4</v>
      </c>
      <c r="E113" s="15">
        <v>10889.4</v>
      </c>
      <c r="F113" s="15">
        <v>6068.5</v>
      </c>
      <c r="G113" s="38">
        <f t="shared" si="11"/>
        <v>55.72850662111779</v>
      </c>
      <c r="H113" s="38">
        <f t="shared" si="9"/>
        <v>55.72850662111779</v>
      </c>
      <c r="I113" s="38">
        <f t="shared" si="12"/>
        <v>116.45780959143335</v>
      </c>
    </row>
    <row r="114" spans="1:9" ht="30" hidden="1">
      <c r="A114" s="34"/>
      <c r="B114" s="40" t="s">
        <v>85</v>
      </c>
      <c r="C114" s="15">
        <v>0</v>
      </c>
      <c r="D114" s="15">
        <v>0</v>
      </c>
      <c r="E114" s="15">
        <v>0</v>
      </c>
      <c r="F114" s="15">
        <v>0</v>
      </c>
      <c r="G114" s="38"/>
      <c r="H114" s="38"/>
      <c r="I114" s="38"/>
    </row>
    <row r="115" spans="1:9" ht="45" hidden="1">
      <c r="A115" s="34"/>
      <c r="B115" s="40" t="s">
        <v>86</v>
      </c>
      <c r="C115" s="15">
        <v>0</v>
      </c>
      <c r="D115" s="15">
        <v>0</v>
      </c>
      <c r="E115" s="15">
        <v>0</v>
      </c>
      <c r="F115" s="15">
        <v>0</v>
      </c>
      <c r="G115" s="38"/>
      <c r="H115" s="38"/>
      <c r="I115" s="38"/>
    </row>
    <row r="116" spans="1:9" ht="45">
      <c r="A116" s="34"/>
      <c r="B116" s="40" t="s">
        <v>164</v>
      </c>
      <c r="C116" s="15">
        <v>931.7</v>
      </c>
      <c r="D116" s="15">
        <v>0</v>
      </c>
      <c r="E116" s="15">
        <v>0</v>
      </c>
      <c r="F116" s="15">
        <v>0</v>
      </c>
      <c r="G116" s="38" t="s">
        <v>163</v>
      </c>
      <c r="H116" s="38" t="s">
        <v>163</v>
      </c>
      <c r="I116" s="38">
        <f t="shared" si="12"/>
        <v>0</v>
      </c>
    </row>
    <row r="117" spans="1:9" ht="30">
      <c r="A117" s="34"/>
      <c r="B117" s="51" t="s">
        <v>283</v>
      </c>
      <c r="C117" s="15">
        <v>0</v>
      </c>
      <c r="D117" s="15">
        <v>0</v>
      </c>
      <c r="E117" s="15">
        <v>6</v>
      </c>
      <c r="F117" s="15">
        <v>0</v>
      </c>
      <c r="G117" s="38" t="s">
        <v>163</v>
      </c>
      <c r="H117" s="38">
        <f>F117/E117*100</f>
        <v>0</v>
      </c>
      <c r="I117" s="38" t="s">
        <v>163</v>
      </c>
    </row>
    <row r="118" spans="1:9" ht="30">
      <c r="A118" s="34"/>
      <c r="B118" s="40" t="s">
        <v>199</v>
      </c>
      <c r="C118" s="15">
        <v>100</v>
      </c>
      <c r="D118" s="15">
        <v>0</v>
      </c>
      <c r="E118" s="15">
        <v>100</v>
      </c>
      <c r="F118" s="15">
        <v>100</v>
      </c>
      <c r="G118" s="38" t="s">
        <v>163</v>
      </c>
      <c r="H118" s="38">
        <f t="shared" si="9"/>
        <v>100</v>
      </c>
      <c r="I118" s="38">
        <f t="shared" si="12"/>
        <v>100</v>
      </c>
    </row>
    <row r="119" spans="1:9" ht="15.75">
      <c r="A119" s="34" t="s">
        <v>150</v>
      </c>
      <c r="B119" s="39" t="s">
        <v>87</v>
      </c>
      <c r="C119" s="9">
        <f>SUM(C120:C121)</f>
        <v>180.1</v>
      </c>
      <c r="D119" s="9">
        <f>SUM(D120:D121)</f>
        <v>260</v>
      </c>
      <c r="E119" s="9">
        <f>SUM(E120:E121)</f>
        <v>260</v>
      </c>
      <c r="F119" s="9">
        <f>SUM(F120:F121)</f>
        <v>129.6</v>
      </c>
      <c r="G119" s="36">
        <f t="shared" si="11"/>
        <v>49.84615384615385</v>
      </c>
      <c r="H119" s="36">
        <f t="shared" si="9"/>
        <v>49.84615384615385</v>
      </c>
      <c r="I119" s="36">
        <f>F119/C119*100</f>
        <v>71.9600222098834</v>
      </c>
    </row>
    <row r="120" spans="1:9" ht="30">
      <c r="A120" s="34"/>
      <c r="B120" s="40" t="s">
        <v>186</v>
      </c>
      <c r="C120" s="15">
        <v>13.1</v>
      </c>
      <c r="D120" s="15">
        <v>0</v>
      </c>
      <c r="E120" s="15">
        <v>0</v>
      </c>
      <c r="F120" s="15">
        <v>0</v>
      </c>
      <c r="G120" s="38" t="s">
        <v>163</v>
      </c>
      <c r="H120" s="38" t="s">
        <v>163</v>
      </c>
      <c r="I120" s="38">
        <f t="shared" si="12"/>
        <v>0</v>
      </c>
    </row>
    <row r="121" spans="1:9" ht="30">
      <c r="A121" s="34"/>
      <c r="B121" s="40" t="s">
        <v>179</v>
      </c>
      <c r="C121" s="15">
        <v>167</v>
      </c>
      <c r="D121" s="15">
        <v>260</v>
      </c>
      <c r="E121" s="15">
        <v>260</v>
      </c>
      <c r="F121" s="15">
        <v>129.6</v>
      </c>
      <c r="G121" s="38">
        <f t="shared" si="11"/>
        <v>49.84615384615385</v>
      </c>
      <c r="H121" s="38">
        <f t="shared" si="9"/>
        <v>49.84615384615385</v>
      </c>
      <c r="I121" s="38">
        <f t="shared" si="12"/>
        <v>77.60479041916167</v>
      </c>
    </row>
    <row r="122" spans="1:9" ht="15.75">
      <c r="A122" s="34" t="s">
        <v>151</v>
      </c>
      <c r="B122" s="39" t="s">
        <v>88</v>
      </c>
      <c r="C122" s="9">
        <f>SUM(C123:C133)</f>
        <v>5686.8</v>
      </c>
      <c r="D122" s="9">
        <f>SUM(D123:D133)</f>
        <v>15801</v>
      </c>
      <c r="E122" s="9">
        <f>SUM(E123:E133)</f>
        <v>16066.099999999999</v>
      </c>
      <c r="F122" s="9">
        <f>SUM(F123:F133)</f>
        <v>7338.099999999999</v>
      </c>
      <c r="G122" s="36">
        <f>F122/D122*100</f>
        <v>46.44073159926587</v>
      </c>
      <c r="H122" s="36">
        <f t="shared" si="9"/>
        <v>45.674432500731356</v>
      </c>
      <c r="I122" s="36">
        <f>F122/C122*100</f>
        <v>129.0374199901526</v>
      </c>
    </row>
    <row r="123" spans="1:9" ht="15.75">
      <c r="A123" s="34"/>
      <c r="B123" s="40" t="s">
        <v>89</v>
      </c>
      <c r="C123" s="15">
        <v>3877.6</v>
      </c>
      <c r="D123" s="15">
        <v>8253.4</v>
      </c>
      <c r="E123" s="15">
        <v>8253.4</v>
      </c>
      <c r="F123" s="15">
        <v>4194.2</v>
      </c>
      <c r="G123" s="38">
        <f t="shared" si="11"/>
        <v>50.81784476700511</v>
      </c>
      <c r="H123" s="38">
        <f t="shared" si="9"/>
        <v>50.81784476700511</v>
      </c>
      <c r="I123" s="38">
        <f t="shared" si="12"/>
        <v>108.16484423354653</v>
      </c>
    </row>
    <row r="124" spans="1:9" ht="15.75">
      <c r="A124" s="34"/>
      <c r="B124" s="40" t="s">
        <v>90</v>
      </c>
      <c r="C124" s="15">
        <v>1715.2</v>
      </c>
      <c r="D124" s="15">
        <v>4257.6</v>
      </c>
      <c r="E124" s="15">
        <v>4806.2</v>
      </c>
      <c r="F124" s="15">
        <v>2339.7</v>
      </c>
      <c r="G124" s="38">
        <f t="shared" si="11"/>
        <v>54.95349492671927</v>
      </c>
      <c r="H124" s="38">
        <f t="shared" si="9"/>
        <v>48.680870542216304</v>
      </c>
      <c r="I124" s="38">
        <f t="shared" si="12"/>
        <v>136.40974813432834</v>
      </c>
    </row>
    <row r="125" spans="1:9" ht="15.75">
      <c r="A125" s="34"/>
      <c r="B125" s="40" t="s">
        <v>270</v>
      </c>
      <c r="C125" s="15">
        <v>0</v>
      </c>
      <c r="D125" s="15">
        <v>1250</v>
      </c>
      <c r="E125" s="15">
        <v>1250</v>
      </c>
      <c r="F125" s="15">
        <v>0</v>
      </c>
      <c r="G125" s="38">
        <f t="shared" si="11"/>
        <v>0</v>
      </c>
      <c r="H125" s="38">
        <f t="shared" si="9"/>
        <v>0</v>
      </c>
      <c r="I125" s="38" t="s">
        <v>163</v>
      </c>
    </row>
    <row r="126" spans="1:9" ht="30">
      <c r="A126" s="34"/>
      <c r="B126" s="40" t="s">
        <v>208</v>
      </c>
      <c r="C126" s="15">
        <v>18</v>
      </c>
      <c r="D126" s="15">
        <v>40</v>
      </c>
      <c r="E126" s="15">
        <v>40</v>
      </c>
      <c r="F126" s="15">
        <v>19.4</v>
      </c>
      <c r="G126" s="38">
        <f t="shared" si="11"/>
        <v>48.5</v>
      </c>
      <c r="H126" s="38">
        <f t="shared" si="9"/>
        <v>48.5</v>
      </c>
      <c r="I126" s="38">
        <f t="shared" si="12"/>
        <v>107.77777777777777</v>
      </c>
    </row>
    <row r="127" spans="1:9" ht="30">
      <c r="A127" s="34"/>
      <c r="B127" s="40" t="s">
        <v>180</v>
      </c>
      <c r="C127" s="15">
        <v>63.1</v>
      </c>
      <c r="D127" s="15">
        <v>2000</v>
      </c>
      <c r="E127" s="15">
        <v>1714.7</v>
      </c>
      <c r="F127" s="15">
        <v>783</v>
      </c>
      <c r="G127" s="38">
        <f t="shared" si="11"/>
        <v>39.15</v>
      </c>
      <c r="H127" s="38">
        <f t="shared" si="9"/>
        <v>45.663964541902374</v>
      </c>
      <c r="I127" s="52" t="s">
        <v>307</v>
      </c>
    </row>
    <row r="128" spans="1:9" ht="30">
      <c r="A128" s="34"/>
      <c r="B128" s="40" t="s">
        <v>274</v>
      </c>
      <c r="C128" s="15">
        <v>12.9</v>
      </c>
      <c r="D128" s="15">
        <v>0</v>
      </c>
      <c r="E128" s="15">
        <v>1.8</v>
      </c>
      <c r="F128" s="15">
        <v>1.8</v>
      </c>
      <c r="G128" s="38" t="s">
        <v>163</v>
      </c>
      <c r="H128" s="38">
        <f t="shared" si="9"/>
        <v>100</v>
      </c>
      <c r="I128" s="38">
        <f t="shared" si="12"/>
        <v>13.953488372093023</v>
      </c>
    </row>
    <row r="129" spans="1:9" ht="15.75" hidden="1">
      <c r="A129" s="34"/>
      <c r="B129" s="40" t="s">
        <v>184</v>
      </c>
      <c r="C129" s="15">
        <v>0</v>
      </c>
      <c r="D129" s="15">
        <v>0</v>
      </c>
      <c r="E129" s="15">
        <v>0</v>
      </c>
      <c r="F129" s="15">
        <v>0</v>
      </c>
      <c r="G129" s="38"/>
      <c r="H129" s="38"/>
      <c r="I129" s="38"/>
    </row>
    <row r="130" spans="1:9" ht="15.75" hidden="1">
      <c r="A130" s="34"/>
      <c r="B130" s="40" t="s">
        <v>91</v>
      </c>
      <c r="C130" s="15">
        <v>0</v>
      </c>
      <c r="D130" s="15">
        <v>0</v>
      </c>
      <c r="E130" s="15">
        <v>0</v>
      </c>
      <c r="F130" s="15">
        <v>0</v>
      </c>
      <c r="G130" s="38"/>
      <c r="H130" s="38"/>
      <c r="I130" s="38"/>
    </row>
    <row r="131" spans="1:9" ht="30" hidden="1">
      <c r="A131" s="34"/>
      <c r="B131" s="40" t="s">
        <v>92</v>
      </c>
      <c r="C131" s="15">
        <v>0</v>
      </c>
      <c r="D131" s="15">
        <v>0</v>
      </c>
      <c r="E131" s="15">
        <v>0</v>
      </c>
      <c r="F131" s="15">
        <v>0</v>
      </c>
      <c r="G131" s="38"/>
      <c r="H131" s="38"/>
      <c r="I131" s="38"/>
    </row>
    <row r="132" spans="1:9" ht="75" hidden="1">
      <c r="A132" s="34"/>
      <c r="B132" s="37" t="s">
        <v>165</v>
      </c>
      <c r="C132" s="15">
        <v>0</v>
      </c>
      <c r="D132" s="15">
        <v>0</v>
      </c>
      <c r="E132" s="15">
        <v>0</v>
      </c>
      <c r="F132" s="15">
        <v>0</v>
      </c>
      <c r="G132" s="38"/>
      <c r="H132" s="38"/>
      <c r="I132" s="38"/>
    </row>
    <row r="133" spans="1:9" ht="30" hidden="1">
      <c r="A133" s="34"/>
      <c r="B133" s="40" t="s">
        <v>198</v>
      </c>
      <c r="C133" s="15">
        <v>0</v>
      </c>
      <c r="D133" s="15">
        <v>0</v>
      </c>
      <c r="E133" s="15">
        <v>0</v>
      </c>
      <c r="F133" s="15">
        <v>0</v>
      </c>
      <c r="G133" s="38"/>
      <c r="H133" s="38"/>
      <c r="I133" s="38"/>
    </row>
    <row r="134" spans="1:9" ht="15.75">
      <c r="A134" s="30" t="s">
        <v>152</v>
      </c>
      <c r="B134" s="45" t="s">
        <v>281</v>
      </c>
      <c r="C134" s="32">
        <f>C135+C145</f>
        <v>24395.499999999996</v>
      </c>
      <c r="D134" s="32">
        <f>D135+D145</f>
        <v>46707</v>
      </c>
      <c r="E134" s="32">
        <f>E135+E145</f>
        <v>50258.5</v>
      </c>
      <c r="F134" s="32">
        <f>F135+F145</f>
        <v>22590.199999999997</v>
      </c>
      <c r="G134" s="32">
        <f t="shared" si="11"/>
        <v>48.36576958485879</v>
      </c>
      <c r="H134" s="32">
        <f t="shared" si="9"/>
        <v>44.94801874309818</v>
      </c>
      <c r="I134" s="32">
        <f>F134/C134*100</f>
        <v>92.59986472915087</v>
      </c>
    </row>
    <row r="135" spans="1:9" ht="15.75">
      <c r="A135" s="34" t="s">
        <v>153</v>
      </c>
      <c r="B135" s="39" t="s">
        <v>93</v>
      </c>
      <c r="C135" s="9">
        <f>SUM(C136:C144)</f>
        <v>20074.999999999996</v>
      </c>
      <c r="D135" s="9">
        <f>SUM(D136:D144)</f>
        <v>38122.8</v>
      </c>
      <c r="E135" s="9">
        <f>SUM(E136:E144)</f>
        <v>41629.3</v>
      </c>
      <c r="F135" s="9">
        <f>SUM(F136:F144)</f>
        <v>17776.8</v>
      </c>
      <c r="G135" s="36">
        <f t="shared" si="11"/>
        <v>46.63036293241839</v>
      </c>
      <c r="H135" s="36">
        <f t="shared" si="9"/>
        <v>42.70261570576493</v>
      </c>
      <c r="I135" s="36">
        <f>F135/C135*100</f>
        <v>88.55193026151932</v>
      </c>
    </row>
    <row r="136" spans="1:9" ht="30">
      <c r="A136" s="34"/>
      <c r="B136" s="40" t="s">
        <v>94</v>
      </c>
      <c r="C136" s="15">
        <v>10082.9</v>
      </c>
      <c r="D136" s="15">
        <v>28132.1</v>
      </c>
      <c r="E136" s="15">
        <v>28132.1</v>
      </c>
      <c r="F136" s="15">
        <v>12658.2</v>
      </c>
      <c r="G136" s="38">
        <f t="shared" si="11"/>
        <v>44.99557445053871</v>
      </c>
      <c r="H136" s="38">
        <f t="shared" si="9"/>
        <v>44.99557445053871</v>
      </c>
      <c r="I136" s="38">
        <f aca="true" t="shared" si="13" ref="I136:I148">F136/C136*100</f>
        <v>125.54126293030777</v>
      </c>
    </row>
    <row r="137" spans="1:9" ht="15.75">
      <c r="A137" s="34"/>
      <c r="B137" s="40" t="s">
        <v>95</v>
      </c>
      <c r="C137" s="15">
        <v>6274.7</v>
      </c>
      <c r="D137" s="15">
        <v>3911.2</v>
      </c>
      <c r="E137" s="15">
        <v>3941.2</v>
      </c>
      <c r="F137" s="15">
        <v>2143.7</v>
      </c>
      <c r="G137" s="38">
        <f t="shared" si="11"/>
        <v>54.80926569850685</v>
      </c>
      <c r="H137" s="38">
        <f t="shared" si="9"/>
        <v>54.39206333096519</v>
      </c>
      <c r="I137" s="38">
        <f t="shared" si="13"/>
        <v>34.16418314819832</v>
      </c>
    </row>
    <row r="138" spans="1:9" ht="15.75">
      <c r="A138" s="34"/>
      <c r="B138" s="40" t="s">
        <v>96</v>
      </c>
      <c r="C138" s="15">
        <v>1947.1</v>
      </c>
      <c r="D138" s="15">
        <v>4759.5</v>
      </c>
      <c r="E138" s="15">
        <v>7202.5</v>
      </c>
      <c r="F138" s="15">
        <v>2140.6</v>
      </c>
      <c r="G138" s="38">
        <f t="shared" si="11"/>
        <v>44.97531253282908</v>
      </c>
      <c r="H138" s="38">
        <f t="shared" si="9"/>
        <v>29.720236029156545</v>
      </c>
      <c r="I138" s="38">
        <f t="shared" si="13"/>
        <v>109.9378562991115</v>
      </c>
    </row>
    <row r="139" spans="1:9" ht="15.75">
      <c r="A139" s="34"/>
      <c r="B139" s="40" t="s">
        <v>97</v>
      </c>
      <c r="C139" s="15">
        <v>449.6</v>
      </c>
      <c r="D139" s="15">
        <v>490</v>
      </c>
      <c r="E139" s="15">
        <v>1109.7</v>
      </c>
      <c r="F139" s="15">
        <v>727.3</v>
      </c>
      <c r="G139" s="38">
        <f t="shared" si="11"/>
        <v>148.42857142857142</v>
      </c>
      <c r="H139" s="38">
        <f t="shared" si="9"/>
        <v>65.5402360998468</v>
      </c>
      <c r="I139" s="38">
        <f t="shared" si="13"/>
        <v>161.76601423487543</v>
      </c>
    </row>
    <row r="140" spans="1:9" ht="30">
      <c r="A140" s="34"/>
      <c r="B140" s="40" t="s">
        <v>98</v>
      </c>
      <c r="C140" s="15">
        <v>784.7</v>
      </c>
      <c r="D140" s="15">
        <v>80</v>
      </c>
      <c r="E140" s="15">
        <v>180</v>
      </c>
      <c r="F140" s="15">
        <v>107</v>
      </c>
      <c r="G140" s="38">
        <f t="shared" si="11"/>
        <v>133.75</v>
      </c>
      <c r="H140" s="38">
        <f t="shared" si="9"/>
        <v>59.44444444444444</v>
      </c>
      <c r="I140" s="38">
        <f t="shared" si="13"/>
        <v>13.635784376194723</v>
      </c>
    </row>
    <row r="141" spans="1:9" ht="15.75">
      <c r="A141" s="34"/>
      <c r="B141" s="40" t="s">
        <v>58</v>
      </c>
      <c r="C141" s="15">
        <v>436</v>
      </c>
      <c r="D141" s="15">
        <v>0</v>
      </c>
      <c r="E141" s="15">
        <v>0</v>
      </c>
      <c r="F141" s="15">
        <v>0</v>
      </c>
      <c r="G141" s="38" t="s">
        <v>163</v>
      </c>
      <c r="H141" s="38" t="s">
        <v>163</v>
      </c>
      <c r="I141" s="38">
        <f t="shared" si="13"/>
        <v>0</v>
      </c>
    </row>
    <row r="142" spans="1:9" ht="30">
      <c r="A142" s="34"/>
      <c r="B142" s="40" t="s">
        <v>271</v>
      </c>
      <c r="C142" s="15">
        <v>0</v>
      </c>
      <c r="D142" s="15">
        <v>100</v>
      </c>
      <c r="E142" s="15">
        <v>363.8</v>
      </c>
      <c r="F142" s="15">
        <v>0</v>
      </c>
      <c r="G142" s="38">
        <f t="shared" si="11"/>
        <v>0</v>
      </c>
      <c r="H142" s="38">
        <f t="shared" si="9"/>
        <v>0</v>
      </c>
      <c r="I142" s="38" t="s">
        <v>163</v>
      </c>
    </row>
    <row r="143" spans="1:9" ht="30">
      <c r="A143" s="34"/>
      <c r="B143" s="40" t="s">
        <v>199</v>
      </c>
      <c r="C143" s="15">
        <v>100</v>
      </c>
      <c r="D143" s="15">
        <v>0</v>
      </c>
      <c r="E143" s="15">
        <v>50</v>
      </c>
      <c r="F143" s="15">
        <v>0</v>
      </c>
      <c r="G143" s="38" t="s">
        <v>163</v>
      </c>
      <c r="H143" s="38">
        <f t="shared" si="9"/>
        <v>0</v>
      </c>
      <c r="I143" s="38">
        <f t="shared" si="13"/>
        <v>0</v>
      </c>
    </row>
    <row r="144" spans="1:9" ht="30">
      <c r="A144" s="34"/>
      <c r="B144" s="40" t="s">
        <v>198</v>
      </c>
      <c r="C144" s="15">
        <v>0</v>
      </c>
      <c r="D144" s="15">
        <v>650</v>
      </c>
      <c r="E144" s="15">
        <v>650</v>
      </c>
      <c r="F144" s="15">
        <v>0</v>
      </c>
      <c r="G144" s="38">
        <f t="shared" si="11"/>
        <v>0</v>
      </c>
      <c r="H144" s="38">
        <f>F144/E144*100</f>
        <v>0</v>
      </c>
      <c r="I144" s="38" t="s">
        <v>163</v>
      </c>
    </row>
    <row r="145" spans="1:9" ht="15.75">
      <c r="A145" s="34" t="s">
        <v>154</v>
      </c>
      <c r="B145" s="39" t="s">
        <v>99</v>
      </c>
      <c r="C145" s="9">
        <f>SUM(C146:C148)</f>
        <v>4320.5</v>
      </c>
      <c r="D145" s="9">
        <f>SUM(D146:D148)</f>
        <v>8584.2</v>
      </c>
      <c r="E145" s="9">
        <f>SUM(E146:E148)</f>
        <v>8629.2</v>
      </c>
      <c r="F145" s="9">
        <f>SUM(F146:F148)</f>
        <v>4813.4</v>
      </c>
      <c r="G145" s="36">
        <f t="shared" si="11"/>
        <v>56.07278488385637</v>
      </c>
      <c r="H145" s="36">
        <f t="shared" si="9"/>
        <v>55.7803736151671</v>
      </c>
      <c r="I145" s="36">
        <f>F145/C145*100</f>
        <v>111.40840180534659</v>
      </c>
    </row>
    <row r="146" spans="1:9" ht="30">
      <c r="A146" s="44"/>
      <c r="B146" s="40" t="s">
        <v>100</v>
      </c>
      <c r="C146" s="15">
        <v>2368.1</v>
      </c>
      <c r="D146" s="15">
        <v>4194.2</v>
      </c>
      <c r="E146" s="15">
        <v>4239.2</v>
      </c>
      <c r="F146" s="15">
        <v>2562.4</v>
      </c>
      <c r="G146" s="38">
        <f t="shared" si="11"/>
        <v>61.093891564541515</v>
      </c>
      <c r="H146" s="38">
        <f t="shared" si="9"/>
        <v>60.445367050386864</v>
      </c>
      <c r="I146" s="38">
        <f t="shared" si="13"/>
        <v>108.20488999619948</v>
      </c>
    </row>
    <row r="147" spans="1:9" ht="75" hidden="1">
      <c r="A147" s="44"/>
      <c r="B147" s="37" t="s">
        <v>165</v>
      </c>
      <c r="C147" s="15">
        <v>0</v>
      </c>
      <c r="D147" s="15">
        <v>0</v>
      </c>
      <c r="E147" s="15">
        <v>0</v>
      </c>
      <c r="F147" s="15">
        <v>0</v>
      </c>
      <c r="G147" s="38"/>
      <c r="H147" s="38"/>
      <c r="I147" s="38"/>
    </row>
    <row r="148" spans="1:9" ht="15.75">
      <c r="A148" s="44"/>
      <c r="B148" s="40" t="s">
        <v>101</v>
      </c>
      <c r="C148" s="15">
        <v>1952.4</v>
      </c>
      <c r="D148" s="15">
        <v>4390</v>
      </c>
      <c r="E148" s="15">
        <v>4390</v>
      </c>
      <c r="F148" s="15">
        <v>2251</v>
      </c>
      <c r="G148" s="38">
        <f t="shared" si="11"/>
        <v>51.2756264236902</v>
      </c>
      <c r="H148" s="38">
        <f>F148/E148*100</f>
        <v>51.2756264236902</v>
      </c>
      <c r="I148" s="38">
        <f t="shared" si="13"/>
        <v>115.2939971317353</v>
      </c>
    </row>
    <row r="149" spans="1:9" ht="15.75">
      <c r="A149" s="30" t="s">
        <v>156</v>
      </c>
      <c r="B149" s="45" t="s">
        <v>102</v>
      </c>
      <c r="C149" s="32">
        <f>C150+C152+C158+C168</f>
        <v>15509.199999999999</v>
      </c>
      <c r="D149" s="32">
        <f>D150+D152+D158+D168</f>
        <v>75890.3</v>
      </c>
      <c r="E149" s="32">
        <f>E150+E152+E158+E168</f>
        <v>74998.3</v>
      </c>
      <c r="F149" s="32">
        <f>F150+F152+F158+F168</f>
        <v>24190.199999999997</v>
      </c>
      <c r="G149" s="32">
        <f t="shared" si="11"/>
        <v>31.87521988976193</v>
      </c>
      <c r="H149" s="32">
        <f t="shared" si="9"/>
        <v>32.25433109817155</v>
      </c>
      <c r="I149" s="32">
        <f aca="true" t="shared" si="14" ref="I149:I190">F149/C149*100</f>
        <v>155.97322879323238</v>
      </c>
    </row>
    <row r="150" spans="1:9" ht="15.75">
      <c r="A150" s="34" t="s">
        <v>155</v>
      </c>
      <c r="B150" s="39" t="s">
        <v>103</v>
      </c>
      <c r="C150" s="9">
        <f>C151</f>
        <v>1895.6</v>
      </c>
      <c r="D150" s="9">
        <f>D151</f>
        <v>5104</v>
      </c>
      <c r="E150" s="9">
        <f>E151</f>
        <v>5104</v>
      </c>
      <c r="F150" s="9">
        <f>F151</f>
        <v>2310.6</v>
      </c>
      <c r="G150" s="36">
        <f t="shared" si="11"/>
        <v>45.27037617554859</v>
      </c>
      <c r="H150" s="36">
        <f>F150/E150*100</f>
        <v>45.27037617554859</v>
      </c>
      <c r="I150" s="36">
        <f t="shared" si="14"/>
        <v>121.89280438911163</v>
      </c>
    </row>
    <row r="151" spans="1:9" ht="15.75">
      <c r="A151" s="34"/>
      <c r="B151" s="40" t="s">
        <v>104</v>
      </c>
      <c r="C151" s="15">
        <v>1895.6</v>
      </c>
      <c r="D151" s="15">
        <v>5104</v>
      </c>
      <c r="E151" s="15">
        <v>5104</v>
      </c>
      <c r="F151" s="15">
        <v>2310.6</v>
      </c>
      <c r="G151" s="38">
        <f t="shared" si="11"/>
        <v>45.27037617554859</v>
      </c>
      <c r="H151" s="38">
        <f t="shared" si="9"/>
        <v>45.27037617554859</v>
      </c>
      <c r="I151" s="38">
        <f t="shared" si="14"/>
        <v>121.89280438911163</v>
      </c>
    </row>
    <row r="152" spans="1:9" ht="15.75">
      <c r="A152" s="34">
        <v>1003</v>
      </c>
      <c r="B152" s="39" t="s">
        <v>105</v>
      </c>
      <c r="C152" s="9">
        <f>SUM(C153:C157)</f>
        <v>2216.9</v>
      </c>
      <c r="D152" s="9">
        <f>SUM(D153:D157)</f>
        <v>8801.7</v>
      </c>
      <c r="E152" s="9">
        <f>SUM(E153:E157)</f>
        <v>4288</v>
      </c>
      <c r="F152" s="9">
        <f>SUM(F153:F157)</f>
        <v>4234</v>
      </c>
      <c r="G152" s="36">
        <f t="shared" si="11"/>
        <v>48.10434347910063</v>
      </c>
      <c r="H152" s="36">
        <f>F152/E152*100</f>
        <v>98.74067164179104</v>
      </c>
      <c r="I152" s="36">
        <f t="shared" si="14"/>
        <v>190.9874148585863</v>
      </c>
    </row>
    <row r="153" spans="1:9" ht="15.75">
      <c r="A153" s="34"/>
      <c r="B153" s="40" t="s">
        <v>106</v>
      </c>
      <c r="C153" s="15">
        <v>0</v>
      </c>
      <c r="D153" s="15">
        <v>40</v>
      </c>
      <c r="E153" s="15">
        <v>40</v>
      </c>
      <c r="F153" s="15">
        <v>0</v>
      </c>
      <c r="G153" s="38">
        <f t="shared" si="11"/>
        <v>0</v>
      </c>
      <c r="H153" s="38">
        <f t="shared" si="9"/>
        <v>0</v>
      </c>
      <c r="I153" s="38" t="s">
        <v>163</v>
      </c>
    </row>
    <row r="154" spans="1:9" ht="30">
      <c r="A154" s="34"/>
      <c r="B154" s="40" t="s">
        <v>107</v>
      </c>
      <c r="C154" s="15">
        <v>8</v>
      </c>
      <c r="D154" s="15">
        <v>24</v>
      </c>
      <c r="E154" s="15">
        <v>24</v>
      </c>
      <c r="F154" s="15">
        <v>10</v>
      </c>
      <c r="G154" s="38">
        <f t="shared" si="11"/>
        <v>41.66666666666667</v>
      </c>
      <c r="H154" s="38">
        <f t="shared" si="9"/>
        <v>41.66666666666667</v>
      </c>
      <c r="I154" s="38">
        <f t="shared" si="14"/>
        <v>125</v>
      </c>
    </row>
    <row r="155" spans="1:9" ht="26.25">
      <c r="A155" s="34"/>
      <c r="B155" s="40" t="s">
        <v>162</v>
      </c>
      <c r="C155" s="15">
        <v>75</v>
      </c>
      <c r="D155" s="15">
        <v>0</v>
      </c>
      <c r="E155" s="15">
        <v>420</v>
      </c>
      <c r="F155" s="15">
        <v>420</v>
      </c>
      <c r="G155" s="38" t="s">
        <v>163</v>
      </c>
      <c r="H155" s="38">
        <f aca="true" t="shared" si="15" ref="H155:H189">F155/E155*100</f>
        <v>100</v>
      </c>
      <c r="I155" s="52" t="s">
        <v>308</v>
      </c>
    </row>
    <row r="156" spans="1:9" ht="45">
      <c r="A156" s="34"/>
      <c r="B156" s="40" t="s">
        <v>272</v>
      </c>
      <c r="C156" s="15">
        <v>0</v>
      </c>
      <c r="D156" s="15">
        <v>4994</v>
      </c>
      <c r="E156" s="15">
        <v>3804</v>
      </c>
      <c r="F156" s="15">
        <v>3804</v>
      </c>
      <c r="G156" s="38">
        <f t="shared" si="11"/>
        <v>76.17140568682419</v>
      </c>
      <c r="H156" s="38">
        <f t="shared" si="15"/>
        <v>100</v>
      </c>
      <c r="I156" s="38" t="s">
        <v>163</v>
      </c>
    </row>
    <row r="157" spans="1:9" ht="30">
      <c r="A157" s="34"/>
      <c r="B157" s="40" t="s">
        <v>108</v>
      </c>
      <c r="C157" s="11">
        <v>2133.9</v>
      </c>
      <c r="D157" s="11">
        <v>3743.7</v>
      </c>
      <c r="E157" s="11">
        <v>0</v>
      </c>
      <c r="F157" s="11">
        <v>0</v>
      </c>
      <c r="G157" s="38">
        <f>F157/D157*100</f>
        <v>0</v>
      </c>
      <c r="H157" s="38" t="s">
        <v>163</v>
      </c>
      <c r="I157" s="38">
        <f t="shared" si="14"/>
        <v>0</v>
      </c>
    </row>
    <row r="158" spans="1:9" ht="15.75">
      <c r="A158" s="34">
        <v>1004</v>
      </c>
      <c r="B158" s="39" t="s">
        <v>109</v>
      </c>
      <c r="C158" s="9">
        <f>SUM(C159:C167)</f>
        <v>10392.4</v>
      </c>
      <c r="D158" s="9">
        <f>SUM(D159:D167)</f>
        <v>58728.100000000006</v>
      </c>
      <c r="E158" s="9">
        <f>SUM(E159:E167)</f>
        <v>57090.100000000006</v>
      </c>
      <c r="F158" s="9">
        <f>SUM(F159:F167)</f>
        <v>11290.5</v>
      </c>
      <c r="G158" s="36">
        <f t="shared" si="11"/>
        <v>19.225038780413463</v>
      </c>
      <c r="H158" s="36">
        <f t="shared" si="15"/>
        <v>19.776633777134737</v>
      </c>
      <c r="I158" s="36">
        <f>F158/C158*100</f>
        <v>108.64189215195721</v>
      </c>
    </row>
    <row r="159" spans="1:9" ht="30">
      <c r="A159" s="34"/>
      <c r="B159" s="40" t="s">
        <v>110</v>
      </c>
      <c r="C159" s="15">
        <v>0</v>
      </c>
      <c r="D159" s="15">
        <v>16599.7</v>
      </c>
      <c r="E159" s="15">
        <v>16599.8</v>
      </c>
      <c r="F159" s="15">
        <v>0</v>
      </c>
      <c r="G159" s="38">
        <f t="shared" si="11"/>
        <v>0</v>
      </c>
      <c r="H159" s="38">
        <f t="shared" si="15"/>
        <v>0</v>
      </c>
      <c r="I159" s="38" t="s">
        <v>163</v>
      </c>
    </row>
    <row r="160" spans="1:9" ht="15.75">
      <c r="A160" s="34"/>
      <c r="B160" s="40" t="s">
        <v>209</v>
      </c>
      <c r="C160" s="15">
        <v>1369.3</v>
      </c>
      <c r="D160" s="15">
        <v>3717.5</v>
      </c>
      <c r="E160" s="43">
        <v>2079.3</v>
      </c>
      <c r="F160" s="15">
        <v>355</v>
      </c>
      <c r="G160" s="38">
        <f t="shared" si="11"/>
        <v>9.549428379287155</v>
      </c>
      <c r="H160" s="38">
        <f t="shared" si="15"/>
        <v>17.07305343144327</v>
      </c>
      <c r="I160" s="38">
        <f t="shared" si="14"/>
        <v>25.925655444387647</v>
      </c>
    </row>
    <row r="161" spans="1:9" ht="30">
      <c r="A161" s="34"/>
      <c r="B161" s="40" t="s">
        <v>111</v>
      </c>
      <c r="C161" s="15">
        <v>3924.4</v>
      </c>
      <c r="D161" s="15">
        <v>9888.5</v>
      </c>
      <c r="E161" s="43">
        <v>9888.5</v>
      </c>
      <c r="F161" s="15">
        <v>3508.7</v>
      </c>
      <c r="G161" s="38">
        <f aca="true" t="shared" si="16" ref="G161:G190">F161/D161*100</f>
        <v>35.4826313394347</v>
      </c>
      <c r="H161" s="38">
        <f t="shared" si="15"/>
        <v>35.4826313394347</v>
      </c>
      <c r="I161" s="38">
        <f t="shared" si="14"/>
        <v>89.40729793089389</v>
      </c>
    </row>
    <row r="162" spans="1:9" ht="16.5" customHeight="1" hidden="1">
      <c r="A162" s="34"/>
      <c r="B162" s="46" t="s">
        <v>112</v>
      </c>
      <c r="C162" s="15">
        <v>0</v>
      </c>
      <c r="D162" s="15">
        <v>0</v>
      </c>
      <c r="E162" s="43">
        <v>0</v>
      </c>
      <c r="F162" s="15">
        <v>0</v>
      </c>
      <c r="G162" s="38"/>
      <c r="H162" s="38"/>
      <c r="I162" s="38"/>
    </row>
    <row r="163" spans="1:9" ht="45">
      <c r="A163" s="34"/>
      <c r="B163" s="40" t="s">
        <v>113</v>
      </c>
      <c r="C163" s="15">
        <v>0</v>
      </c>
      <c r="D163" s="15">
        <v>50</v>
      </c>
      <c r="E163" s="43">
        <v>50</v>
      </c>
      <c r="F163" s="15">
        <v>0</v>
      </c>
      <c r="G163" s="38">
        <f t="shared" si="16"/>
        <v>0</v>
      </c>
      <c r="H163" s="38">
        <f t="shared" si="15"/>
        <v>0</v>
      </c>
      <c r="I163" s="38" t="s">
        <v>163</v>
      </c>
    </row>
    <row r="164" spans="1:9" ht="30">
      <c r="A164" s="34"/>
      <c r="B164" s="40" t="s">
        <v>114</v>
      </c>
      <c r="C164" s="15">
        <v>0</v>
      </c>
      <c r="D164" s="15">
        <v>50</v>
      </c>
      <c r="E164" s="43">
        <v>50</v>
      </c>
      <c r="F164" s="15">
        <v>0</v>
      </c>
      <c r="G164" s="38">
        <f t="shared" si="16"/>
        <v>0</v>
      </c>
      <c r="H164" s="38">
        <f t="shared" si="15"/>
        <v>0</v>
      </c>
      <c r="I164" s="38" t="s">
        <v>163</v>
      </c>
    </row>
    <row r="165" spans="1:9" ht="61.5" customHeight="1">
      <c r="A165" s="34"/>
      <c r="B165" s="46" t="s">
        <v>181</v>
      </c>
      <c r="C165" s="15">
        <v>0</v>
      </c>
      <c r="D165" s="15">
        <v>19366.3</v>
      </c>
      <c r="E165" s="15">
        <v>19366.4</v>
      </c>
      <c r="F165" s="15">
        <v>2304.1</v>
      </c>
      <c r="G165" s="38">
        <f t="shared" si="16"/>
        <v>11.897471380697397</v>
      </c>
      <c r="H165" s="38">
        <f t="shared" si="15"/>
        <v>11.897409947124917</v>
      </c>
      <c r="I165" s="38" t="s">
        <v>163</v>
      </c>
    </row>
    <row r="166" spans="1:9" ht="15.75">
      <c r="A166" s="34"/>
      <c r="B166" s="40" t="s">
        <v>115</v>
      </c>
      <c r="C166" s="15">
        <v>9</v>
      </c>
      <c r="D166" s="15">
        <v>24.3</v>
      </c>
      <c r="E166" s="43">
        <v>24.3</v>
      </c>
      <c r="F166" s="15">
        <v>0</v>
      </c>
      <c r="G166" s="38">
        <f t="shared" si="16"/>
        <v>0</v>
      </c>
      <c r="H166" s="38">
        <f t="shared" si="15"/>
        <v>0</v>
      </c>
      <c r="I166" s="38">
        <f t="shared" si="14"/>
        <v>0</v>
      </c>
    </row>
    <row r="167" spans="1:9" ht="30">
      <c r="A167" s="34"/>
      <c r="B167" s="40" t="s">
        <v>116</v>
      </c>
      <c r="C167" s="15">
        <v>5089.7</v>
      </c>
      <c r="D167" s="15">
        <v>9031.8</v>
      </c>
      <c r="E167" s="43">
        <v>9031.8</v>
      </c>
      <c r="F167" s="15">
        <v>5122.7</v>
      </c>
      <c r="G167" s="38">
        <f t="shared" si="16"/>
        <v>56.71848358023871</v>
      </c>
      <c r="H167" s="38">
        <f t="shared" si="15"/>
        <v>56.71848358023871</v>
      </c>
      <c r="I167" s="38">
        <f t="shared" si="14"/>
        <v>100.64836827317916</v>
      </c>
    </row>
    <row r="168" spans="1:9" ht="26.25">
      <c r="A168" s="34">
        <v>1006</v>
      </c>
      <c r="B168" s="39" t="s">
        <v>117</v>
      </c>
      <c r="C168" s="9">
        <f>SUM(C169:C172)</f>
        <v>1004.3</v>
      </c>
      <c r="D168" s="9">
        <f>D169</f>
        <v>3256.5</v>
      </c>
      <c r="E168" s="9">
        <f>SUM(E169:E172)</f>
        <v>8516.2</v>
      </c>
      <c r="F168" s="9">
        <f>SUM(F169:F172)</f>
        <v>6355.1</v>
      </c>
      <c r="G168" s="36">
        <f t="shared" si="16"/>
        <v>195.15123598955935</v>
      </c>
      <c r="H168" s="36">
        <f t="shared" si="15"/>
        <v>74.62365843920998</v>
      </c>
      <c r="I168" s="53" t="s">
        <v>301</v>
      </c>
    </row>
    <row r="169" spans="1:9" ht="15.75">
      <c r="A169" s="34"/>
      <c r="B169" s="40" t="s">
        <v>118</v>
      </c>
      <c r="C169" s="15">
        <v>1004.3</v>
      </c>
      <c r="D169" s="15">
        <v>3256.5</v>
      </c>
      <c r="E169" s="15">
        <v>3256.5</v>
      </c>
      <c r="F169" s="15">
        <v>1311.2</v>
      </c>
      <c r="G169" s="38">
        <f t="shared" si="16"/>
        <v>40.264087210195</v>
      </c>
      <c r="H169" s="38">
        <f t="shared" si="15"/>
        <v>40.264087210195</v>
      </c>
      <c r="I169" s="38">
        <f t="shared" si="14"/>
        <v>130.55859802847755</v>
      </c>
    </row>
    <row r="170" spans="1:9" ht="30">
      <c r="A170" s="34"/>
      <c r="B170" s="40" t="s">
        <v>278</v>
      </c>
      <c r="C170" s="15">
        <v>0</v>
      </c>
      <c r="D170" s="15">
        <v>0</v>
      </c>
      <c r="E170" s="15">
        <v>623.7</v>
      </c>
      <c r="F170" s="15">
        <v>414.6</v>
      </c>
      <c r="G170" s="38" t="s">
        <v>163</v>
      </c>
      <c r="H170" s="38">
        <f t="shared" si="15"/>
        <v>66.47426647426647</v>
      </c>
      <c r="I170" s="38" t="s">
        <v>163</v>
      </c>
    </row>
    <row r="171" spans="1:9" ht="141" customHeight="1">
      <c r="A171" s="34"/>
      <c r="B171" s="46" t="s">
        <v>279</v>
      </c>
      <c r="C171" s="15">
        <v>0</v>
      </c>
      <c r="D171" s="15">
        <v>0</v>
      </c>
      <c r="E171" s="15">
        <v>4629.3</v>
      </c>
      <c r="F171" s="15">
        <v>4629.3</v>
      </c>
      <c r="G171" s="38" t="s">
        <v>163</v>
      </c>
      <c r="H171" s="38">
        <f t="shared" si="15"/>
        <v>100</v>
      </c>
      <c r="I171" s="38" t="s">
        <v>163</v>
      </c>
    </row>
    <row r="172" spans="1:9" ht="45">
      <c r="A172" s="34"/>
      <c r="B172" s="40" t="s">
        <v>170</v>
      </c>
      <c r="C172" s="15">
        <v>0</v>
      </c>
      <c r="D172" s="15">
        <v>0</v>
      </c>
      <c r="E172" s="15">
        <v>6.7</v>
      </c>
      <c r="F172" s="15">
        <v>0</v>
      </c>
      <c r="G172" s="38" t="s">
        <v>163</v>
      </c>
      <c r="H172" s="38">
        <f t="shared" si="15"/>
        <v>0</v>
      </c>
      <c r="I172" s="38" t="s">
        <v>163</v>
      </c>
    </row>
    <row r="173" spans="1:9" ht="15.75">
      <c r="A173" s="30">
        <v>11</v>
      </c>
      <c r="B173" s="45" t="s">
        <v>119</v>
      </c>
      <c r="C173" s="32">
        <f>C174</f>
        <v>16424.4</v>
      </c>
      <c r="D173" s="32">
        <f>D174</f>
        <v>170751.09999999998</v>
      </c>
      <c r="E173" s="32">
        <f>E174</f>
        <v>33343.3</v>
      </c>
      <c r="F173" s="32">
        <f>F174</f>
        <v>18074.4</v>
      </c>
      <c r="G173" s="32">
        <f t="shared" si="16"/>
        <v>10.585231954581847</v>
      </c>
      <c r="H173" s="32">
        <f t="shared" si="15"/>
        <v>54.2069921093593</v>
      </c>
      <c r="I173" s="32">
        <f t="shared" si="14"/>
        <v>110.04602907868781</v>
      </c>
    </row>
    <row r="174" spans="1:9" ht="15.75">
      <c r="A174" s="34">
        <v>1102</v>
      </c>
      <c r="B174" s="39" t="s">
        <v>120</v>
      </c>
      <c r="C174" s="9">
        <f>SUM(C175:C187)</f>
        <v>16424.4</v>
      </c>
      <c r="D174" s="9">
        <f>SUM(D175:D187)</f>
        <v>170751.09999999998</v>
      </c>
      <c r="E174" s="9">
        <f>SUM(E175:E187)</f>
        <v>33343.3</v>
      </c>
      <c r="F174" s="9">
        <f>SUM(F175:F187)</f>
        <v>18074.4</v>
      </c>
      <c r="G174" s="36">
        <f t="shared" si="16"/>
        <v>10.585231954581847</v>
      </c>
      <c r="H174" s="36">
        <f t="shared" si="15"/>
        <v>54.2069921093593</v>
      </c>
      <c r="I174" s="36">
        <f t="shared" si="14"/>
        <v>110.04602907868781</v>
      </c>
    </row>
    <row r="175" spans="1:9" ht="45" hidden="1">
      <c r="A175" s="34"/>
      <c r="B175" s="40" t="s">
        <v>121</v>
      </c>
      <c r="C175" s="15">
        <v>0</v>
      </c>
      <c r="D175" s="15">
        <v>0</v>
      </c>
      <c r="E175" s="15">
        <v>0</v>
      </c>
      <c r="F175" s="15">
        <v>0</v>
      </c>
      <c r="G175" s="38"/>
      <c r="H175" s="38"/>
      <c r="I175" s="38"/>
    </row>
    <row r="176" spans="1:9" ht="45">
      <c r="A176" s="44"/>
      <c r="B176" s="40" t="s">
        <v>122</v>
      </c>
      <c r="C176" s="15">
        <v>7627.9</v>
      </c>
      <c r="D176" s="15">
        <v>11871.1</v>
      </c>
      <c r="E176" s="15">
        <v>12156.1</v>
      </c>
      <c r="F176" s="15">
        <v>7476.3</v>
      </c>
      <c r="G176" s="38">
        <f t="shared" si="16"/>
        <v>62.97899941875647</v>
      </c>
      <c r="H176" s="38">
        <f t="shared" si="15"/>
        <v>61.50245555729222</v>
      </c>
      <c r="I176" s="38">
        <f t="shared" si="14"/>
        <v>98.0125591578285</v>
      </c>
    </row>
    <row r="177" spans="1:9" ht="30">
      <c r="A177" s="44"/>
      <c r="B177" s="40" t="s">
        <v>123</v>
      </c>
      <c r="C177" s="15">
        <v>521</v>
      </c>
      <c r="D177" s="15">
        <v>850</v>
      </c>
      <c r="E177" s="15">
        <v>1217.5</v>
      </c>
      <c r="F177" s="15">
        <v>1079.1</v>
      </c>
      <c r="G177" s="38">
        <f t="shared" si="16"/>
        <v>126.95294117647057</v>
      </c>
      <c r="H177" s="38">
        <f t="shared" si="15"/>
        <v>88.6324435318275</v>
      </c>
      <c r="I177" s="52" t="s">
        <v>285</v>
      </c>
    </row>
    <row r="178" spans="1:9" ht="15.75">
      <c r="A178" s="44"/>
      <c r="B178" s="40" t="s">
        <v>124</v>
      </c>
      <c r="C178" s="15">
        <v>195.1</v>
      </c>
      <c r="D178" s="15">
        <v>500</v>
      </c>
      <c r="E178" s="15">
        <v>500</v>
      </c>
      <c r="F178" s="15">
        <v>339.9</v>
      </c>
      <c r="G178" s="38">
        <f t="shared" si="16"/>
        <v>67.97999999999999</v>
      </c>
      <c r="H178" s="38">
        <f t="shared" si="15"/>
        <v>67.97999999999999</v>
      </c>
      <c r="I178" s="38">
        <f t="shared" si="14"/>
        <v>174.218349564326</v>
      </c>
    </row>
    <row r="179" spans="1:9" ht="45">
      <c r="A179" s="44"/>
      <c r="B179" s="40" t="s">
        <v>182</v>
      </c>
      <c r="C179" s="15">
        <v>774.5</v>
      </c>
      <c r="D179" s="15">
        <v>0</v>
      </c>
      <c r="E179" s="15">
        <v>4500</v>
      </c>
      <c r="F179" s="15">
        <v>60</v>
      </c>
      <c r="G179" s="38" t="s">
        <v>163</v>
      </c>
      <c r="H179" s="38">
        <f t="shared" si="15"/>
        <v>1.3333333333333335</v>
      </c>
      <c r="I179" s="38">
        <f t="shared" si="14"/>
        <v>7.74693350548741</v>
      </c>
    </row>
    <row r="180" spans="1:9" ht="15.75" hidden="1">
      <c r="A180" s="44"/>
      <c r="B180" s="40" t="s">
        <v>187</v>
      </c>
      <c r="C180" s="15">
        <v>0</v>
      </c>
      <c r="D180" s="15">
        <v>0</v>
      </c>
      <c r="E180" s="15">
        <v>0</v>
      </c>
      <c r="F180" s="15">
        <v>0</v>
      </c>
      <c r="G180" s="38"/>
      <c r="H180" s="38"/>
      <c r="I180" s="38"/>
    </row>
    <row r="181" spans="1:9" ht="15.75" hidden="1">
      <c r="A181" s="44"/>
      <c r="B181" s="40" t="s">
        <v>125</v>
      </c>
      <c r="C181" s="15">
        <v>0</v>
      </c>
      <c r="D181" s="15">
        <v>0</v>
      </c>
      <c r="E181" s="15">
        <v>0</v>
      </c>
      <c r="F181" s="15">
        <v>0</v>
      </c>
      <c r="G181" s="38"/>
      <c r="H181" s="38"/>
      <c r="I181" s="38"/>
    </row>
    <row r="182" spans="1:9" ht="30">
      <c r="A182" s="44"/>
      <c r="B182" s="40" t="s">
        <v>183</v>
      </c>
      <c r="C182" s="15">
        <v>7241.9</v>
      </c>
      <c r="D182" s="15">
        <v>14724.7</v>
      </c>
      <c r="E182" s="15">
        <v>14724.7</v>
      </c>
      <c r="F182" s="15">
        <v>9079.1</v>
      </c>
      <c r="G182" s="38">
        <f t="shared" si="16"/>
        <v>61.65898116769781</v>
      </c>
      <c r="H182" s="38">
        <f t="shared" si="15"/>
        <v>61.65898116769781</v>
      </c>
      <c r="I182" s="38">
        <f t="shared" si="14"/>
        <v>125.36903298858036</v>
      </c>
    </row>
    <row r="183" spans="1:9" ht="30">
      <c r="A183" s="44"/>
      <c r="B183" s="40" t="s">
        <v>283</v>
      </c>
      <c r="C183" s="15">
        <v>0</v>
      </c>
      <c r="D183" s="15">
        <v>0</v>
      </c>
      <c r="E183" s="15">
        <v>5</v>
      </c>
      <c r="F183" s="15">
        <v>0</v>
      </c>
      <c r="G183" s="38" t="s">
        <v>163</v>
      </c>
      <c r="H183" s="38">
        <f>F183/E183*100</f>
        <v>0</v>
      </c>
      <c r="I183" s="38" t="s">
        <v>163</v>
      </c>
    </row>
    <row r="184" spans="1:9" ht="75" hidden="1">
      <c r="A184" s="44"/>
      <c r="B184" s="40" t="s">
        <v>201</v>
      </c>
      <c r="C184" s="15">
        <v>0</v>
      </c>
      <c r="D184" s="15">
        <v>0</v>
      </c>
      <c r="E184" s="15">
        <v>0</v>
      </c>
      <c r="F184" s="15">
        <v>0</v>
      </c>
      <c r="G184" s="38"/>
      <c r="H184" s="38"/>
      <c r="I184" s="38"/>
    </row>
    <row r="185" spans="1:9" ht="30">
      <c r="A185" s="44"/>
      <c r="B185" s="40" t="s">
        <v>273</v>
      </c>
      <c r="C185" s="15">
        <v>0</v>
      </c>
      <c r="D185" s="15">
        <v>142655.3</v>
      </c>
      <c r="E185" s="15">
        <v>0</v>
      </c>
      <c r="F185" s="15">
        <v>0</v>
      </c>
      <c r="G185" s="38">
        <f t="shared" si="16"/>
        <v>0</v>
      </c>
      <c r="H185" s="38" t="s">
        <v>163</v>
      </c>
      <c r="I185" s="38" t="s">
        <v>163</v>
      </c>
    </row>
    <row r="186" spans="1:9" ht="30">
      <c r="A186" s="44"/>
      <c r="B186" s="40" t="s">
        <v>198</v>
      </c>
      <c r="C186" s="15">
        <v>40</v>
      </c>
      <c r="D186" s="15">
        <v>150</v>
      </c>
      <c r="E186" s="15">
        <v>150</v>
      </c>
      <c r="F186" s="15">
        <v>0</v>
      </c>
      <c r="G186" s="38">
        <f t="shared" si="16"/>
        <v>0</v>
      </c>
      <c r="H186" s="38">
        <f t="shared" si="15"/>
        <v>0</v>
      </c>
      <c r="I186" s="38">
        <f t="shared" si="14"/>
        <v>0</v>
      </c>
    </row>
    <row r="187" spans="1:9" ht="30">
      <c r="A187" s="44"/>
      <c r="B187" s="40" t="s">
        <v>199</v>
      </c>
      <c r="C187" s="15">
        <v>24</v>
      </c>
      <c r="D187" s="15">
        <v>0</v>
      </c>
      <c r="E187" s="15">
        <v>90</v>
      </c>
      <c r="F187" s="15">
        <v>40</v>
      </c>
      <c r="G187" s="38" t="s">
        <v>163</v>
      </c>
      <c r="H187" s="38">
        <f t="shared" si="15"/>
        <v>44.44444444444444</v>
      </c>
      <c r="I187" s="38">
        <f t="shared" si="14"/>
        <v>166.66666666666669</v>
      </c>
    </row>
    <row r="188" spans="1:9" ht="15.75">
      <c r="A188" s="30">
        <v>13</v>
      </c>
      <c r="B188" s="45" t="s">
        <v>280</v>
      </c>
      <c r="C188" s="32">
        <f>C189</f>
        <v>1683.3</v>
      </c>
      <c r="D188" s="32">
        <f>D189</f>
        <v>100</v>
      </c>
      <c r="E188" s="32">
        <f>E189</f>
        <v>100</v>
      </c>
      <c r="F188" s="32">
        <f>F189</f>
        <v>0</v>
      </c>
      <c r="G188" s="32">
        <f t="shared" si="16"/>
        <v>0</v>
      </c>
      <c r="H188" s="32">
        <f t="shared" si="15"/>
        <v>0</v>
      </c>
      <c r="I188" s="32">
        <f t="shared" si="14"/>
        <v>0</v>
      </c>
    </row>
    <row r="189" spans="1:9" ht="31.5" customHeight="1">
      <c r="A189" s="34">
        <v>1301</v>
      </c>
      <c r="B189" s="39" t="s">
        <v>282</v>
      </c>
      <c r="C189" s="11">
        <v>1683.3</v>
      </c>
      <c r="D189" s="11">
        <v>100</v>
      </c>
      <c r="E189" s="11">
        <v>100</v>
      </c>
      <c r="F189" s="11">
        <v>0</v>
      </c>
      <c r="G189" s="36">
        <f t="shared" si="16"/>
        <v>0</v>
      </c>
      <c r="H189" s="36">
        <f t="shared" si="15"/>
        <v>0</v>
      </c>
      <c r="I189" s="36">
        <f t="shared" si="14"/>
        <v>0</v>
      </c>
    </row>
    <row r="190" spans="1:9" ht="15.75">
      <c r="A190" s="48"/>
      <c r="B190" s="49" t="s">
        <v>126</v>
      </c>
      <c r="C190" s="9">
        <f>C5+C41+C61+C86+C134+C149+C173+C188+C83</f>
        <v>584910.1</v>
      </c>
      <c r="D190" s="9">
        <f>D5+D41+D61+D86+D134+D149+D173+D188+D83</f>
        <v>1568926.8</v>
      </c>
      <c r="E190" s="9">
        <f>E5+E41+E61+E86+E134+E149+E173+E188+E83</f>
        <v>1570941.1999999997</v>
      </c>
      <c r="F190" s="9">
        <f>F5+F41+F61+F86+F134+F149+F173+F188+F83</f>
        <v>736809.5999999999</v>
      </c>
      <c r="G190" s="32">
        <f t="shared" si="16"/>
        <v>46.96264988270962</v>
      </c>
      <c r="H190" s="32">
        <f>F190/E190*100</f>
        <v>46.90243021190099</v>
      </c>
      <c r="I190" s="32">
        <f t="shared" si="14"/>
        <v>125.96971739759664</v>
      </c>
    </row>
  </sheetData>
  <sheetProtection/>
  <mergeCells count="6">
    <mergeCell ref="C2:C3"/>
    <mergeCell ref="G1:I1"/>
    <mergeCell ref="A2:A3"/>
    <mergeCell ref="D2:F2"/>
    <mergeCell ref="G2:I2"/>
    <mergeCell ref="B2:B3"/>
  </mergeCells>
  <printOptions horizontalCentered="1"/>
  <pageMargins left="0.3937007874015748" right="0.3937007874015748" top="0.7874015748031497" bottom="0.3937007874015748" header="0.31496062992125984" footer="0.31496062992125984"/>
  <pageSetup orientation="landscape" paperSize="9" scale="83" r:id="rId1"/>
  <headerFooter>
    <oddFooter>&amp;R
&amp;P</oddFooter>
  </headerFooter>
  <rowBreaks count="2" manualBreakCount="2">
    <brk id="156" max="8" man="1"/>
    <brk id="1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2023-07-24T13:46:14Z</cp:lastPrinted>
  <dcterms:created xsi:type="dcterms:W3CDTF">2021-08-06T09:49:11Z</dcterms:created>
  <dcterms:modified xsi:type="dcterms:W3CDTF">2023-07-25T08:53:51Z</dcterms:modified>
  <cp:category/>
  <cp:version/>
  <cp:contentType/>
  <cp:contentStatus/>
</cp:coreProperties>
</file>