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4975" windowHeight="12330" activeTab="1"/>
  </bookViews>
  <sheets>
    <sheet name="Доходы" sheetId="1" r:id="rId1"/>
    <sheet name="Расходы" sheetId="2" r:id="rId2"/>
  </sheets>
  <definedNames>
    <definedName name="_xlnm.Print_Area" localSheetId="1">'Расходы'!$A$1:$I$196</definedName>
  </definedNames>
  <calcPr fullCalcOnLoad="1"/>
</workbook>
</file>

<file path=xl/sharedStrings.xml><?xml version="1.0" encoding="utf-8"?>
<sst xmlns="http://schemas.openxmlformats.org/spreadsheetml/2006/main" count="477" uniqueCount="320">
  <si>
    <t>Код</t>
  </si>
  <si>
    <t>Наименование доходов</t>
  </si>
  <si>
    <t>Процент исполнения</t>
  </si>
  <si>
    <t>Первоначально утвержденный бюджет города на текущий год, тыс.рублей</t>
  </si>
  <si>
    <t>к первонач. утвержден. бюджету города</t>
  </si>
  <si>
    <t>к утвержден. бюджету с учетом внесенных уточнений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</si>
  <si>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</si>
  <si>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</si>
  <si>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</si>
  <si>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</si>
  <si>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</si>
  <si>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</si>
  <si>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</si>
  <si>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                          *</t>
  </si>
  <si>
    <t>Земельный налог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</si>
  <si>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</si>
  <si>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         *    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</si>
  <si>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</si>
  <si>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</si>
  <si>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Доходы от продажи материальных и нематериальных активов                    *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</si>
  <si>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</si>
  <si>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</si>
  <si>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</si>
  <si>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</si>
  <si>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</si>
  <si>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</si>
  <si>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</si>
  <si>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 xml:space="preserve">Прочие безвозмездные поступления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</si>
  <si>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</si>
  <si>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</si>
  <si>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</si>
  <si>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Таблица №1. Доходы</t>
  </si>
  <si>
    <t>к соотв. периоду прошлого года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</si>
  <si>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</si>
  <si>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</si>
  <si>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</si>
  <si>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</si>
  <si>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</si>
  <si>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Ливенского городского Совета народных депутатов</t>
  </si>
  <si>
    <t>Аппарат Ливенского городского Совета народных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</si>
  <si>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</si>
  <si>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Ливны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</si>
  <si>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</si>
  <si>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</si>
  <si>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</si>
  <si>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г.Ливны</t>
  </si>
  <si>
    <t xml:space="preserve">Контрольно-счетная палата города Ливны </t>
  </si>
  <si>
    <t>Резервные фонды</t>
  </si>
  <si>
    <t>Другие общегосударственные вопросы</t>
  </si>
  <si>
    <t>Управление муниципального имущества администрации города Ливны</t>
  </si>
  <si>
    <t>Административная комиссия, отдел по труду, комиссия по делам несовершеннолетних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</si>
  <si>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</si>
  <si>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органов местного самоуправления</t>
  </si>
  <si>
    <t>Национальная экономика</t>
  </si>
  <si>
    <t>Общеэкономические вопросы</t>
  </si>
  <si>
    <t xml:space="preserve">Транспорт 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</si>
  <si>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</si>
  <si>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</si>
  <si>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</si>
  <si>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</si>
  <si>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</si>
  <si>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</si>
  <si>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Коммунальное хозяйство</t>
  </si>
  <si>
    <t>Субсидия МУКП «Ливенское» на возмещение затрат (недополученных доходов) в связи с оказанием банных услуг</t>
  </si>
  <si>
    <t>Благоустройство</t>
  </si>
  <si>
    <t>Реализация проекта благоустройства общественной территории – парк «Машиностроителей» г. Ливны Орловской области –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</si>
  <si>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Другие вопросы в области жилищно-коммунального хозяйства</t>
  </si>
  <si>
    <t>Управление жилищно-коммунального хозяйства администрации города Ливны</t>
  </si>
  <si>
    <t>Образование</t>
  </si>
  <si>
    <t>Дошкольное образование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</si>
  <si>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</si>
  <si>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«Функционирование и развитие сети образовательных организаций города Ливны»</t>
  </si>
  <si>
    <t>Общее образование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</si>
  <si>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</si>
  <si>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 xml:space="preserve">Организация питания обучающихся общеобразовательных организаций </t>
  </si>
  <si>
    <t>Ежемесячное денежное вознаграждение за классное руководство в рамках непрограммной части городского бюджета</t>
  </si>
  <si>
    <t>Дополнительное образование детей</t>
  </si>
  <si>
    <t>Подпрограмма «Развитие дополнительного образования в сфере культуры и искусства города Ливны»</t>
  </si>
  <si>
    <t>Подпрограмма «Развитие творческих способностей детей и молодежи на 2019-2023 годы»</t>
  </si>
  <si>
    <t>Основное мероприятие «Реализация регионального проекта «Культурная среда» федерального проекта «Культурная среда» в рамках национального проекта «Культура»</t>
  </si>
  <si>
    <t>Молодежная политика</t>
  </si>
  <si>
    <t>Другие вопросы в области образования</t>
  </si>
  <si>
    <t>Управление общего образования администрации г.Ливны</t>
  </si>
  <si>
    <t>Организация психолого-медико-социального сопровождения детей</t>
  </si>
  <si>
    <t>Выявление и поддержка одаренных детей</t>
  </si>
  <si>
    <t>Строительство, реконструкция, капитальный и текущий ремонт образовательных организаций города</t>
  </si>
  <si>
    <t>Культура</t>
  </si>
  <si>
    <t>Подпрограмма «Развитие учреждений культурно-досугового типа города Ливны»</t>
  </si>
  <si>
    <t>Подпрограмма «Развитие музейной деятельности в городе Ливны»</t>
  </si>
  <si>
    <t>Подпрограмма «Развитие библиотечной системы города Ливны»</t>
  </si>
  <si>
    <t>Подпрограмма «Проведение культурно-массовых мероприятий»</t>
  </si>
  <si>
    <t xml:space="preserve">Подпрограмма «Обеспечение сохранности объектов культурного наследия»   </t>
  </si>
  <si>
    <t>Другие вопросы в области культуры, кинематографии</t>
  </si>
  <si>
    <t xml:space="preserve">Управление культуры, молодежной политики и спорта администрации г. Ливны  </t>
  </si>
  <si>
    <t>МКУ города Ливны «Централизованная бухгалтерия»</t>
  </si>
  <si>
    <t>Социальная политика</t>
  </si>
  <si>
    <t>Пенсионное обеспечение</t>
  </si>
  <si>
    <t>Доплаты к пенсиям выборным  лицам, пенсии за выслугу лет</t>
  </si>
  <si>
    <t>Социальное обеспечение населения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</si>
  <si>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</si>
  <si>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</si>
  <si>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Обеспечение жильем отдельных категорий граждан, установленных Федеральным законом от 12 января 1995 года №5-ФЗ «О ветеранах»</t>
  </si>
  <si>
    <t>Охрана семьи и детства</t>
  </si>
  <si>
    <t>Обеспечение жилыми помещениями детей-сирот, детей, оставшихся без попечения родителей</t>
  </si>
  <si>
    <t>Содержание ребенка в семье опекуна и приемной семье, а также вознаграждение, причитающееся приемному родителю</t>
  </si>
  <si>
    <t>Единовременное пособие при всех формах устройства детей в семью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</si>
  <si>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</t>
  </si>
  <si>
    <t>Выплата единовременного пособия гражданам, усыновившим детей-сирот и детей, оставшихся без попечения родителей</t>
  </si>
  <si>
    <t>Компенсация проезда школьников из малоимущих семей</t>
  </si>
  <si>
    <t>Компенсация части родительской платы за присмотр и уход за детьми  в дошкольном учреждении</t>
  </si>
  <si>
    <t>Другие вопросы в области социальной политики</t>
  </si>
  <si>
    <t>Отдел опеки и попечительства</t>
  </si>
  <si>
    <t>Физическая культура и спорт</t>
  </si>
  <si>
    <t>Массовый спорт</t>
  </si>
  <si>
    <t>Подпрограмма «Развитие муниципального бюджетного учреждения спортивной подготовки в городе Ливны Орловской области на 2021-2024 годы»</t>
  </si>
  <si>
    <t xml:space="preserve">Создание условий по организации и проведению физкультурно-оздоровительных, спортивно-массовых и учебно-тренировочных мероприятий в МАУ «ФОК» </t>
  </si>
  <si>
    <t xml:space="preserve">Организация, участие и проведение официальных физкультурных, физкультурно-оздоровительных и спортивных мероприятий </t>
  </si>
  <si>
    <t>Содержание спортивных сооружений</t>
  </si>
  <si>
    <t>ВСЕГО РАСХОДОВ:</t>
  </si>
  <si>
    <t>Таблица №2. Расходы</t>
  </si>
  <si>
    <t>ВСЕГО ДОХОДОВ:</t>
  </si>
  <si>
    <t>0102</t>
  </si>
  <si>
    <t>0103</t>
  </si>
  <si>
    <t>0104</t>
  </si>
  <si>
    <t>0105</t>
  </si>
  <si>
    <t>0106</t>
  </si>
  <si>
    <t>0111</t>
  </si>
  <si>
    <t>0113</t>
  </si>
  <si>
    <t>01</t>
  </si>
  <si>
    <t>04</t>
  </si>
  <si>
    <t>0401</t>
  </si>
  <si>
    <t>0408</t>
  </si>
  <si>
    <t>0409</t>
  </si>
  <si>
    <t>0412</t>
  </si>
  <si>
    <t>05</t>
  </si>
  <si>
    <t>0501</t>
  </si>
  <si>
    <t>0502</t>
  </si>
  <si>
    <t>0503</t>
  </si>
  <si>
    <t>07</t>
  </si>
  <si>
    <t>0701</t>
  </si>
  <si>
    <t>0702</t>
  </si>
  <si>
    <t>0703</t>
  </si>
  <si>
    <t>0707</t>
  </si>
  <si>
    <t>0709</t>
  </si>
  <si>
    <t>08</t>
  </si>
  <si>
    <t>0801</t>
  </si>
  <si>
    <t>0804</t>
  </si>
  <si>
    <t>1001</t>
  </si>
  <si>
    <t>10</t>
  </si>
  <si>
    <t>Подпрограмма «Развитие системы отдыха детей и подростков в каникулярное время» (школьный лагерь)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</si>
  <si>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</t>
  </si>
  <si>
    <t>Безвозмездные поступления от других бюджетов бюджетной системы РФ                                     *</t>
  </si>
  <si>
    <t>0505</t>
  </si>
  <si>
    <t>Резервный фонд</t>
  </si>
  <si>
    <t>-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</si>
  <si>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</si>
  <si>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деятельностигубернатора Орловской области и деятельности органов исполнительной власти Орловской области</t>
  </si>
  <si>
    <t>Взносы на капитальный ремонт муниципального жилищного фонда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</si>
  <si>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собсвтенности городских округов, и на землях или земельных участках, государственная собственность на которые не разграничена</t>
  </si>
  <si>
    <t>Прочие расходы органов местного самоуправления в рамках непрограммной части городского бюджета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</si>
  <si>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</si>
  <si>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</si>
  <si>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Единая дежурно-диспетчерская служба города Ливны и административно-хозяйственная служба администрации города Ливны</t>
  </si>
  <si>
    <t>Реализация мероприятий для участия во Всеросийском конкурсе лучших проектов туристского кода города</t>
  </si>
  <si>
    <t>Капитальный ремонт крыш</t>
  </si>
  <si>
    <t>Муниципальная программа «Доступная среда города Ливны Орловской области на 2020-2026 годы»</t>
  </si>
  <si>
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</si>
  <si>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Подпрограмма «Функционирование и развитие сети образовательных организаций города Ливны»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</si>
  <si>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«Формирование законопослушного поведения участников дорожного движения в городе Ливны Орловской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</si>
  <si>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«Развитие дополнительного образования в городе Ливны»</t>
  </si>
  <si>
    <t>Муниципальная программа «Молодежь города Ливны Орловской области»</t>
  </si>
  <si>
    <t xml:space="preserve">Подпрограмма «Функционирование и развитие сети образовательных организаций города Ливны» </t>
  </si>
  <si>
    <t>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бюджета</t>
  </si>
  <si>
    <t>Выполнение работ по инженерным изысканиям  и изготовлению проектной документации на строительство крытого катка с искусственным льдом в г. Ливны</t>
  </si>
  <si>
    <t>Единая дежурно-диспетчерская служба г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</si>
  <si>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</t>
  </si>
  <si>
    <t>Подпрограмма «Развитие системы отдыха детей и подростков» (путевки)</t>
  </si>
  <si>
    <t xml:space="preserve">Строительство крытого ледового катка с искусственным льдом </t>
  </si>
  <si>
    <t>Иные мероприятия в области жилищного хозяйства в рамках непрограммной части городского бюджета</t>
  </si>
  <si>
    <t>Основное мероприятие "Строительство, реконструкция, капитальный и текущий ремонт образовательных организаций"</t>
  </si>
  <si>
    <t>Организация и проведение рейтингового голосования</t>
  </si>
  <si>
    <t>Реализация государтвенных функций Орловской области в сфере госуправления</t>
  </si>
  <si>
    <t>Муниципальная программа «Благоустройство города Ливны Орловской области»</t>
  </si>
  <si>
    <t>Муниципальная программа «Обеспечение безопасности дорожного движения на территории города Ливны Орловской области»</t>
  </si>
  <si>
    <t>Выполнение наказов избирателей депутатам Орловского областного Совета народных депутатов</t>
  </si>
  <si>
    <t>Выполнение наказов избирателей депутатам Ливенского городского Совета народных депутатов</t>
  </si>
  <si>
    <t>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области-капитальный ремонт трибун МАУ "ФОК"</t>
  </si>
  <si>
    <t>0107</t>
  </si>
  <si>
    <t>Обеспечение проведения выборов и референдумов</t>
  </si>
  <si>
    <t xml:space="preserve">Выполнение наказов избирателей депутатам Орловского областного Совета народных депутатов                              </t>
  </si>
  <si>
    <t>Подпрограмма «Содействие занятости молодежи города Ливны»</t>
  </si>
  <si>
    <t>Муниципальная программа «Развитие территориального общественного самоуправления в городе Ливны»</t>
  </si>
  <si>
    <t xml:space="preserve">Муниципальная программа «Ремонт, строительство, реконструкция и содержание автомобильных дорог общего пользования местного значения» </t>
  </si>
  <si>
    <t>Подпрограмма «Муниципальная поддержка работников системы образования, талантливых детей и молодежи в городе Ливны»</t>
  </si>
  <si>
    <t xml:space="preserve">Подпрограмма «Обеспечение жильем молодых семей» </t>
  </si>
  <si>
    <t>2023 год</t>
  </si>
  <si>
    <t xml:space="preserve">2 04 00000 00 0000 000
</t>
  </si>
  <si>
    <t>1 01 02000 01 0000 110</t>
  </si>
  <si>
    <t>1 03 02000 01 0000 110</t>
  </si>
  <si>
    <t>1 05 01000 00 0000 110</t>
  </si>
  <si>
    <t>1 05 02000 02 0000 110</t>
  </si>
  <si>
    <t>1 05 03000 01 0000 110</t>
  </si>
  <si>
    <t>1 05 04010 02 0000 110</t>
  </si>
  <si>
    <t>1 06 00000 00 0000 000</t>
  </si>
  <si>
    <t>1 06 01020 04 0000 110</t>
  </si>
  <si>
    <t>1 08 00000 00 0000 000</t>
  </si>
  <si>
    <t>1 11 00000 00 0000 000</t>
  </si>
  <si>
    <t>1 11 01040 04 0000 120</t>
  </si>
  <si>
    <t>1 11 05074 04 0000 120</t>
  </si>
  <si>
    <t>1 11 07014 04 0000 120</t>
  </si>
  <si>
    <t>1 11 09044 04 0000 120</t>
  </si>
  <si>
    <t>1 11 09080 04 0000 120</t>
  </si>
  <si>
    <t>1 12 01000 01 0000 120</t>
  </si>
  <si>
    <t>1 14 00000 00 0000 000</t>
  </si>
  <si>
    <t>1 14 02043 04 0000 410</t>
  </si>
  <si>
    <t>1 15 00000 00 0000 000</t>
  </si>
  <si>
    <t>1 16 00000 00 0000 000</t>
  </si>
  <si>
    <t>1 17 00000 00 0000 000</t>
  </si>
  <si>
    <t>2 00 00000 00 0000 000</t>
  </si>
  <si>
    <t>2 02 00000 00 0000 000</t>
  </si>
  <si>
    <t>2 02 10000 00 0000 150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</si>
  <si>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</si>
  <si>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</si>
  <si>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</si>
  <si>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2 02 40000 00 0000 150</t>
  </si>
  <si>
    <t xml:space="preserve">Безвозмездные поступления от негосударственных организаций
</t>
  </si>
  <si>
    <t>2 07 00000 00 0000 000</t>
  </si>
  <si>
    <t>2 18 00000 00 0000 000</t>
  </si>
  <si>
    <t>2 19 00000 00 0000 000</t>
  </si>
  <si>
    <t>Муниципальная программа «Развитие архивного дела в городе Ливны Орловской области»</t>
  </si>
  <si>
    <t>Муниципальная программа «Профилактика правонарушений в городе Ливны Орловской области»</t>
  </si>
  <si>
    <t>Муниципальная программа «Профилактика экстремизма и терроризма в городе Ливны Орловской области»</t>
  </si>
  <si>
    <t>Муниципальная программа «Поддержка социально-ориентированных некоммерческих организаций города Ливны Орловской области»</t>
  </si>
  <si>
    <t>Реализация инициативных проектов</t>
  </si>
  <si>
    <t>0405</t>
  </si>
  <si>
    <t>Сельское хозяйство и рыболовство</t>
  </si>
  <si>
    <t>Муниципальная программа «Формирование современной городской среды на территории города Ливны»</t>
  </si>
  <si>
    <t xml:space="preserve">Муниципальная программа «Развитие и поддержка малого и среднего предпринимательства в городе Ливны» </t>
  </si>
  <si>
    <t>Муниципальная программа «Стимулирование развития жилищного строительства на территории города Ливны Орловской области»</t>
  </si>
  <si>
    <t>Муниципальная программа «Капитальный ремонт системы водоснабжения на территории города Ливны Орловской области»</t>
  </si>
  <si>
    <t>Охрана окружающей среды</t>
  </si>
  <si>
    <t>06</t>
  </si>
  <si>
    <t>Другие вопросы в области охраны окружающей среды</t>
  </si>
  <si>
    <t>0605</t>
  </si>
  <si>
    <t>Развитие системы отдыха детей и подростков</t>
  </si>
  <si>
    <t>Муниципальная программа «Развитие муниципальной службы в городе Ливны Орловской области»</t>
  </si>
  <si>
    <t>Реализация мероприятий по подготовке к Всероссийскому конкурсу лучших проектов создания комфортной городской среды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</si>
  <si>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</si>
  <si>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</t>
  </si>
  <si>
    <t>Обслуживание государственного (муниципального) долга</t>
  </si>
  <si>
    <t>Культура, кинематография</t>
  </si>
  <si>
    <t>Обслуживание государственного (муниципального) внутреннего долга</t>
  </si>
  <si>
    <t>Поддержка работников системы образования, талантливых детей и молодежи</t>
  </si>
  <si>
    <t>увеличение в 2,1 раза</t>
  </si>
  <si>
    <t>увеличение в 2,6 раза</t>
  </si>
  <si>
    <t>увеличение в 3,0 раза</t>
  </si>
  <si>
    <t>увеличение в 6,6 раза</t>
  </si>
  <si>
    <t>увеличение в 3,2 раза</t>
  </si>
  <si>
    <t>увеличение в 2,2 раза</t>
  </si>
  <si>
    <t>увеличение в 3,5 раза</t>
  </si>
  <si>
    <t>увеличение в 2,7 раза</t>
  </si>
  <si>
    <t>увеличение в 2,3 раза</t>
  </si>
  <si>
    <t>увеличение в 7,8 раза</t>
  </si>
  <si>
    <t xml:space="preserve">Анализ исполнения бюджета города Ливны за 9 месяцев 2023 года </t>
  </si>
  <si>
    <t>Исполнение за 9 месяцев 2022  года, тыс.рублей</t>
  </si>
  <si>
    <t xml:space="preserve"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</t>
  </si>
  <si>
    <t xml:space="preserve">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«Народный бюджет» в Орловской области - капитальный ремонт трибун МАУ «ФОК» </t>
  </si>
  <si>
    <t>Обеспечение деятельности муниципального бюджетного учреждения «Спортивная школа города Ливны»</t>
  </si>
  <si>
    <t>Подпрограмма «Развитие инфраструктуры массового спорта в городе Ливны Орловской области»</t>
  </si>
  <si>
    <t>Реализация инновационного социального проекта города Ливны «Движение вверх»</t>
  </si>
  <si>
    <t>Обеспечение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</t>
  </si>
  <si>
    <t>Предоставление субсидии на возмещение недополученных доходов МУКП «Ливенское» в связи с оказанием услуг аттракционов</t>
  </si>
  <si>
    <t>Муниципальная программа «Доступная среда  города Ливны Орловской области»</t>
  </si>
  <si>
    <t>Муниципальная программа «Энергосбережение и повышение энергетической эффективности в городе Ливны Орловской области»</t>
  </si>
  <si>
    <t>Исполнение            за 9 месяцев 2022 года, тыс.рублей</t>
  </si>
  <si>
    <t>Исполнение за 9 месяцев, тыс.рублей</t>
  </si>
  <si>
    <t xml:space="preserve">Утвержденный бюджет города на  1 октября с учетом внесенных уточнений, тыс.рублей </t>
  </si>
  <si>
    <t>Исполнение за         9 месяцев, тыс.рублей</t>
  </si>
  <si>
    <t>1 14 01040 04 0000 410</t>
  </si>
  <si>
    <t>Доходы от продажи квартир, находящихся в собственности городских округов</t>
  </si>
  <si>
    <t>увеличение в 2,4 раза</t>
  </si>
  <si>
    <t>увеличение в 2,8 раза</t>
  </si>
  <si>
    <t>увеличение в 4,2 раза</t>
  </si>
  <si>
    <t>к аналитической справке КСП г. Ливны от 24.10.2023</t>
  </si>
  <si>
    <t xml:space="preserve">Ремонт муниципального имущества </t>
  </si>
  <si>
    <t>Муниципальная программа «Формирование законопослушного поведения участников дорожного движения в городе Ливны Орловской области»</t>
  </si>
  <si>
    <t>Приобретение оборудования и предметов длительного пользования для образовательных организаций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</si>
  <si>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</si>
  <si>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Развитие дополнительного образования в области физической культуры и спорта в городе Ливны Орловской области</t>
  </si>
  <si>
    <t>увеличение в 2,5 раза</t>
  </si>
  <si>
    <t>увеличение в 12,7 раза</t>
  </si>
  <si>
    <t>увеличение в 3,4 раза</t>
  </si>
  <si>
    <t>увеличение в 221,0 раз</t>
  </si>
  <si>
    <t>увеличение в  2,5 раза</t>
  </si>
  <si>
    <t>увеличение в 6,0 раз</t>
  </si>
  <si>
    <t>увеличение в 13,3 раза</t>
  </si>
  <si>
    <t>увеличение в 5,3 раза</t>
  </si>
  <si>
    <t>увеличение в 13,0 раз</t>
  </si>
  <si>
    <t>увеличение в 10,2 раза</t>
  </si>
  <si>
    <t>увеличение в 43,1 раза</t>
  </si>
  <si>
    <t>увеличение в 4,8 раза</t>
  </si>
  <si>
    <t>увеличение в 3,7 раза</t>
  </si>
  <si>
    <t>увеличение в 7,0 раз</t>
  </si>
  <si>
    <t>Утвержденный бюджет города на 1 октября с учетом внесенных уточнений, тыс.рублей</t>
  </si>
  <si>
    <t>1 14 06012 04 0000 430</t>
  </si>
  <si>
    <t>Создание новых мест в образовательных организациях в связи с ростом числа обучающихся, вызванных демографическим фактором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</si>
  <si>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</si>
  <si>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</si>
  <si>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</si>
  <si>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</si>
  <si>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</si>
  <si>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</si>
  <si>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</si>
  <si>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1 13 02000 00 0000 130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</si>
  <si>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</si>
  <si>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</si>
  <si>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</si>
  <si>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увеличение в 9,7 раза</t>
  </si>
  <si>
    <t>увеличение в 2856,7 раза</t>
  </si>
  <si>
    <t>Муниципальная программа «Переселение граждан, проживающих на территории города Ливны из  аварийного жилищного фонда на 2019 - 2023 годы»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</si>
</sst>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"/>
    <numFmt numFmtId="17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distributed" wrapText="1"/>
    </xf>
    <xf numFmtId="0" fontId="4" fillId="0" borderId="10" xfId="0" applyFont="1" applyBorder="1" applyAlignment="1">
      <alignment horizontal="center" vertical="distributed" wrapText="1"/>
    </xf>
    <xf numFmtId="0" fontId="28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distributed" wrapText="1"/>
    </xf>
    <xf numFmtId="0" fontId="2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49" fontId="27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2" fontId="27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distributed" wrapText="1"/>
    </xf>
    <xf numFmtId="179" fontId="3" fillId="33" borderId="10" xfId="0" applyNumberFormat="1" applyFont="1" applyFill="1" applyBorder="1" applyAlignment="1">
      <alignment horizontal="right" wrapText="1"/>
    </xf>
    <xf numFmtId="179" fontId="2" fillId="0" borderId="10" xfId="0" applyNumberFormat="1" applyFont="1" applyBorder="1" applyAlignment="1">
      <alignment horizontal="right" wrapText="1"/>
    </xf>
    <xf numFmtId="179" fontId="2" fillId="33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Border="1" applyAlignment="1">
      <alignment horizontal="right" wrapText="1"/>
    </xf>
    <xf numFmtId="179" fontId="5" fillId="33" borderId="10" xfId="0" applyNumberFormat="1" applyFont="1" applyFill="1" applyBorder="1" applyAlignment="1">
      <alignment horizontal="right" wrapText="1"/>
    </xf>
    <xf numFmtId="179" fontId="8" fillId="0" borderId="10" xfId="0" applyNumberFormat="1" applyFont="1" applyBorder="1" applyAlignment="1">
      <alignment horizontal="right" wrapText="1"/>
    </xf>
    <xf numFmtId="179" fontId="3" fillId="0" borderId="10" xfId="0" applyNumberFormat="1" applyFont="1" applyBorder="1" applyAlignment="1">
      <alignment horizontal="right" wrapText="1"/>
    </xf>
    <xf numFmtId="179" fontId="6" fillId="0" borderId="10" xfId="0" applyNumberFormat="1" applyFont="1" applyBorder="1" applyAlignment="1">
      <alignment horizontal="center" wrapText="1"/>
    </xf>
    <xf numFmtId="179" fontId="6" fillId="0" borderId="1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 wrapText="1"/>
    </xf>
    <xf numFmtId="179" fontId="3" fillId="0" borderId="10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179" fontId="5" fillId="34" borderId="10" xfId="0" applyNumberFormat="1" applyFont="1" applyFill="1" applyBorder="1" applyAlignment="1">
      <alignment horizontal="right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distributed" wrapText="1"/>
    </xf>
    <xf numFmtId="179" fontId="7" fillId="0" borderId="10" xfId="0" applyNumberFormat="1" applyFont="1" applyFill="1" applyBorder="1" applyAlignment="1">
      <alignment horizontal="right" wrapText="1"/>
    </xf>
    <xf numFmtId="179" fontId="8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23.28125" style="46" customWidth="1"/>
    <col min="2" max="2" width="37.28125" style="46" customWidth="1"/>
    <col min="3" max="3" width="12.28125" style="1" customWidth="1"/>
    <col min="4" max="6" width="16.421875" style="1" customWidth="1"/>
    <col min="7" max="9" width="11.57421875" style="1" customWidth="1"/>
    <col min="10" max="16384" width="9.140625" style="1" customWidth="1"/>
  </cols>
  <sheetData>
    <row r="1" ht="15">
      <c r="I1" s="2" t="s">
        <v>30</v>
      </c>
    </row>
    <row r="2" ht="15">
      <c r="I2" s="2" t="s">
        <v>283</v>
      </c>
    </row>
    <row r="3" ht="15">
      <c r="I3" s="2"/>
    </row>
    <row r="4" spans="2:9" ht="15">
      <c r="B4" s="57" t="s">
        <v>263</v>
      </c>
      <c r="C4" s="57"/>
      <c r="D4" s="57"/>
      <c r="E4" s="57"/>
      <c r="F4" s="57"/>
      <c r="G4" s="57"/>
      <c r="I4" s="2"/>
    </row>
    <row r="5" ht="15">
      <c r="I5" s="23" t="s">
        <v>31</v>
      </c>
    </row>
    <row r="6" spans="1:9" ht="15.75" customHeight="1">
      <c r="A6" s="58" t="s">
        <v>0</v>
      </c>
      <c r="B6" s="58" t="s">
        <v>1</v>
      </c>
      <c r="C6" s="56" t="s">
        <v>264</v>
      </c>
      <c r="D6" s="56" t="s">
        <v>195</v>
      </c>
      <c r="E6" s="56"/>
      <c r="F6" s="56"/>
      <c r="G6" s="56" t="s">
        <v>2</v>
      </c>
      <c r="H6" s="56"/>
      <c r="I6" s="56"/>
    </row>
    <row r="7" spans="1:9" ht="78.75" customHeight="1">
      <c r="A7" s="58"/>
      <c r="B7" s="58"/>
      <c r="C7" s="56"/>
      <c r="D7" s="24" t="s">
        <v>3</v>
      </c>
      <c r="E7" s="24" t="s">
        <v>276</v>
      </c>
      <c r="F7" s="24" t="s">
        <v>277</v>
      </c>
      <c r="G7" s="24" t="s">
        <v>4</v>
      </c>
      <c r="H7" s="24" t="s">
        <v>5</v>
      </c>
      <c r="I7" s="24" t="s">
        <v>32</v>
      </c>
    </row>
    <row r="8" spans="1:9" ht="12.75" customHeight="1">
      <c r="A8" s="47">
        <v>1</v>
      </c>
      <c r="B8" s="47">
        <v>2</v>
      </c>
      <c r="C8" s="3">
        <v>3</v>
      </c>
      <c r="D8" s="3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9.25" customHeight="1">
      <c r="A9" s="48"/>
      <c r="B9" s="48" t="s">
        <v>6</v>
      </c>
      <c r="C9" s="27">
        <f>C10+C11+C12+C13+C14+C15+C16+C19+C20+C27+C28+C29+C33+C34+C35</f>
        <v>281471.60000000003</v>
      </c>
      <c r="D9" s="27">
        <f>D10+D11+D12+D13+D14+D15+D16+D19+D20+D27+D28+D29+D33+D34+D35</f>
        <v>406564.5</v>
      </c>
      <c r="E9" s="27">
        <f>E10+E11+E12+E13+E14+E15+E16+E19+E20+E27+E28+E29+E33+E34+E35</f>
        <v>416576.5</v>
      </c>
      <c r="F9" s="27">
        <f>F10+F11+F12+F13+F14+F15+F16+F19+F20+F27+F28+F29+F33+F34+F35</f>
        <v>318084.1</v>
      </c>
      <c r="G9" s="33">
        <f>F9/D9*100</f>
        <v>78.23705709672143</v>
      </c>
      <c r="H9" s="33">
        <f>F9/E9*100</f>
        <v>76.35670759152279</v>
      </c>
      <c r="I9" s="33">
        <f>F9/C9*100</f>
        <v>113.00752900114965</v>
      </c>
    </row>
    <row r="10" spans="1:9" ht="21" customHeight="1">
      <c r="A10" s="44" t="s">
        <v>197</v>
      </c>
      <c r="B10" s="44" t="s">
        <v>7</v>
      </c>
      <c r="C10" s="28">
        <v>190059.6</v>
      </c>
      <c r="D10" s="29">
        <v>274229.5</v>
      </c>
      <c r="E10" s="28">
        <v>279229.5</v>
      </c>
      <c r="F10" s="28">
        <v>226700.2</v>
      </c>
      <c r="G10" s="28">
        <f>F10/D10*100</f>
        <v>82.66805722943738</v>
      </c>
      <c r="H10" s="28">
        <f>F10/E10*100</f>
        <v>81.18776848434712</v>
      </c>
      <c r="I10" s="28">
        <f>F10/C10*100</f>
        <v>119.27847896133635</v>
      </c>
    </row>
    <row r="11" spans="1:9" ht="49.5" customHeight="1">
      <c r="A11" s="44" t="s">
        <v>198</v>
      </c>
      <c r="B11" s="44" t="s">
        <v>8</v>
      </c>
      <c r="C11" s="28">
        <v>2999.7</v>
      </c>
      <c r="D11" s="29">
        <v>3575</v>
      </c>
      <c r="E11" s="28">
        <v>3575</v>
      </c>
      <c r="F11" s="28">
        <v>3010.5</v>
      </c>
      <c r="G11" s="28">
        <f>F11/D11*100</f>
        <v>84.20979020979021</v>
      </c>
      <c r="H11" s="28">
        <f>F11/E11*100</f>
        <v>84.20979020979021</v>
      </c>
      <c r="I11" s="28">
        <f>F11/C11*100</f>
        <v>100.36003600360037</v>
      </c>
    </row>
    <row r="12" spans="1:9" ht="49.5" customHeight="1">
      <c r="A12" s="44" t="s">
        <v>199</v>
      </c>
      <c r="B12" s="44" t="s">
        <v>9</v>
      </c>
      <c r="C12" s="28">
        <v>22661.2</v>
      </c>
      <c r="D12" s="29">
        <v>31940</v>
      </c>
      <c r="E12" s="28">
        <v>31940</v>
      </c>
      <c r="F12" s="28">
        <v>27219.7</v>
      </c>
      <c r="G12" s="28">
        <f>F12/D12*100</f>
        <v>85.22135253600501</v>
      </c>
      <c r="H12" s="28">
        <f>F12/E12*100</f>
        <v>85.22135253600501</v>
      </c>
      <c r="I12" s="28">
        <f>F12/C12*100</f>
        <v>120.11588088892027</v>
      </c>
    </row>
    <row r="13" spans="1:9" ht="32.25" customHeight="1">
      <c r="A13" s="44" t="s">
        <v>200</v>
      </c>
      <c r="B13" s="44" t="s">
        <v>10</v>
      </c>
      <c r="C13" s="28">
        <v>107.1</v>
      </c>
      <c r="D13" s="29">
        <v>0</v>
      </c>
      <c r="E13" s="28">
        <v>0</v>
      </c>
      <c r="F13" s="28">
        <v>-347</v>
      </c>
      <c r="G13" s="28" t="s">
        <v>154</v>
      </c>
      <c r="H13" s="28" t="s">
        <v>154</v>
      </c>
      <c r="I13" s="32" t="s">
        <v>154</v>
      </c>
    </row>
    <row r="14" spans="1:9" ht="21.75" customHeight="1">
      <c r="A14" s="44" t="s">
        <v>201</v>
      </c>
      <c r="B14" s="44" t="s">
        <v>11</v>
      </c>
      <c r="C14" s="28">
        <v>3249.7</v>
      </c>
      <c r="D14" s="29">
        <v>3300</v>
      </c>
      <c r="E14" s="28">
        <v>3300</v>
      </c>
      <c r="F14" s="28">
        <v>1233.9</v>
      </c>
      <c r="G14" s="28">
        <f>F14/D14*100</f>
        <v>37.39090909090909</v>
      </c>
      <c r="H14" s="28">
        <f>F14/E14*100</f>
        <v>37.39090909090909</v>
      </c>
      <c r="I14" s="28">
        <f>F14/C14*100</f>
        <v>37.96965873772964</v>
      </c>
    </row>
    <row r="15" spans="1:9" ht="63" customHeight="1">
      <c r="A15" s="44" t="s">
        <v>202</v>
      </c>
      <c r="B15" s="44" t="s">
        <v>12</v>
      </c>
      <c r="C15" s="28">
        <v>9813.9</v>
      </c>
      <c r="D15" s="29">
        <v>15120</v>
      </c>
      <c r="E15" s="28">
        <v>15120</v>
      </c>
      <c r="F15" s="28">
        <v>6779.9</v>
      </c>
      <c r="G15" s="28">
        <f aca="true" t="shared" si="0" ref="G15:G20">F15/D15*100</f>
        <v>44.84060846560846</v>
      </c>
      <c r="H15" s="28">
        <f aca="true" t="shared" si="1" ref="H15:H20">F15/E15*100</f>
        <v>44.84060846560846</v>
      </c>
      <c r="I15" s="28">
        <f aca="true" t="shared" si="2" ref="I15:I20">F15/C15*100</f>
        <v>69.0846656273245</v>
      </c>
    </row>
    <row r="16" spans="1:9" ht="21.75" customHeight="1">
      <c r="A16" s="44" t="s">
        <v>203</v>
      </c>
      <c r="B16" s="44" t="s">
        <v>13</v>
      </c>
      <c r="C16" s="29">
        <f>C17+C18</f>
        <v>11370.9</v>
      </c>
      <c r="D16" s="29">
        <f>D17+D18</f>
        <v>27925</v>
      </c>
      <c r="E16" s="29">
        <f>E17+E18</f>
        <v>27925</v>
      </c>
      <c r="F16" s="29">
        <f>F17+F18</f>
        <v>11172.6</v>
      </c>
      <c r="G16" s="28">
        <f t="shared" si="0"/>
        <v>40.009310653536254</v>
      </c>
      <c r="H16" s="28">
        <f t="shared" si="1"/>
        <v>40.009310653536254</v>
      </c>
      <c r="I16" s="28">
        <f t="shared" si="2"/>
        <v>98.25607471704087</v>
      </c>
    </row>
    <row r="17" spans="1:9" ht="75">
      <c r="A17" s="44" t="s">
        <v>204</v>
      </c>
      <c r="B17" s="45" t="s">
        <v>306</v>
      </c>
      <c r="C17" s="30">
        <v>1180.6</v>
      </c>
      <c r="D17" s="31">
        <v>7725</v>
      </c>
      <c r="E17" s="30">
        <v>7725</v>
      </c>
      <c r="F17" s="30">
        <v>1493.9</v>
      </c>
      <c r="G17" s="28">
        <f t="shared" si="0"/>
        <v>19.338511326860843</v>
      </c>
      <c r="H17" s="28">
        <f t="shared" si="1"/>
        <v>19.338511326860843</v>
      </c>
      <c r="I17" s="28">
        <f t="shared" si="2"/>
        <v>126.53735388785366</v>
      </c>
    </row>
    <row r="18" spans="1:9" ht="15">
      <c r="A18" s="44" t="s">
        <v>307</v>
      </c>
      <c r="B18" s="45" t="s">
        <v>14</v>
      </c>
      <c r="C18" s="30">
        <v>10190.3</v>
      </c>
      <c r="D18" s="31">
        <v>20200</v>
      </c>
      <c r="E18" s="30">
        <v>20200</v>
      </c>
      <c r="F18" s="30">
        <v>9678.7</v>
      </c>
      <c r="G18" s="28">
        <f t="shared" si="0"/>
        <v>47.91435643564357</v>
      </c>
      <c r="H18" s="28">
        <f t="shared" si="1"/>
        <v>47.91435643564357</v>
      </c>
      <c r="I18" s="28">
        <f t="shared" si="2"/>
        <v>94.97953936586755</v>
      </c>
    </row>
    <row r="19" spans="1:9" ht="24.75" customHeight="1">
      <c r="A19" s="44" t="s">
        <v>205</v>
      </c>
      <c r="B19" s="44" t="s">
        <v>15</v>
      </c>
      <c r="C19" s="28">
        <v>6798.5</v>
      </c>
      <c r="D19" s="29">
        <v>9930</v>
      </c>
      <c r="E19" s="28">
        <v>9930</v>
      </c>
      <c r="F19" s="28">
        <v>5980.6</v>
      </c>
      <c r="G19" s="28">
        <f t="shared" si="0"/>
        <v>60.22759315206445</v>
      </c>
      <c r="H19" s="28">
        <f t="shared" si="1"/>
        <v>60.22759315206445</v>
      </c>
      <c r="I19" s="28">
        <f>F19/C19*100</f>
        <v>87.96940501581231</v>
      </c>
    </row>
    <row r="20" spans="1:9" ht="49.5" customHeight="1">
      <c r="A20" s="44" t="s">
        <v>206</v>
      </c>
      <c r="B20" s="44" t="s">
        <v>16</v>
      </c>
      <c r="C20" s="28">
        <f>C21+C22+C23+C24+C25+C26</f>
        <v>24138.000000000004</v>
      </c>
      <c r="D20" s="28">
        <f>D21+D22+D23+D24+D25+D26</f>
        <v>34453.1</v>
      </c>
      <c r="E20" s="28">
        <v>34953.1</v>
      </c>
      <c r="F20" s="28">
        <v>24439.6</v>
      </c>
      <c r="G20" s="28">
        <f t="shared" si="0"/>
        <v>70.93585192624175</v>
      </c>
      <c r="H20" s="28">
        <f t="shared" si="1"/>
        <v>69.92112287608252</v>
      </c>
      <c r="I20" s="28">
        <f t="shared" si="2"/>
        <v>101.24948214433671</v>
      </c>
    </row>
    <row r="21" spans="1:9" ht="99" customHeight="1">
      <c r="A21" s="44" t="s">
        <v>207</v>
      </c>
      <c r="B21" s="51" t="s">
        <v>308</v>
      </c>
      <c r="C21" s="30">
        <v>1092.7</v>
      </c>
      <c r="D21" s="30">
        <v>217.6</v>
      </c>
      <c r="E21" s="30">
        <v>217.6</v>
      </c>
      <c r="F21" s="30">
        <v>44</v>
      </c>
      <c r="G21" s="28">
        <f aca="true" t="shared" si="3" ref="G21:G27">F21/D21*100</f>
        <v>20.22058823529412</v>
      </c>
      <c r="H21" s="28">
        <f aca="true" t="shared" si="4" ref="H21:H27">F21/E21*100</f>
        <v>20.22058823529412</v>
      </c>
      <c r="I21" s="28">
        <f aca="true" t="shared" si="5" ref="I21:I29">F21/C21*100</f>
        <v>4.026722796742015</v>
      </c>
    </row>
    <row r="22" spans="1:9" ht="138" customHeight="1">
      <c r="A22" s="44" t="s">
        <v>309</v>
      </c>
      <c r="B22" s="51" t="s">
        <v>310</v>
      </c>
      <c r="C22" s="30">
        <v>15123.6</v>
      </c>
      <c r="D22" s="31">
        <v>21000</v>
      </c>
      <c r="E22" s="30">
        <v>21000</v>
      </c>
      <c r="F22" s="30">
        <v>15085.6</v>
      </c>
      <c r="G22" s="28">
        <f t="shared" si="3"/>
        <v>71.83619047619048</v>
      </c>
      <c r="H22" s="28">
        <f t="shared" si="4"/>
        <v>71.83619047619048</v>
      </c>
      <c r="I22" s="28">
        <f t="shared" si="5"/>
        <v>99.74873707318363</v>
      </c>
    </row>
    <row r="23" spans="1:9" ht="60">
      <c r="A23" s="44" t="s">
        <v>208</v>
      </c>
      <c r="B23" s="45" t="s">
        <v>311</v>
      </c>
      <c r="C23" s="30">
        <v>1892.3</v>
      </c>
      <c r="D23" s="31">
        <v>2523.8</v>
      </c>
      <c r="E23" s="30">
        <v>2523.8</v>
      </c>
      <c r="F23" s="30">
        <v>1754.7</v>
      </c>
      <c r="G23" s="28">
        <f t="shared" si="3"/>
        <v>69.52611141928837</v>
      </c>
      <c r="H23" s="28">
        <f t="shared" si="4"/>
        <v>69.52611141928837</v>
      </c>
      <c r="I23" s="28">
        <f t="shared" si="5"/>
        <v>92.72842572530783</v>
      </c>
    </row>
    <row r="24" spans="1:9" ht="90">
      <c r="A24" s="44" t="s">
        <v>209</v>
      </c>
      <c r="B24" s="45" t="s">
        <v>312</v>
      </c>
      <c r="C24" s="30">
        <v>1935</v>
      </c>
      <c r="D24" s="31">
        <v>5646.3</v>
      </c>
      <c r="E24" s="30">
        <v>5646.3</v>
      </c>
      <c r="F24" s="30">
        <v>2413.3</v>
      </c>
      <c r="G24" s="28">
        <f t="shared" si="3"/>
        <v>42.74126419070896</v>
      </c>
      <c r="H24" s="28">
        <f t="shared" si="4"/>
        <v>42.74126419070896</v>
      </c>
      <c r="I24" s="28">
        <f t="shared" si="5"/>
        <v>124.71834625322997</v>
      </c>
    </row>
    <row r="25" spans="1:9" ht="135">
      <c r="A25" s="44" t="s">
        <v>210</v>
      </c>
      <c r="B25" s="45" t="s">
        <v>17</v>
      </c>
      <c r="C25" s="30">
        <v>1066.7</v>
      </c>
      <c r="D25" s="31">
        <v>1759.1</v>
      </c>
      <c r="E25" s="30">
        <v>1759.1</v>
      </c>
      <c r="F25" s="30">
        <v>1548.4</v>
      </c>
      <c r="G25" s="28">
        <f t="shared" si="3"/>
        <v>88.0222841225627</v>
      </c>
      <c r="H25" s="28">
        <f t="shared" si="4"/>
        <v>88.0222841225627</v>
      </c>
      <c r="I25" s="28">
        <f t="shared" si="5"/>
        <v>145.15796381363083</v>
      </c>
    </row>
    <row r="26" spans="1:9" ht="187.5" customHeight="1">
      <c r="A26" s="44" t="s">
        <v>211</v>
      </c>
      <c r="B26" s="45" t="s">
        <v>158</v>
      </c>
      <c r="C26" s="30">
        <v>3027.7</v>
      </c>
      <c r="D26" s="31">
        <v>3306.3</v>
      </c>
      <c r="E26" s="30">
        <v>3806.3</v>
      </c>
      <c r="F26" s="30">
        <v>3593.6</v>
      </c>
      <c r="G26" s="28">
        <f t="shared" si="3"/>
        <v>108.68947161479599</v>
      </c>
      <c r="H26" s="28">
        <f t="shared" si="4"/>
        <v>94.41189606704673</v>
      </c>
      <c r="I26" s="28">
        <f t="shared" si="5"/>
        <v>118.69075535885325</v>
      </c>
    </row>
    <row r="27" spans="1:9" ht="33" customHeight="1">
      <c r="A27" s="44" t="s">
        <v>212</v>
      </c>
      <c r="B27" s="44" t="s">
        <v>18</v>
      </c>
      <c r="C27" s="28">
        <v>290.9</v>
      </c>
      <c r="D27" s="28">
        <v>632</v>
      </c>
      <c r="E27" s="28">
        <v>632</v>
      </c>
      <c r="F27" s="28">
        <v>227.9</v>
      </c>
      <c r="G27" s="28">
        <f t="shared" si="3"/>
        <v>36.060126582278485</v>
      </c>
      <c r="H27" s="28">
        <f t="shared" si="4"/>
        <v>36.060126582278485</v>
      </c>
      <c r="I27" s="28">
        <f t="shared" si="5"/>
        <v>78.34307322103817</v>
      </c>
    </row>
    <row r="28" spans="1:9" ht="30">
      <c r="A28" s="44" t="s">
        <v>313</v>
      </c>
      <c r="B28" s="44" t="s">
        <v>314</v>
      </c>
      <c r="C28" s="28">
        <v>1834.9</v>
      </c>
      <c r="D28" s="28">
        <v>0</v>
      </c>
      <c r="E28" s="28">
        <v>0</v>
      </c>
      <c r="F28" s="28">
        <v>76.6</v>
      </c>
      <c r="G28" s="28" t="s">
        <v>154</v>
      </c>
      <c r="H28" s="28" t="s">
        <v>154</v>
      </c>
      <c r="I28" s="28">
        <f t="shared" si="5"/>
        <v>4.174614420404381</v>
      </c>
    </row>
    <row r="29" spans="1:9" ht="34.5" customHeight="1">
      <c r="A29" s="44" t="s">
        <v>213</v>
      </c>
      <c r="B29" s="44" t="s">
        <v>19</v>
      </c>
      <c r="C29" s="28">
        <f>C31+C32</f>
        <v>6320.3</v>
      </c>
      <c r="D29" s="28">
        <f>D31+D32</f>
        <v>4000</v>
      </c>
      <c r="E29" s="28">
        <f>E31+E32+E30</f>
        <v>8501</v>
      </c>
      <c r="F29" s="28">
        <f>F31+F32+F30</f>
        <v>8475</v>
      </c>
      <c r="G29" s="32" t="s">
        <v>253</v>
      </c>
      <c r="H29" s="28">
        <f>F29/E29*100</f>
        <v>99.69415362898482</v>
      </c>
      <c r="I29" s="28">
        <f t="shared" si="5"/>
        <v>134.09173615176496</v>
      </c>
    </row>
    <row r="30" spans="1:9" ht="45">
      <c r="A30" s="44" t="s">
        <v>278</v>
      </c>
      <c r="B30" s="44" t="s">
        <v>279</v>
      </c>
      <c r="C30" s="28">
        <v>0</v>
      </c>
      <c r="D30" s="28">
        <v>0</v>
      </c>
      <c r="E30" s="28">
        <v>360</v>
      </c>
      <c r="F30" s="28">
        <v>360</v>
      </c>
      <c r="G30" s="28" t="s">
        <v>154</v>
      </c>
      <c r="H30" s="28">
        <f>F30/E30*100</f>
        <v>100</v>
      </c>
      <c r="I30" s="28" t="s">
        <v>154</v>
      </c>
    </row>
    <row r="31" spans="1:9" ht="165">
      <c r="A31" s="44" t="s">
        <v>214</v>
      </c>
      <c r="B31" s="45" t="s">
        <v>315</v>
      </c>
      <c r="C31" s="30">
        <v>2381.3</v>
      </c>
      <c r="D31" s="31">
        <v>1700</v>
      </c>
      <c r="E31" s="30">
        <v>5166</v>
      </c>
      <c r="F31" s="30">
        <v>5166.7</v>
      </c>
      <c r="G31" s="32" t="s">
        <v>255</v>
      </c>
      <c r="H31" s="28">
        <f>F31/E31*100</f>
        <v>100.01355013550135</v>
      </c>
      <c r="I31" s="32" t="s">
        <v>258</v>
      </c>
    </row>
    <row r="32" spans="1:9" ht="90">
      <c r="A32" s="44" t="s">
        <v>304</v>
      </c>
      <c r="B32" s="45" t="s">
        <v>316</v>
      </c>
      <c r="C32" s="30">
        <v>3939</v>
      </c>
      <c r="D32" s="31">
        <v>2300</v>
      </c>
      <c r="E32" s="30">
        <v>2975</v>
      </c>
      <c r="F32" s="30">
        <v>2948.3</v>
      </c>
      <c r="G32" s="28">
        <f>F32/D32*100</f>
        <v>128.18695652173915</v>
      </c>
      <c r="H32" s="28">
        <f>F32/E32*100</f>
        <v>99.10252100840337</v>
      </c>
      <c r="I32" s="28">
        <f>F32/C32*100</f>
        <v>74.84894643310486</v>
      </c>
    </row>
    <row r="33" spans="1:9" ht="27" customHeight="1">
      <c r="A33" s="44" t="s">
        <v>215</v>
      </c>
      <c r="B33" s="44" t="s">
        <v>20</v>
      </c>
      <c r="C33" s="28">
        <v>1.1</v>
      </c>
      <c r="D33" s="29">
        <v>3.2</v>
      </c>
      <c r="E33" s="28">
        <v>3.2</v>
      </c>
      <c r="F33" s="28">
        <v>7.7</v>
      </c>
      <c r="G33" s="32" t="s">
        <v>280</v>
      </c>
      <c r="H33" s="32" t="s">
        <v>280</v>
      </c>
      <c r="I33" s="32" t="s">
        <v>302</v>
      </c>
    </row>
    <row r="34" spans="1:9" ht="25.5" customHeight="1">
      <c r="A34" s="44" t="s">
        <v>216</v>
      </c>
      <c r="B34" s="44" t="s">
        <v>21</v>
      </c>
      <c r="C34" s="28">
        <v>859.3</v>
      </c>
      <c r="D34" s="29">
        <v>1156.7</v>
      </c>
      <c r="E34" s="28">
        <v>1156.7</v>
      </c>
      <c r="F34" s="28">
        <v>2413.4</v>
      </c>
      <c r="G34" s="32" t="s">
        <v>253</v>
      </c>
      <c r="H34" s="32" t="s">
        <v>253</v>
      </c>
      <c r="I34" s="32" t="s">
        <v>281</v>
      </c>
    </row>
    <row r="35" spans="1:9" ht="25.5" customHeight="1">
      <c r="A35" s="44" t="s">
        <v>217</v>
      </c>
      <c r="B35" s="44" t="s">
        <v>22</v>
      </c>
      <c r="C35" s="28">
        <v>966.5</v>
      </c>
      <c r="D35" s="28">
        <v>300</v>
      </c>
      <c r="E35" s="28">
        <v>311</v>
      </c>
      <c r="F35" s="28">
        <v>693.5</v>
      </c>
      <c r="G35" s="32" t="s">
        <v>261</v>
      </c>
      <c r="H35" s="32" t="s">
        <v>258</v>
      </c>
      <c r="I35" s="28">
        <f>F35/C35*100</f>
        <v>71.75375064666322</v>
      </c>
    </row>
    <row r="36" spans="1:9" ht="30" customHeight="1">
      <c r="A36" s="48" t="s">
        <v>218</v>
      </c>
      <c r="B36" s="48" t="s">
        <v>23</v>
      </c>
      <c r="C36" s="33">
        <f>C37+C43+C44+C45+C42</f>
        <v>587115.1</v>
      </c>
      <c r="D36" s="33">
        <f>D37+D43+D44+D45</f>
        <v>1147567.9</v>
      </c>
      <c r="E36" s="33">
        <f>E37+E43+E44+E45+E42</f>
        <v>1209179.4</v>
      </c>
      <c r="F36" s="33">
        <f>F37+F43+F44+F45+F42</f>
        <v>885734</v>
      </c>
      <c r="G36" s="33">
        <f>F36/D36*100</f>
        <v>77.18358103254718</v>
      </c>
      <c r="H36" s="33">
        <f>F36/E36*100</f>
        <v>73.25083440885612</v>
      </c>
      <c r="I36" s="33">
        <f>F36/C36*100</f>
        <v>150.86207116798732</v>
      </c>
    </row>
    <row r="37" spans="1:9" ht="49.5" customHeight="1">
      <c r="A37" s="48" t="s">
        <v>219</v>
      </c>
      <c r="B37" s="48" t="s">
        <v>151</v>
      </c>
      <c r="C37" s="33">
        <f>C38+C39+C40+C41</f>
        <v>584154</v>
      </c>
      <c r="D37" s="33">
        <f>D38+D39+D40+D41</f>
        <v>1147567.9</v>
      </c>
      <c r="E37" s="33">
        <f>E38+E39+E40+E41</f>
        <v>1207118.9</v>
      </c>
      <c r="F37" s="33">
        <f>F38+F39+F40+F41</f>
        <v>883639.9</v>
      </c>
      <c r="G37" s="33">
        <f>F37/D37*100</f>
        <v>77.00109945564006</v>
      </c>
      <c r="H37" s="33">
        <f>F37/E37*100</f>
        <v>73.20239124745707</v>
      </c>
      <c r="I37" s="33">
        <f>F37/C37*100</f>
        <v>151.26831280792393</v>
      </c>
    </row>
    <row r="38" spans="1:9" ht="33.75" customHeight="1">
      <c r="A38" s="44" t="s">
        <v>220</v>
      </c>
      <c r="B38" s="45" t="s">
        <v>24</v>
      </c>
      <c r="C38" s="30">
        <v>30996.4</v>
      </c>
      <c r="D38" s="31">
        <v>70280</v>
      </c>
      <c r="E38" s="30">
        <v>71796.7</v>
      </c>
      <c r="F38" s="30">
        <v>71796.3</v>
      </c>
      <c r="G38" s="28">
        <f>F38/D38*100</f>
        <v>102.15751280591918</v>
      </c>
      <c r="H38" s="28">
        <f>F38/E38*100</f>
        <v>99.99944287132975</v>
      </c>
      <c r="I38" s="32" t="s">
        <v>261</v>
      </c>
    </row>
    <row r="39" spans="1:9" ht="45">
      <c r="A39" s="44" t="s">
        <v>221</v>
      </c>
      <c r="B39" s="45" t="s">
        <v>222</v>
      </c>
      <c r="C39" s="30">
        <v>202633.6</v>
      </c>
      <c r="D39" s="31">
        <v>546527.8</v>
      </c>
      <c r="E39" s="30">
        <v>446138.7</v>
      </c>
      <c r="F39" s="30">
        <v>324029</v>
      </c>
      <c r="G39" s="28">
        <f>F39/D39*100</f>
        <v>59.28865832625531</v>
      </c>
      <c r="H39" s="28">
        <f aca="true" t="shared" si="6" ref="H39:H46">F39/E39*100</f>
        <v>72.62965530674653</v>
      </c>
      <c r="I39" s="28">
        <f>F39/C39*100</f>
        <v>159.90882064968494</v>
      </c>
    </row>
    <row r="40" spans="1:9" ht="30.75" customHeight="1">
      <c r="A40" s="44" t="s">
        <v>223</v>
      </c>
      <c r="B40" s="45" t="s">
        <v>25</v>
      </c>
      <c r="C40" s="30">
        <v>327736.2</v>
      </c>
      <c r="D40" s="31">
        <v>502908.2</v>
      </c>
      <c r="E40" s="30">
        <v>531727.1</v>
      </c>
      <c r="F40" s="30">
        <v>391016.3</v>
      </c>
      <c r="G40" s="28">
        <f>F40/D40*100</f>
        <v>77.75102891541637</v>
      </c>
      <c r="H40" s="28">
        <f>F40/E40*100</f>
        <v>73.5370267943838</v>
      </c>
      <c r="I40" s="28">
        <f>F40/C40*100</f>
        <v>119.30824242180142</v>
      </c>
    </row>
    <row r="41" spans="1:9" ht="27.75" customHeight="1">
      <c r="A41" s="44" t="s">
        <v>224</v>
      </c>
      <c r="B41" s="45" t="s">
        <v>26</v>
      </c>
      <c r="C41" s="30">
        <v>22787.8</v>
      </c>
      <c r="D41" s="31">
        <v>27851.9</v>
      </c>
      <c r="E41" s="30">
        <v>157456.4</v>
      </c>
      <c r="F41" s="30">
        <v>96798.3</v>
      </c>
      <c r="G41" s="32" t="s">
        <v>259</v>
      </c>
      <c r="H41" s="28">
        <f>F41/E41*100</f>
        <v>61.47625628427934</v>
      </c>
      <c r="I41" s="32" t="s">
        <v>282</v>
      </c>
    </row>
    <row r="42" spans="1:9" s="5" customFormat="1" ht="36" customHeight="1">
      <c r="A42" s="49" t="s">
        <v>196</v>
      </c>
      <c r="B42" s="49" t="s">
        <v>225</v>
      </c>
      <c r="C42" s="33">
        <v>1155.1</v>
      </c>
      <c r="D42" s="27">
        <v>0</v>
      </c>
      <c r="E42" s="33">
        <v>495.1</v>
      </c>
      <c r="F42" s="33">
        <v>495.1</v>
      </c>
      <c r="G42" s="33" t="s">
        <v>154</v>
      </c>
      <c r="H42" s="33">
        <f t="shared" si="6"/>
        <v>100</v>
      </c>
      <c r="I42" s="33">
        <f>F42/C42*100</f>
        <v>42.862089862349585</v>
      </c>
    </row>
    <row r="43" spans="1:9" ht="27.75" customHeight="1">
      <c r="A43" s="48" t="s">
        <v>226</v>
      </c>
      <c r="B43" s="48" t="s">
        <v>27</v>
      </c>
      <c r="C43" s="33">
        <v>1796</v>
      </c>
      <c r="D43" s="27">
        <v>0</v>
      </c>
      <c r="E43" s="33">
        <v>1565.4</v>
      </c>
      <c r="F43" s="33">
        <v>1644</v>
      </c>
      <c r="G43" s="33" t="s">
        <v>154</v>
      </c>
      <c r="H43" s="33">
        <f t="shared" si="6"/>
        <v>105.02108087389803</v>
      </c>
      <c r="I43" s="33">
        <f>F43/C43*100</f>
        <v>91.53674832962137</v>
      </c>
    </row>
    <row r="44" spans="1:9" ht="92.25" customHeight="1">
      <c r="A44" s="48" t="s">
        <v>227</v>
      </c>
      <c r="B44" s="48" t="s">
        <v>28</v>
      </c>
      <c r="C44" s="33">
        <v>1000.8</v>
      </c>
      <c r="D44" s="27">
        <v>0</v>
      </c>
      <c r="E44" s="33">
        <v>0</v>
      </c>
      <c r="F44" s="33">
        <v>540.7</v>
      </c>
      <c r="G44" s="33" t="s">
        <v>154</v>
      </c>
      <c r="H44" s="33" t="s">
        <v>154</v>
      </c>
      <c r="I44" s="33">
        <f>F44/C44*100</f>
        <v>54.0267785771383</v>
      </c>
    </row>
    <row r="45" spans="1:9" ht="60" customHeight="1">
      <c r="A45" s="48" t="s">
        <v>228</v>
      </c>
      <c r="B45" s="48" t="s">
        <v>29</v>
      </c>
      <c r="C45" s="33">
        <v>-990.8</v>
      </c>
      <c r="D45" s="27">
        <v>0</v>
      </c>
      <c r="E45" s="33">
        <v>0</v>
      </c>
      <c r="F45" s="33">
        <v>-585.7</v>
      </c>
      <c r="G45" s="33" t="s">
        <v>154</v>
      </c>
      <c r="H45" s="33" t="s">
        <v>154</v>
      </c>
      <c r="I45" s="33">
        <f>F45/C45*100</f>
        <v>59.1138473960436</v>
      </c>
    </row>
    <row r="46" spans="1:9" ht="23.25" customHeight="1">
      <c r="A46" s="48"/>
      <c r="B46" s="50" t="s">
        <v>120</v>
      </c>
      <c r="C46" s="33">
        <f>C9+C36</f>
        <v>868586.7</v>
      </c>
      <c r="D46" s="33">
        <f>D9+D36</f>
        <v>1554132.4</v>
      </c>
      <c r="E46" s="33">
        <f>E9+E36</f>
        <v>1625755.9</v>
      </c>
      <c r="F46" s="33">
        <f>F9+F36</f>
        <v>1203818.1</v>
      </c>
      <c r="G46" s="33">
        <f>F46/D46*100</f>
        <v>77.45917271913257</v>
      </c>
      <c r="H46" s="33">
        <f t="shared" si="6"/>
        <v>74.04666961380858</v>
      </c>
      <c r="I46" s="33">
        <f>F46/C46*100</f>
        <v>138.59504180757088</v>
      </c>
    </row>
    <row r="47" ht="15">
      <c r="D47" s="25"/>
    </row>
  </sheetData>
  <sheetProtection/>
  <mergeCells count="6">
    <mergeCell ref="C6:C7"/>
    <mergeCell ref="B4:G4"/>
    <mergeCell ref="A6:A7"/>
    <mergeCell ref="B6:B7"/>
    <mergeCell ref="D6:F6"/>
    <mergeCell ref="G6:I6"/>
  </mergeCells>
  <printOptions horizontalCentered="1"/>
  <pageMargins left="0.3937007874015748" right="0.3937007874015748" top="0.7480314960629921" bottom="0.3937007874015748" header="0.31496062992125984" footer="0.31496062992125984"/>
  <pageSetup orientation="landscape" paperSize="9" scale="88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7.8515625" style="21" customWidth="1"/>
    <col min="2" max="2" width="70.140625" style="1" customWidth="1"/>
    <col min="3" max="3" width="13.00390625" style="1" customWidth="1"/>
    <col min="4" max="4" width="13.57421875" style="1" customWidth="1"/>
    <col min="5" max="6" width="13.00390625" style="1" customWidth="1"/>
    <col min="7" max="9" width="11.421875" style="1" customWidth="1"/>
    <col min="10" max="16384" width="9.140625" style="1" customWidth="1"/>
  </cols>
  <sheetData>
    <row r="1" spans="1:9" ht="18" customHeight="1">
      <c r="A1" s="6"/>
      <c r="B1" s="7"/>
      <c r="C1" s="7"/>
      <c r="D1" s="7"/>
      <c r="E1" s="7"/>
      <c r="F1" s="7"/>
      <c r="G1" s="59" t="s">
        <v>119</v>
      </c>
      <c r="H1" s="59"/>
      <c r="I1" s="59"/>
    </row>
    <row r="2" spans="1:9" ht="15">
      <c r="A2" s="60"/>
      <c r="B2" s="61" t="s">
        <v>33</v>
      </c>
      <c r="C2" s="56" t="s">
        <v>274</v>
      </c>
      <c r="D2" s="56" t="s">
        <v>195</v>
      </c>
      <c r="E2" s="56"/>
      <c r="F2" s="56"/>
      <c r="G2" s="56" t="s">
        <v>2</v>
      </c>
      <c r="H2" s="56"/>
      <c r="I2" s="56"/>
    </row>
    <row r="3" spans="1:9" ht="93.75" customHeight="1">
      <c r="A3" s="60"/>
      <c r="B3" s="61"/>
      <c r="C3" s="56"/>
      <c r="D3" s="24" t="s">
        <v>3</v>
      </c>
      <c r="E3" s="24" t="s">
        <v>303</v>
      </c>
      <c r="F3" s="24" t="s">
        <v>275</v>
      </c>
      <c r="G3" s="24" t="s">
        <v>4</v>
      </c>
      <c r="H3" s="24" t="s">
        <v>5</v>
      </c>
      <c r="I3" s="24" t="s">
        <v>32</v>
      </c>
    </row>
    <row r="4" spans="1:9" ht="12.75" customHeight="1">
      <c r="A4" s="26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s="10" customFormat="1" ht="15.75">
      <c r="A5" s="8" t="s">
        <v>128</v>
      </c>
      <c r="B5" s="9" t="s">
        <v>34</v>
      </c>
      <c r="C5" s="34">
        <f>C6+C9+C12+C16+C18+C22+C23+C24</f>
        <v>68272.4</v>
      </c>
      <c r="D5" s="34">
        <f>D6+D9+D12+D16+D18+D22+D23+D24</f>
        <v>90552.1</v>
      </c>
      <c r="E5" s="34">
        <f>E6+E9+E12+E16+E18+E22+E23+E24</f>
        <v>97328.3</v>
      </c>
      <c r="F5" s="34">
        <f>F6+F9+F12+F16+F18+F22+F23+F24</f>
        <v>72814.2</v>
      </c>
      <c r="G5" s="34">
        <f>F5/D5*100</f>
        <v>80.41138747748533</v>
      </c>
      <c r="H5" s="34">
        <f aca="true" t="shared" si="0" ref="H5:H21">F5/E5*100</f>
        <v>74.81297834237319</v>
      </c>
      <c r="I5" s="34">
        <f>F5/C5*100</f>
        <v>106.65246864032905</v>
      </c>
    </row>
    <row r="6" spans="1:9" ht="28.5">
      <c r="A6" s="11" t="s">
        <v>121</v>
      </c>
      <c r="B6" s="12" t="s">
        <v>35</v>
      </c>
      <c r="C6" s="33">
        <f>C7+C8</f>
        <v>1329.7</v>
      </c>
      <c r="D6" s="33">
        <f>D7+D8</f>
        <v>2070.5</v>
      </c>
      <c r="E6" s="33">
        <f>E7+E8</f>
        <v>2124.9</v>
      </c>
      <c r="F6" s="33">
        <f>F7+F8</f>
        <v>1916.4</v>
      </c>
      <c r="G6" s="35">
        <f>F6/D6*100</f>
        <v>92.55735329630525</v>
      </c>
      <c r="H6" s="35">
        <f t="shared" si="0"/>
        <v>90.18777354228435</v>
      </c>
      <c r="I6" s="35">
        <f>F6/C6*100</f>
        <v>144.12273445138</v>
      </c>
    </row>
    <row r="7" spans="1:9" ht="15.75">
      <c r="A7" s="11"/>
      <c r="B7" s="13" t="s">
        <v>36</v>
      </c>
      <c r="C7" s="30">
        <v>1329.7</v>
      </c>
      <c r="D7" s="30">
        <v>2070.5</v>
      </c>
      <c r="E7" s="30">
        <v>2070.5</v>
      </c>
      <c r="F7" s="30">
        <v>1862</v>
      </c>
      <c r="G7" s="36">
        <f>F7/D7*100</f>
        <v>89.92996860661677</v>
      </c>
      <c r="H7" s="36">
        <f t="shared" si="0"/>
        <v>89.92996860661677</v>
      </c>
      <c r="I7" s="36">
        <f>F7/C7*100</f>
        <v>140.03158607204634</v>
      </c>
    </row>
    <row r="8" spans="1:9" ht="75">
      <c r="A8" s="11"/>
      <c r="B8" s="13" t="s">
        <v>156</v>
      </c>
      <c r="C8" s="30">
        <v>0</v>
      </c>
      <c r="D8" s="30">
        <v>0</v>
      </c>
      <c r="E8" s="30">
        <v>54.4</v>
      </c>
      <c r="F8" s="30">
        <v>54.4</v>
      </c>
      <c r="G8" s="36" t="s">
        <v>154</v>
      </c>
      <c r="H8" s="36">
        <f t="shared" si="0"/>
        <v>100</v>
      </c>
      <c r="I8" s="36" t="s">
        <v>154</v>
      </c>
    </row>
    <row r="9" spans="1:9" ht="42.75">
      <c r="A9" s="11" t="s">
        <v>122</v>
      </c>
      <c r="B9" s="12" t="s">
        <v>37</v>
      </c>
      <c r="C9" s="33">
        <f>SUM(C10:C11)</f>
        <v>2438.3999999999996</v>
      </c>
      <c r="D9" s="33">
        <f>SUM(D10:D11)</f>
        <v>3208.1</v>
      </c>
      <c r="E9" s="33">
        <f>SUM(E10:E11)</f>
        <v>3208.1</v>
      </c>
      <c r="F9" s="33">
        <f>SUM(F10:F11)</f>
        <v>2605.4</v>
      </c>
      <c r="G9" s="35">
        <f aca="true" t="shared" si="1" ref="G9:G15">F9/D9*100</f>
        <v>81.21317914030112</v>
      </c>
      <c r="H9" s="35">
        <f t="shared" si="0"/>
        <v>81.21317914030112</v>
      </c>
      <c r="I9" s="35">
        <f aca="true" t="shared" si="2" ref="I9:I14">F9/C9*100</f>
        <v>106.84875328083992</v>
      </c>
    </row>
    <row r="10" spans="1:9" ht="15.75">
      <c r="A10" s="11"/>
      <c r="B10" s="13" t="s">
        <v>38</v>
      </c>
      <c r="C10" s="30">
        <v>1213.3</v>
      </c>
      <c r="D10" s="30">
        <v>1708.8</v>
      </c>
      <c r="E10" s="30">
        <v>1708.8</v>
      </c>
      <c r="F10" s="30">
        <v>1366.2</v>
      </c>
      <c r="G10" s="36">
        <f t="shared" si="1"/>
        <v>79.95084269662922</v>
      </c>
      <c r="H10" s="36">
        <f t="shared" si="0"/>
        <v>79.95084269662922</v>
      </c>
      <c r="I10" s="36">
        <f t="shared" si="2"/>
        <v>112.60199456029012</v>
      </c>
    </row>
    <row r="11" spans="1:9" ht="15.75">
      <c r="A11" s="11"/>
      <c r="B11" s="13" t="s">
        <v>39</v>
      </c>
      <c r="C11" s="30">
        <v>1225.1</v>
      </c>
      <c r="D11" s="30">
        <v>1499.3</v>
      </c>
      <c r="E11" s="30">
        <v>1499.3</v>
      </c>
      <c r="F11" s="30">
        <v>1239.2</v>
      </c>
      <c r="G11" s="36">
        <f t="shared" si="1"/>
        <v>82.65190422197026</v>
      </c>
      <c r="H11" s="36">
        <f t="shared" si="0"/>
        <v>82.65190422197026</v>
      </c>
      <c r="I11" s="36">
        <f t="shared" si="2"/>
        <v>101.15092645498326</v>
      </c>
    </row>
    <row r="12" spans="1:9" ht="43.5">
      <c r="A12" s="11" t="s">
        <v>123</v>
      </c>
      <c r="B12" s="14" t="s">
        <v>40</v>
      </c>
      <c r="C12" s="33">
        <f>SUM(C13:C15)</f>
        <v>25182</v>
      </c>
      <c r="D12" s="33">
        <f>SUM(D13:D15)</f>
        <v>29605.7</v>
      </c>
      <c r="E12" s="33">
        <f>SUM(E13:E15)</f>
        <v>30579.800000000003</v>
      </c>
      <c r="F12" s="33">
        <f>SUM(F13:F15)</f>
        <v>23558.5</v>
      </c>
      <c r="G12" s="35">
        <f t="shared" si="1"/>
        <v>79.57420361619553</v>
      </c>
      <c r="H12" s="35">
        <f t="shared" si="0"/>
        <v>77.03941817801294</v>
      </c>
      <c r="I12" s="35">
        <f t="shared" si="2"/>
        <v>93.552934635851</v>
      </c>
    </row>
    <row r="13" spans="1:9" ht="15.75">
      <c r="A13" s="11"/>
      <c r="B13" s="15" t="s">
        <v>41</v>
      </c>
      <c r="C13" s="30">
        <v>24733.9</v>
      </c>
      <c r="D13" s="30">
        <v>29505.7</v>
      </c>
      <c r="E13" s="30">
        <v>29816.2</v>
      </c>
      <c r="F13" s="30">
        <v>22885.6</v>
      </c>
      <c r="G13" s="36">
        <f t="shared" si="1"/>
        <v>77.56331827409618</v>
      </c>
      <c r="H13" s="36">
        <f t="shared" si="0"/>
        <v>76.75558924343142</v>
      </c>
      <c r="I13" s="36">
        <f t="shared" si="2"/>
        <v>92.5272601571123</v>
      </c>
    </row>
    <row r="14" spans="1:9" ht="75">
      <c r="A14" s="11"/>
      <c r="B14" s="52" t="s">
        <v>175</v>
      </c>
      <c r="C14" s="39">
        <v>445.1</v>
      </c>
      <c r="D14" s="39">
        <v>0</v>
      </c>
      <c r="E14" s="39">
        <v>665.4</v>
      </c>
      <c r="F14" s="39">
        <v>665.4</v>
      </c>
      <c r="G14" s="53" t="s">
        <v>154</v>
      </c>
      <c r="H14" s="53">
        <f>F14/E14*100</f>
        <v>100</v>
      </c>
      <c r="I14" s="53">
        <f t="shared" si="2"/>
        <v>149.49449561896202</v>
      </c>
    </row>
    <row r="15" spans="1:9" s="46" customFormat="1" ht="30">
      <c r="A15" s="55"/>
      <c r="B15" s="22" t="s">
        <v>245</v>
      </c>
      <c r="C15" s="39">
        <v>3</v>
      </c>
      <c r="D15" s="39">
        <v>100</v>
      </c>
      <c r="E15" s="39">
        <v>98.2</v>
      </c>
      <c r="F15" s="39">
        <v>7.5</v>
      </c>
      <c r="G15" s="53">
        <f t="shared" si="1"/>
        <v>7.5</v>
      </c>
      <c r="H15" s="53">
        <f t="shared" si="0"/>
        <v>7.637474541751526</v>
      </c>
      <c r="I15" s="54" t="s">
        <v>289</v>
      </c>
    </row>
    <row r="16" spans="1:9" ht="27">
      <c r="A16" s="11" t="s">
        <v>124</v>
      </c>
      <c r="B16" s="14" t="s">
        <v>42</v>
      </c>
      <c r="C16" s="37">
        <f>C17</f>
        <v>149.9</v>
      </c>
      <c r="D16" s="33">
        <f>D17</f>
        <v>4.6</v>
      </c>
      <c r="E16" s="33">
        <f>E17</f>
        <v>58.4</v>
      </c>
      <c r="F16" s="33">
        <f>F17</f>
        <v>58.4</v>
      </c>
      <c r="G16" s="38" t="s">
        <v>290</v>
      </c>
      <c r="H16" s="35">
        <f t="shared" si="0"/>
        <v>100</v>
      </c>
      <c r="I16" s="35">
        <f aca="true" t="shared" si="3" ref="I16:I22">F16/C16*100</f>
        <v>38.95930620413609</v>
      </c>
    </row>
    <row r="17" spans="1:9" ht="45">
      <c r="A17" s="11"/>
      <c r="B17" s="15" t="s">
        <v>43</v>
      </c>
      <c r="C17" s="30">
        <v>149.9</v>
      </c>
      <c r="D17" s="30">
        <v>4.6</v>
      </c>
      <c r="E17" s="30">
        <v>58.4</v>
      </c>
      <c r="F17" s="30">
        <v>58.4</v>
      </c>
      <c r="G17" s="32" t="s">
        <v>290</v>
      </c>
      <c r="H17" s="36">
        <f t="shared" si="0"/>
        <v>100</v>
      </c>
      <c r="I17" s="36">
        <f t="shared" si="3"/>
        <v>38.95930620413609</v>
      </c>
    </row>
    <row r="18" spans="1:9" ht="33.75" customHeight="1">
      <c r="A18" s="11" t="s">
        <v>125</v>
      </c>
      <c r="B18" s="14" t="s">
        <v>44</v>
      </c>
      <c r="C18" s="33">
        <f>SUM(C19:C21)</f>
        <v>6248.900000000001</v>
      </c>
      <c r="D18" s="33">
        <f>SUM(D19:D21)</f>
        <v>7963</v>
      </c>
      <c r="E18" s="33">
        <f>SUM(E19:E21)</f>
        <v>8127.6</v>
      </c>
      <c r="F18" s="33">
        <f>SUM(F19:F21)</f>
        <v>6584.9</v>
      </c>
      <c r="G18" s="35">
        <f>F18/D18*100</f>
        <v>82.69370840135628</v>
      </c>
      <c r="H18" s="35">
        <f t="shared" si="0"/>
        <v>81.01899699788375</v>
      </c>
      <c r="I18" s="35">
        <f t="shared" si="3"/>
        <v>105.37694634255628</v>
      </c>
    </row>
    <row r="19" spans="1:9" ht="15.75">
      <c r="A19" s="11"/>
      <c r="B19" s="15" t="s">
        <v>45</v>
      </c>
      <c r="C19" s="30">
        <v>4977.8</v>
      </c>
      <c r="D19" s="39">
        <v>6428.1</v>
      </c>
      <c r="E19" s="30">
        <v>6428.1</v>
      </c>
      <c r="F19" s="30">
        <v>5222.7</v>
      </c>
      <c r="G19" s="36">
        <f>F19/D19*100</f>
        <v>81.24795818360012</v>
      </c>
      <c r="H19" s="36">
        <f t="shared" si="0"/>
        <v>81.24795818360012</v>
      </c>
      <c r="I19" s="36">
        <f t="shared" si="3"/>
        <v>104.91984410783878</v>
      </c>
    </row>
    <row r="20" spans="1:9" s="46" customFormat="1" ht="75">
      <c r="A20" s="55"/>
      <c r="B20" s="52" t="s">
        <v>156</v>
      </c>
      <c r="C20" s="39">
        <v>96.1</v>
      </c>
      <c r="D20" s="39">
        <v>0</v>
      </c>
      <c r="E20" s="39">
        <v>164.6</v>
      </c>
      <c r="F20" s="39">
        <v>164.6</v>
      </c>
      <c r="G20" s="53" t="s">
        <v>154</v>
      </c>
      <c r="H20" s="53">
        <f>F20/E20*100</f>
        <v>100</v>
      </c>
      <c r="I20" s="53">
        <f>F20/C20*100</f>
        <v>171.2799167533819</v>
      </c>
    </row>
    <row r="21" spans="1:9" s="46" customFormat="1" ht="15.75">
      <c r="A21" s="55"/>
      <c r="B21" s="22" t="s">
        <v>46</v>
      </c>
      <c r="C21" s="39">
        <v>1175</v>
      </c>
      <c r="D21" s="39">
        <v>1534.9</v>
      </c>
      <c r="E21" s="39">
        <v>1534.9</v>
      </c>
      <c r="F21" s="39">
        <v>1197.6</v>
      </c>
      <c r="G21" s="53">
        <f>F21/D21*100</f>
        <v>78.02462701153169</v>
      </c>
      <c r="H21" s="53">
        <f t="shared" si="0"/>
        <v>78.02462701153169</v>
      </c>
      <c r="I21" s="53">
        <f t="shared" si="3"/>
        <v>101.92340425531914</v>
      </c>
    </row>
    <row r="22" spans="1:9" ht="15.75">
      <c r="A22" s="11" t="s">
        <v>187</v>
      </c>
      <c r="B22" s="12" t="s">
        <v>188</v>
      </c>
      <c r="C22" s="33">
        <v>120</v>
      </c>
      <c r="D22" s="33">
        <v>0</v>
      </c>
      <c r="E22" s="33">
        <v>0</v>
      </c>
      <c r="F22" s="33">
        <v>0</v>
      </c>
      <c r="G22" s="36" t="s">
        <v>154</v>
      </c>
      <c r="H22" s="36" t="s">
        <v>154</v>
      </c>
      <c r="I22" s="36">
        <f t="shared" si="3"/>
        <v>0</v>
      </c>
    </row>
    <row r="23" spans="1:9" ht="15.75">
      <c r="A23" s="11" t="s">
        <v>126</v>
      </c>
      <c r="B23" s="14" t="s">
        <v>47</v>
      </c>
      <c r="C23" s="33">
        <v>0</v>
      </c>
      <c r="D23" s="33">
        <v>1200</v>
      </c>
      <c r="E23" s="33">
        <v>1180</v>
      </c>
      <c r="F23" s="33">
        <v>0</v>
      </c>
      <c r="G23" s="35">
        <f>F23/D23*100</f>
        <v>0</v>
      </c>
      <c r="H23" s="35">
        <f aca="true" t="shared" si="4" ref="H23:H34">F23/E23*100</f>
        <v>0</v>
      </c>
      <c r="I23" s="35" t="s">
        <v>154</v>
      </c>
    </row>
    <row r="24" spans="1:9" ht="15.75">
      <c r="A24" s="11" t="s">
        <v>127</v>
      </c>
      <c r="B24" s="14" t="s">
        <v>48</v>
      </c>
      <c r="C24" s="33">
        <f>SUM(C25:C39)+C40+C41</f>
        <v>32803.5</v>
      </c>
      <c r="D24" s="33">
        <f>SUM(D25:D39)+D40+D41</f>
        <v>46500.2</v>
      </c>
      <c r="E24" s="33">
        <f>SUM(E25:E39)+E40+E41</f>
        <v>52049.5</v>
      </c>
      <c r="F24" s="33">
        <f>SUM(F25:F39)+F40+F41</f>
        <v>38090.6</v>
      </c>
      <c r="G24" s="35">
        <f>F24/D24*100</f>
        <v>81.91491649498282</v>
      </c>
      <c r="H24" s="35">
        <f t="shared" si="4"/>
        <v>73.18149069635635</v>
      </c>
      <c r="I24" s="35">
        <f>F24/C24*100</f>
        <v>116.117487463228</v>
      </c>
    </row>
    <row r="25" spans="1:9" ht="20.25" customHeight="1">
      <c r="A25" s="11"/>
      <c r="B25" s="13" t="s">
        <v>49</v>
      </c>
      <c r="C25" s="40">
        <v>6533.2</v>
      </c>
      <c r="D25" s="30">
        <v>8293.3</v>
      </c>
      <c r="E25" s="39">
        <v>8293.3</v>
      </c>
      <c r="F25" s="40">
        <v>6843.6</v>
      </c>
      <c r="G25" s="36">
        <f>F25/D25*100</f>
        <v>82.5196242750172</v>
      </c>
      <c r="H25" s="36">
        <f t="shared" si="4"/>
        <v>82.5196242750172</v>
      </c>
      <c r="I25" s="36">
        <f>F25/C25*100</f>
        <v>104.75111736974225</v>
      </c>
    </row>
    <row r="26" spans="1:9" ht="30">
      <c r="A26" s="11"/>
      <c r="B26" s="13" t="s">
        <v>50</v>
      </c>
      <c r="C26" s="40">
        <v>1004.4</v>
      </c>
      <c r="D26" s="30">
        <v>1779.1</v>
      </c>
      <c r="E26" s="39">
        <v>1779.1</v>
      </c>
      <c r="F26" s="40">
        <v>1205.6</v>
      </c>
      <c r="G26" s="36">
        <f>F26/D26*100</f>
        <v>67.76460007869147</v>
      </c>
      <c r="H26" s="36">
        <f t="shared" si="4"/>
        <v>67.76460007869147</v>
      </c>
      <c r="I26" s="36">
        <f>F26/C26*100</f>
        <v>120.03185981680605</v>
      </c>
    </row>
    <row r="27" spans="1:9" ht="75">
      <c r="A27" s="11"/>
      <c r="B27" s="13" t="s">
        <v>156</v>
      </c>
      <c r="C27" s="40">
        <v>131.1</v>
      </c>
      <c r="D27" s="30">
        <v>0</v>
      </c>
      <c r="E27" s="39">
        <v>205.3</v>
      </c>
      <c r="F27" s="40">
        <v>205.3</v>
      </c>
      <c r="G27" s="36" t="s">
        <v>154</v>
      </c>
      <c r="H27" s="36">
        <f t="shared" si="4"/>
        <v>100</v>
      </c>
      <c r="I27" s="36">
        <f>F27/C27*100</f>
        <v>156.59801678108317</v>
      </c>
    </row>
    <row r="28" spans="1:9" ht="30">
      <c r="A28" s="11"/>
      <c r="B28" s="15" t="s">
        <v>51</v>
      </c>
      <c r="C28" s="40">
        <v>1135.6</v>
      </c>
      <c r="D28" s="30">
        <v>6046</v>
      </c>
      <c r="E28" s="39">
        <v>4710.9</v>
      </c>
      <c r="F28" s="40">
        <v>2806.7</v>
      </c>
      <c r="G28" s="36">
        <f aca="true" t="shared" si="5" ref="G28:G34">F28/D28*100</f>
        <v>46.42242805160436</v>
      </c>
      <c r="H28" s="36">
        <f t="shared" si="4"/>
        <v>59.57884905219809</v>
      </c>
      <c r="I28" s="32" t="s">
        <v>289</v>
      </c>
    </row>
    <row r="29" spans="1:9" ht="30">
      <c r="A29" s="16"/>
      <c r="B29" s="15" t="s">
        <v>229</v>
      </c>
      <c r="C29" s="40">
        <v>50</v>
      </c>
      <c r="D29" s="30">
        <v>50</v>
      </c>
      <c r="E29" s="39">
        <v>50</v>
      </c>
      <c r="F29" s="40">
        <v>50</v>
      </c>
      <c r="G29" s="36">
        <f t="shared" si="5"/>
        <v>100</v>
      </c>
      <c r="H29" s="36">
        <f t="shared" si="4"/>
        <v>100</v>
      </c>
      <c r="I29" s="36">
        <f>F29/C29*100</f>
        <v>100</v>
      </c>
    </row>
    <row r="30" spans="1:9" ht="30">
      <c r="A30" s="11"/>
      <c r="B30" s="15" t="s">
        <v>191</v>
      </c>
      <c r="C30" s="40">
        <v>209.3</v>
      </c>
      <c r="D30" s="30">
        <v>372.6</v>
      </c>
      <c r="E30" s="39">
        <v>407.2</v>
      </c>
      <c r="F30" s="40">
        <v>267.9</v>
      </c>
      <c r="G30" s="36">
        <f t="shared" si="5"/>
        <v>71.9001610305958</v>
      </c>
      <c r="H30" s="36">
        <f t="shared" si="4"/>
        <v>65.79076620825147</v>
      </c>
      <c r="I30" s="36">
        <f>F30/C30*100</f>
        <v>127.99808886765408</v>
      </c>
    </row>
    <row r="31" spans="1:9" ht="30">
      <c r="A31" s="11"/>
      <c r="B31" s="15" t="s">
        <v>230</v>
      </c>
      <c r="C31" s="40">
        <v>11.5</v>
      </c>
      <c r="D31" s="30">
        <v>100</v>
      </c>
      <c r="E31" s="39">
        <v>100</v>
      </c>
      <c r="F31" s="40">
        <v>75.8</v>
      </c>
      <c r="G31" s="36">
        <f t="shared" si="5"/>
        <v>75.8</v>
      </c>
      <c r="H31" s="36">
        <f t="shared" si="4"/>
        <v>75.8</v>
      </c>
      <c r="I31" s="32" t="s">
        <v>256</v>
      </c>
    </row>
    <row r="32" spans="1:9" ht="30" customHeight="1">
      <c r="A32" s="11"/>
      <c r="B32" s="15" t="s">
        <v>232</v>
      </c>
      <c r="C32" s="40">
        <v>123.5</v>
      </c>
      <c r="D32" s="30">
        <v>178</v>
      </c>
      <c r="E32" s="39">
        <v>178</v>
      </c>
      <c r="F32" s="40">
        <v>166.1</v>
      </c>
      <c r="G32" s="36">
        <f t="shared" si="5"/>
        <v>93.31460674157303</v>
      </c>
      <c r="H32" s="36">
        <f t="shared" si="4"/>
        <v>93.31460674157303</v>
      </c>
      <c r="I32" s="36">
        <f>F32/C32*100</f>
        <v>134.49392712550608</v>
      </c>
    </row>
    <row r="33" spans="1:9" ht="30">
      <c r="A33" s="11"/>
      <c r="B33" s="15" t="s">
        <v>231</v>
      </c>
      <c r="C33" s="40">
        <v>25</v>
      </c>
      <c r="D33" s="30">
        <v>100</v>
      </c>
      <c r="E33" s="39">
        <v>100</v>
      </c>
      <c r="F33" s="40">
        <v>85</v>
      </c>
      <c r="G33" s="36">
        <f t="shared" si="5"/>
        <v>85</v>
      </c>
      <c r="H33" s="36">
        <f t="shared" si="4"/>
        <v>85</v>
      </c>
      <c r="I33" s="32" t="s">
        <v>291</v>
      </c>
    </row>
    <row r="34" spans="1:9" ht="30">
      <c r="A34" s="11"/>
      <c r="B34" s="15" t="s">
        <v>185</v>
      </c>
      <c r="C34" s="40">
        <v>1244.7</v>
      </c>
      <c r="D34" s="30">
        <v>4800</v>
      </c>
      <c r="E34" s="39">
        <v>2627.6</v>
      </c>
      <c r="F34" s="40">
        <v>2621.2</v>
      </c>
      <c r="G34" s="36">
        <f t="shared" si="5"/>
        <v>54.60833333333333</v>
      </c>
      <c r="H34" s="36">
        <f t="shared" si="4"/>
        <v>99.75643172476785</v>
      </c>
      <c r="I34" s="32" t="s">
        <v>253</v>
      </c>
    </row>
    <row r="35" spans="1:9" ht="30">
      <c r="A35" s="11"/>
      <c r="B35" s="15" t="s">
        <v>189</v>
      </c>
      <c r="C35" s="40">
        <v>0</v>
      </c>
      <c r="D35" s="30">
        <v>0</v>
      </c>
      <c r="E35" s="39">
        <v>0</v>
      </c>
      <c r="F35" s="40">
        <v>0</v>
      </c>
      <c r="G35" s="36" t="s">
        <v>154</v>
      </c>
      <c r="H35" s="36" t="s">
        <v>154</v>
      </c>
      <c r="I35" s="36" t="s">
        <v>154</v>
      </c>
    </row>
    <row r="36" spans="1:9" ht="15.75">
      <c r="A36" s="11"/>
      <c r="B36" s="15" t="s">
        <v>233</v>
      </c>
      <c r="C36" s="40">
        <v>0</v>
      </c>
      <c r="D36" s="30">
        <v>300</v>
      </c>
      <c r="E36" s="39">
        <v>0</v>
      </c>
      <c r="F36" s="40">
        <v>0</v>
      </c>
      <c r="G36" s="36">
        <f>F36/D36*100</f>
        <v>0</v>
      </c>
      <c r="H36" s="36" t="s">
        <v>154</v>
      </c>
      <c r="I36" s="36" t="s">
        <v>154</v>
      </c>
    </row>
    <row r="37" spans="1:9" ht="15.75">
      <c r="A37" s="11"/>
      <c r="B37" s="15" t="s">
        <v>160</v>
      </c>
      <c r="C37" s="40">
        <v>3433.5</v>
      </c>
      <c r="D37" s="30">
        <v>696</v>
      </c>
      <c r="E37" s="39">
        <v>84.6</v>
      </c>
      <c r="F37" s="40">
        <v>0</v>
      </c>
      <c r="G37" s="36">
        <f>F37/D37*100</f>
        <v>0</v>
      </c>
      <c r="H37" s="36">
        <f aca="true" t="shared" si="6" ref="H37:H51">F37/E37*100</f>
        <v>0</v>
      </c>
      <c r="I37" s="36">
        <f>F37/C37*100</f>
        <v>0</v>
      </c>
    </row>
    <row r="38" spans="1:9" ht="45">
      <c r="A38" s="11"/>
      <c r="B38" s="15" t="s">
        <v>162</v>
      </c>
      <c r="C38" s="40">
        <v>12347.3</v>
      </c>
      <c r="D38" s="30">
        <v>19935.2</v>
      </c>
      <c r="E38" s="39">
        <v>20733.5</v>
      </c>
      <c r="F38" s="40">
        <v>15538.7</v>
      </c>
      <c r="G38" s="36">
        <f>F38/D38*100</f>
        <v>77.94604518640395</v>
      </c>
      <c r="H38" s="36">
        <f t="shared" si="6"/>
        <v>74.94489594135095</v>
      </c>
      <c r="I38" s="36">
        <f>F38/C38*100</f>
        <v>125.84694629595134</v>
      </c>
    </row>
    <row r="39" spans="1:9" ht="45">
      <c r="A39" s="11"/>
      <c r="B39" s="15" t="s">
        <v>161</v>
      </c>
      <c r="C39" s="40">
        <v>5927.8</v>
      </c>
      <c r="D39" s="30">
        <v>3000</v>
      </c>
      <c r="E39" s="39">
        <v>11515.3</v>
      </c>
      <c r="F39" s="40">
        <v>7432.6</v>
      </c>
      <c r="G39" s="32" t="s">
        <v>289</v>
      </c>
      <c r="H39" s="36">
        <f t="shared" si="6"/>
        <v>64.54543086154942</v>
      </c>
      <c r="I39" s="36">
        <f>F39/C39*100</f>
        <v>125.38547184452918</v>
      </c>
    </row>
    <row r="40" spans="1:9" ht="15.75">
      <c r="A40" s="11"/>
      <c r="B40" s="15" t="s">
        <v>284</v>
      </c>
      <c r="C40" s="40"/>
      <c r="D40" s="30"/>
      <c r="E40" s="39">
        <v>4</v>
      </c>
      <c r="F40" s="40">
        <v>4</v>
      </c>
      <c r="G40" s="36" t="s">
        <v>154</v>
      </c>
      <c r="H40" s="36">
        <f t="shared" si="6"/>
        <v>100</v>
      </c>
      <c r="I40" s="36" t="s">
        <v>154</v>
      </c>
    </row>
    <row r="41" spans="1:9" ht="15.75">
      <c r="A41" s="11"/>
      <c r="B41" s="15" t="s">
        <v>52</v>
      </c>
      <c r="C41" s="40">
        <v>626.6</v>
      </c>
      <c r="D41" s="30">
        <v>850</v>
      </c>
      <c r="E41" s="39">
        <v>1260.7</v>
      </c>
      <c r="F41" s="40">
        <v>788.1</v>
      </c>
      <c r="G41" s="36">
        <f>F41/D41*100</f>
        <v>92.71764705882353</v>
      </c>
      <c r="H41" s="36">
        <f>F41/E41*100</f>
        <v>62.51288966447211</v>
      </c>
      <c r="I41" s="36">
        <f>F41/C41*100</f>
        <v>125.77401851260773</v>
      </c>
    </row>
    <row r="42" spans="1:9" s="10" customFormat="1" ht="15.75">
      <c r="A42" s="8" t="s">
        <v>129</v>
      </c>
      <c r="B42" s="17" t="s">
        <v>53</v>
      </c>
      <c r="C42" s="34">
        <f>C43+C47+C49+C55+C45</f>
        <v>104169</v>
      </c>
      <c r="D42" s="34">
        <f>D43+D47+D49+D55+D45</f>
        <v>137340</v>
      </c>
      <c r="E42" s="34">
        <f>E43+E47+E49+E55+E45</f>
        <v>143117.40000000002</v>
      </c>
      <c r="F42" s="34">
        <f>F43+F47+F49+F55+F45</f>
        <v>117353.9</v>
      </c>
      <c r="G42" s="34">
        <f aca="true" t="shared" si="7" ref="G42:G51">F42/D42*100</f>
        <v>85.44772098441823</v>
      </c>
      <c r="H42" s="34">
        <f t="shared" si="6"/>
        <v>81.99834541432416</v>
      </c>
      <c r="I42" s="34">
        <f>F42/C42*100</f>
        <v>112.65722047826128</v>
      </c>
    </row>
    <row r="43" spans="1:9" ht="15.75">
      <c r="A43" s="11" t="s">
        <v>130</v>
      </c>
      <c r="B43" s="14" t="s">
        <v>54</v>
      </c>
      <c r="C43" s="33">
        <f>C44</f>
        <v>145.2</v>
      </c>
      <c r="D43" s="33">
        <f>D44</f>
        <v>150</v>
      </c>
      <c r="E43" s="33">
        <f>E44</f>
        <v>200</v>
      </c>
      <c r="F43" s="33">
        <f>F44</f>
        <v>140.2</v>
      </c>
      <c r="G43" s="35">
        <f t="shared" si="7"/>
        <v>93.46666666666667</v>
      </c>
      <c r="H43" s="35">
        <f t="shared" si="6"/>
        <v>70.1</v>
      </c>
      <c r="I43" s="35">
        <f>F43/C43*100</f>
        <v>96.55647382920111</v>
      </c>
    </row>
    <row r="44" spans="1:9" ht="15.75">
      <c r="A44" s="11"/>
      <c r="B44" s="15" t="s">
        <v>190</v>
      </c>
      <c r="C44" s="30">
        <v>145.2</v>
      </c>
      <c r="D44" s="30">
        <v>150</v>
      </c>
      <c r="E44" s="30">
        <v>200</v>
      </c>
      <c r="F44" s="30">
        <v>140.2</v>
      </c>
      <c r="G44" s="36">
        <f t="shared" si="7"/>
        <v>93.46666666666667</v>
      </c>
      <c r="H44" s="36">
        <f t="shared" si="6"/>
        <v>70.1</v>
      </c>
      <c r="I44" s="36">
        <f>F44/C44*100</f>
        <v>96.55647382920111</v>
      </c>
    </row>
    <row r="45" spans="1:9" ht="15.75">
      <c r="A45" s="11" t="s">
        <v>234</v>
      </c>
      <c r="B45" s="14" t="s">
        <v>235</v>
      </c>
      <c r="C45" s="33">
        <f>C46</f>
        <v>0</v>
      </c>
      <c r="D45" s="33">
        <f>D46</f>
        <v>1888.7</v>
      </c>
      <c r="E45" s="33">
        <f>E46</f>
        <v>1888.7</v>
      </c>
      <c r="F45" s="33">
        <f>F46</f>
        <v>863.6</v>
      </c>
      <c r="G45" s="35">
        <f t="shared" si="7"/>
        <v>45.72457245724573</v>
      </c>
      <c r="H45" s="35">
        <f t="shared" si="6"/>
        <v>45.72457245724573</v>
      </c>
      <c r="I45" s="35" t="s">
        <v>154</v>
      </c>
    </row>
    <row r="46" spans="1:9" ht="30">
      <c r="A46" s="11"/>
      <c r="B46" s="15" t="s">
        <v>182</v>
      </c>
      <c r="C46" s="30">
        <v>0</v>
      </c>
      <c r="D46" s="30">
        <v>1888.7</v>
      </c>
      <c r="E46" s="30">
        <v>1888.7</v>
      </c>
      <c r="F46" s="30">
        <v>863.6</v>
      </c>
      <c r="G46" s="36">
        <f t="shared" si="7"/>
        <v>45.72457245724573</v>
      </c>
      <c r="H46" s="36">
        <f t="shared" si="6"/>
        <v>45.72457245724573</v>
      </c>
      <c r="I46" s="36" t="s">
        <v>154</v>
      </c>
    </row>
    <row r="47" spans="1:9" ht="15.75">
      <c r="A47" s="11" t="s">
        <v>131</v>
      </c>
      <c r="B47" s="14" t="s">
        <v>55</v>
      </c>
      <c r="C47" s="33">
        <f>C48</f>
        <v>0.2</v>
      </c>
      <c r="D47" s="33">
        <f>D48</f>
        <v>220</v>
      </c>
      <c r="E47" s="33">
        <f>E48</f>
        <v>220</v>
      </c>
      <c r="F47" s="33">
        <f>F48</f>
        <v>44.2</v>
      </c>
      <c r="G47" s="35">
        <f t="shared" si="7"/>
        <v>20.090909090909093</v>
      </c>
      <c r="H47" s="35">
        <f t="shared" si="6"/>
        <v>20.090909090909093</v>
      </c>
      <c r="I47" s="35" t="s">
        <v>154</v>
      </c>
    </row>
    <row r="48" spans="1:9" ht="60">
      <c r="A48" s="11"/>
      <c r="B48" s="15" t="s">
        <v>56</v>
      </c>
      <c r="C48" s="30">
        <v>0.2</v>
      </c>
      <c r="D48" s="30">
        <v>220</v>
      </c>
      <c r="E48" s="30">
        <v>220</v>
      </c>
      <c r="F48" s="30">
        <v>44.2</v>
      </c>
      <c r="G48" s="36">
        <f t="shared" si="7"/>
        <v>20.090909090909093</v>
      </c>
      <c r="H48" s="36">
        <f t="shared" si="6"/>
        <v>20.090909090909093</v>
      </c>
      <c r="I48" s="54" t="s">
        <v>292</v>
      </c>
    </row>
    <row r="49" spans="1:9" ht="15.75">
      <c r="A49" s="11" t="s">
        <v>132</v>
      </c>
      <c r="B49" s="14" t="s">
        <v>57</v>
      </c>
      <c r="C49" s="33">
        <f>SUM(C50:C54)</f>
        <v>102517.1</v>
      </c>
      <c r="D49" s="33">
        <f>SUM(D50:D54)</f>
        <v>134691.3</v>
      </c>
      <c r="E49" s="33">
        <f>SUM(E50:E54)</f>
        <v>135818.7</v>
      </c>
      <c r="F49" s="33">
        <f>SUM(F50:F54)</f>
        <v>112515.9</v>
      </c>
      <c r="G49" s="35">
        <f t="shared" si="7"/>
        <v>83.53613039594985</v>
      </c>
      <c r="H49" s="35">
        <f t="shared" si="6"/>
        <v>82.84271606192665</v>
      </c>
      <c r="I49" s="35">
        <f>F49/C49*100</f>
        <v>109.75329969341698</v>
      </c>
    </row>
    <row r="50" spans="1:9" ht="45">
      <c r="A50" s="11"/>
      <c r="B50" s="15" t="s">
        <v>192</v>
      </c>
      <c r="C50" s="30">
        <v>91610.8</v>
      </c>
      <c r="D50" s="30">
        <v>116261.7</v>
      </c>
      <c r="E50" s="30">
        <v>116947.1</v>
      </c>
      <c r="F50" s="30">
        <v>94725.2</v>
      </c>
      <c r="G50" s="36">
        <f t="shared" si="7"/>
        <v>81.47584286140663</v>
      </c>
      <c r="H50" s="36">
        <f t="shared" si="6"/>
        <v>80.99833172434373</v>
      </c>
      <c r="I50" s="36">
        <f>F50/C50*100</f>
        <v>103.39959917389652</v>
      </c>
    </row>
    <row r="51" spans="1:9" ht="30">
      <c r="A51" s="11"/>
      <c r="B51" s="15" t="s">
        <v>236</v>
      </c>
      <c r="C51" s="30">
        <v>10271.3</v>
      </c>
      <c r="D51" s="30">
        <v>16829.6</v>
      </c>
      <c r="E51" s="30">
        <v>17251.6</v>
      </c>
      <c r="F51" s="30">
        <v>17101.3</v>
      </c>
      <c r="G51" s="36">
        <f t="shared" si="7"/>
        <v>101.61441745496032</v>
      </c>
      <c r="H51" s="36">
        <f t="shared" si="6"/>
        <v>99.12877646131373</v>
      </c>
      <c r="I51" s="36">
        <f>F51/C51*100</f>
        <v>166.49596448356098</v>
      </c>
    </row>
    <row r="52" spans="1:9" ht="45">
      <c r="A52" s="11"/>
      <c r="B52" s="15" t="s">
        <v>285</v>
      </c>
      <c r="C52" s="30">
        <v>0</v>
      </c>
      <c r="D52" s="30">
        <v>0</v>
      </c>
      <c r="E52" s="30">
        <v>0</v>
      </c>
      <c r="F52" s="30">
        <v>0</v>
      </c>
      <c r="G52" s="36" t="s">
        <v>154</v>
      </c>
      <c r="H52" s="36" t="s">
        <v>154</v>
      </c>
      <c r="I52" s="36" t="s">
        <v>154</v>
      </c>
    </row>
    <row r="53" spans="1:9" ht="30">
      <c r="A53" s="16"/>
      <c r="B53" s="15" t="s">
        <v>183</v>
      </c>
      <c r="C53" s="30">
        <v>540</v>
      </c>
      <c r="D53" s="30">
        <v>1600</v>
      </c>
      <c r="E53" s="30">
        <v>1600</v>
      </c>
      <c r="F53" s="30">
        <v>669.4</v>
      </c>
      <c r="G53" s="36">
        <f>F53/D53*100</f>
        <v>41.8375</v>
      </c>
      <c r="H53" s="36">
        <f aca="true" t="shared" si="8" ref="H53:H59">F53/E53*100</f>
        <v>41.8375</v>
      </c>
      <c r="I53" s="36">
        <f>F53/C53*100</f>
        <v>123.96296296296296</v>
      </c>
    </row>
    <row r="54" spans="1:9" ht="30">
      <c r="A54" s="16"/>
      <c r="B54" s="15" t="s">
        <v>185</v>
      </c>
      <c r="C54" s="30">
        <v>95</v>
      </c>
      <c r="D54" s="30">
        <v>0</v>
      </c>
      <c r="E54" s="30">
        <v>20</v>
      </c>
      <c r="F54" s="30">
        <v>20</v>
      </c>
      <c r="G54" s="36" t="s">
        <v>154</v>
      </c>
      <c r="H54" s="36">
        <f t="shared" si="8"/>
        <v>100</v>
      </c>
      <c r="I54" s="36">
        <f>F54/C54*100</f>
        <v>21.052631578947366</v>
      </c>
    </row>
    <row r="55" spans="1:9" ht="26.25">
      <c r="A55" s="11" t="s">
        <v>133</v>
      </c>
      <c r="B55" s="14" t="s">
        <v>58</v>
      </c>
      <c r="C55" s="33">
        <f>SUM(C56:C61)</f>
        <v>1506.5</v>
      </c>
      <c r="D55" s="33">
        <f>SUM(D56:D61)</f>
        <v>390</v>
      </c>
      <c r="E55" s="33">
        <f>SUM(E56:E61)</f>
        <v>4990</v>
      </c>
      <c r="F55" s="33">
        <f>SUM(F56:F61)</f>
        <v>3790</v>
      </c>
      <c r="G55" s="41" t="s">
        <v>317</v>
      </c>
      <c r="H55" s="35">
        <f t="shared" si="8"/>
        <v>75.95190380761522</v>
      </c>
      <c r="I55" s="41" t="s">
        <v>293</v>
      </c>
    </row>
    <row r="56" spans="1:9" ht="26.25">
      <c r="A56" s="11"/>
      <c r="B56" s="15" t="s">
        <v>59</v>
      </c>
      <c r="C56" s="30">
        <v>36.5</v>
      </c>
      <c r="D56" s="30">
        <v>350</v>
      </c>
      <c r="E56" s="30">
        <v>700</v>
      </c>
      <c r="F56" s="30">
        <v>220</v>
      </c>
      <c r="G56" s="36">
        <f>F56/D56*100</f>
        <v>62.857142857142854</v>
      </c>
      <c r="H56" s="36">
        <f t="shared" si="8"/>
        <v>31.428571428571427</v>
      </c>
      <c r="I56" s="32" t="s">
        <v>294</v>
      </c>
    </row>
    <row r="57" spans="1:9" ht="30">
      <c r="A57" s="11"/>
      <c r="B57" s="15" t="s">
        <v>163</v>
      </c>
      <c r="C57" s="30">
        <v>500</v>
      </c>
      <c r="D57" s="30">
        <v>0</v>
      </c>
      <c r="E57" s="30">
        <v>700</v>
      </c>
      <c r="F57" s="30">
        <v>0</v>
      </c>
      <c r="G57" s="36" t="s">
        <v>154</v>
      </c>
      <c r="H57" s="36">
        <f t="shared" si="8"/>
        <v>0</v>
      </c>
      <c r="I57" s="36">
        <f>F57/C57*100</f>
        <v>0</v>
      </c>
    </row>
    <row r="58" spans="1:9" ht="30">
      <c r="A58" s="11"/>
      <c r="B58" s="15" t="s">
        <v>246</v>
      </c>
      <c r="C58" s="30">
        <v>0</v>
      </c>
      <c r="D58" s="30">
        <v>0</v>
      </c>
      <c r="E58" s="30">
        <v>3500</v>
      </c>
      <c r="F58" s="30">
        <v>3500</v>
      </c>
      <c r="G58" s="36" t="s">
        <v>154</v>
      </c>
      <c r="H58" s="36">
        <f t="shared" si="8"/>
        <v>100</v>
      </c>
      <c r="I58" s="36" t="s">
        <v>154</v>
      </c>
    </row>
    <row r="59" spans="1:9" ht="15.75">
      <c r="A59" s="11"/>
      <c r="B59" s="15" t="s">
        <v>180</v>
      </c>
      <c r="C59" s="30">
        <v>50</v>
      </c>
      <c r="D59" s="30">
        <v>0</v>
      </c>
      <c r="E59" s="30">
        <v>50</v>
      </c>
      <c r="F59" s="30">
        <v>50</v>
      </c>
      <c r="G59" s="36" t="s">
        <v>154</v>
      </c>
      <c r="H59" s="36">
        <f t="shared" si="8"/>
        <v>100</v>
      </c>
      <c r="I59" s="36">
        <f>F59/C59*100</f>
        <v>100</v>
      </c>
    </row>
    <row r="60" spans="1:9" ht="30">
      <c r="A60" s="11"/>
      <c r="B60" s="15" t="s">
        <v>181</v>
      </c>
      <c r="C60" s="30">
        <v>900</v>
      </c>
      <c r="D60" s="30">
        <v>0</v>
      </c>
      <c r="E60" s="30">
        <v>0</v>
      </c>
      <c r="F60" s="30">
        <v>0</v>
      </c>
      <c r="G60" s="36" t="s">
        <v>154</v>
      </c>
      <c r="H60" s="36" t="s">
        <v>154</v>
      </c>
      <c r="I60" s="36">
        <f>F60/C60*100</f>
        <v>0</v>
      </c>
    </row>
    <row r="61" spans="1:9" ht="30">
      <c r="A61" s="11"/>
      <c r="B61" s="15" t="s">
        <v>237</v>
      </c>
      <c r="C61" s="30">
        <v>20</v>
      </c>
      <c r="D61" s="30">
        <v>40</v>
      </c>
      <c r="E61" s="30">
        <v>40</v>
      </c>
      <c r="F61" s="30">
        <v>20</v>
      </c>
      <c r="G61" s="36">
        <f>F61/D61*100</f>
        <v>50</v>
      </c>
      <c r="H61" s="36">
        <f aca="true" t="shared" si="9" ref="H61:H77">F61/E61*100</f>
        <v>50</v>
      </c>
      <c r="I61" s="36">
        <f>F61/C61*100</f>
        <v>100</v>
      </c>
    </row>
    <row r="62" spans="1:9" s="10" customFormat="1" ht="26.25">
      <c r="A62" s="8" t="s">
        <v>134</v>
      </c>
      <c r="B62" s="17" t="s">
        <v>60</v>
      </c>
      <c r="C62" s="34">
        <f>C63+C68+C73+C81</f>
        <v>47391.7</v>
      </c>
      <c r="D62" s="34">
        <f>D63+D68+D73+D81</f>
        <v>64214.9</v>
      </c>
      <c r="E62" s="34">
        <f>E63+E68+E73+E81</f>
        <v>191258</v>
      </c>
      <c r="F62" s="34">
        <f>F63+F68+F73+F81</f>
        <v>121162.1</v>
      </c>
      <c r="G62" s="34">
        <f>F62/D62*100</f>
        <v>188.6822217273561</v>
      </c>
      <c r="H62" s="34">
        <f t="shared" si="9"/>
        <v>63.35008208806953</v>
      </c>
      <c r="I62" s="42" t="s">
        <v>254</v>
      </c>
    </row>
    <row r="63" spans="1:9" ht="15.75">
      <c r="A63" s="11" t="s">
        <v>135</v>
      </c>
      <c r="B63" s="14" t="s">
        <v>61</v>
      </c>
      <c r="C63" s="33">
        <f>SUM(C64:C66)+C67</f>
        <v>1856.3</v>
      </c>
      <c r="D63" s="33">
        <f>SUM(D64:D66)+D67</f>
        <v>3153</v>
      </c>
      <c r="E63" s="33">
        <f>SUM(E64:E66)+E67</f>
        <v>21223</v>
      </c>
      <c r="F63" s="33">
        <f>SUM(F64:F66)+F67</f>
        <v>2302.4</v>
      </c>
      <c r="G63" s="35">
        <f>F63/D63*100</f>
        <v>73.02251823660006</v>
      </c>
      <c r="H63" s="35">
        <f t="shared" si="9"/>
        <v>10.84860764265184</v>
      </c>
      <c r="I63" s="35">
        <f>F63/C63*100</f>
        <v>124.0316759144535</v>
      </c>
    </row>
    <row r="64" spans="1:9" ht="45">
      <c r="A64" s="11"/>
      <c r="B64" s="15" t="s">
        <v>319</v>
      </c>
      <c r="C64" s="30">
        <v>0</v>
      </c>
      <c r="D64" s="30">
        <v>0</v>
      </c>
      <c r="E64" s="30">
        <v>17725.9</v>
      </c>
      <c r="F64" s="30">
        <v>0</v>
      </c>
      <c r="G64" s="35" t="s">
        <v>154</v>
      </c>
      <c r="H64" s="36">
        <f t="shared" si="9"/>
        <v>0</v>
      </c>
      <c r="I64" s="35" t="s">
        <v>154</v>
      </c>
    </row>
    <row r="65" spans="1:9" ht="15.75">
      <c r="A65" s="11"/>
      <c r="B65" s="15" t="s">
        <v>157</v>
      </c>
      <c r="C65" s="30">
        <v>1556.3</v>
      </c>
      <c r="D65" s="30">
        <v>2653</v>
      </c>
      <c r="E65" s="30">
        <v>2653</v>
      </c>
      <c r="F65" s="30">
        <v>1631.3</v>
      </c>
      <c r="G65" s="36">
        <f>F65/D65*100</f>
        <v>61.48888051262721</v>
      </c>
      <c r="H65" s="36">
        <f t="shared" si="9"/>
        <v>61.48888051262721</v>
      </c>
      <c r="I65" s="36">
        <f>F65/C65*100</f>
        <v>104.81912227719592</v>
      </c>
    </row>
    <row r="66" spans="1:9" ht="15.75">
      <c r="A66" s="11"/>
      <c r="B66" s="15" t="s">
        <v>164</v>
      </c>
      <c r="C66" s="30">
        <v>300</v>
      </c>
      <c r="D66" s="30">
        <v>350</v>
      </c>
      <c r="E66" s="30">
        <v>350</v>
      </c>
      <c r="F66" s="30">
        <v>350</v>
      </c>
      <c r="G66" s="36">
        <f>F66/D66*100</f>
        <v>100</v>
      </c>
      <c r="H66" s="36">
        <f t="shared" si="9"/>
        <v>100</v>
      </c>
      <c r="I66" s="36">
        <f>F66/C66*100</f>
        <v>116.66666666666667</v>
      </c>
    </row>
    <row r="67" spans="1:9" s="46" customFormat="1" ht="30">
      <c r="A67" s="55"/>
      <c r="B67" s="22" t="s">
        <v>178</v>
      </c>
      <c r="C67" s="39">
        <v>0</v>
      </c>
      <c r="D67" s="39">
        <v>150</v>
      </c>
      <c r="E67" s="39">
        <v>494.1</v>
      </c>
      <c r="F67" s="39">
        <v>321.1</v>
      </c>
      <c r="G67" s="54" t="s">
        <v>253</v>
      </c>
      <c r="H67" s="53">
        <f>F67/E67*100</f>
        <v>64.98684476826554</v>
      </c>
      <c r="I67" s="53" t="s">
        <v>154</v>
      </c>
    </row>
    <row r="68" spans="1:9" ht="26.25">
      <c r="A68" s="11" t="s">
        <v>136</v>
      </c>
      <c r="B68" s="14" t="s">
        <v>62</v>
      </c>
      <c r="C68" s="33">
        <f>SUM(C69:C71)+C72</f>
        <v>800.6</v>
      </c>
      <c r="D68" s="33">
        <f>SUM(D69:D71)+D72</f>
        <v>2004.2</v>
      </c>
      <c r="E68" s="33">
        <f>SUM(E69:E71)+E72</f>
        <v>14431</v>
      </c>
      <c r="F68" s="33">
        <f>SUM(F69:F71)+F72</f>
        <v>10660.2</v>
      </c>
      <c r="G68" s="41" t="s">
        <v>296</v>
      </c>
      <c r="H68" s="35">
        <f t="shared" si="9"/>
        <v>73.87014066939228</v>
      </c>
      <c r="I68" s="41" t="s">
        <v>295</v>
      </c>
    </row>
    <row r="69" spans="1:9" ht="30">
      <c r="A69" s="11"/>
      <c r="B69" s="15" t="s">
        <v>63</v>
      </c>
      <c r="C69" s="30">
        <v>722.4</v>
      </c>
      <c r="D69" s="30">
        <v>1000</v>
      </c>
      <c r="E69" s="30">
        <v>1362</v>
      </c>
      <c r="F69" s="30">
        <v>1309.7</v>
      </c>
      <c r="G69" s="36">
        <f>F69/D69*100</f>
        <v>130.97</v>
      </c>
      <c r="H69" s="36">
        <f t="shared" si="9"/>
        <v>96.16005873715126</v>
      </c>
      <c r="I69" s="36">
        <f>F69/C69*100</f>
        <v>181.29844961240312</v>
      </c>
    </row>
    <row r="70" spans="1:9" ht="30">
      <c r="A70" s="11"/>
      <c r="B70" s="15" t="s">
        <v>238</v>
      </c>
      <c r="C70" s="30">
        <v>3.2</v>
      </c>
      <c r="D70" s="30">
        <v>704.2</v>
      </c>
      <c r="E70" s="30">
        <v>12791.7</v>
      </c>
      <c r="F70" s="30">
        <v>9141.3</v>
      </c>
      <c r="G70" s="32" t="s">
        <v>297</v>
      </c>
      <c r="H70" s="36">
        <f t="shared" si="9"/>
        <v>71.46274537395342</v>
      </c>
      <c r="I70" s="54" t="s">
        <v>318</v>
      </c>
    </row>
    <row r="71" spans="1:9" ht="30">
      <c r="A71" s="11"/>
      <c r="B71" s="15" t="s">
        <v>239</v>
      </c>
      <c r="C71" s="30">
        <v>0</v>
      </c>
      <c r="D71" s="30">
        <v>300</v>
      </c>
      <c r="E71" s="30">
        <v>197.3</v>
      </c>
      <c r="F71" s="30">
        <v>129.2</v>
      </c>
      <c r="G71" s="36">
        <f>F71/D71*100</f>
        <v>43.06666666666666</v>
      </c>
      <c r="H71" s="36">
        <f t="shared" si="9"/>
        <v>65.4840344652813</v>
      </c>
      <c r="I71" s="36" t="s">
        <v>154</v>
      </c>
    </row>
    <row r="72" spans="1:9" s="46" customFormat="1" ht="30">
      <c r="A72" s="55"/>
      <c r="B72" s="22" t="s">
        <v>185</v>
      </c>
      <c r="C72" s="39">
        <v>75</v>
      </c>
      <c r="D72" s="39">
        <v>0</v>
      </c>
      <c r="E72" s="39">
        <v>80</v>
      </c>
      <c r="F72" s="39">
        <v>80</v>
      </c>
      <c r="G72" s="53" t="s">
        <v>154</v>
      </c>
      <c r="H72" s="53">
        <f>F72/E72*100</f>
        <v>100</v>
      </c>
      <c r="I72" s="53">
        <f aca="true" t="shared" si="10" ref="I72:I77">F72/C72*100</f>
        <v>106.66666666666667</v>
      </c>
    </row>
    <row r="73" spans="1:9" ht="15.75">
      <c r="A73" s="11" t="s">
        <v>137</v>
      </c>
      <c r="B73" s="14" t="s">
        <v>64</v>
      </c>
      <c r="C73" s="33">
        <f>SUM(C74:C80)</f>
        <v>38799.1</v>
      </c>
      <c r="D73" s="33">
        <f>SUM(D74:D80)</f>
        <v>51271.3</v>
      </c>
      <c r="E73" s="33">
        <f>SUM(E74:E80)</f>
        <v>57625.4</v>
      </c>
      <c r="F73" s="33">
        <f>SUM(F74:F80)</f>
        <v>47419.4</v>
      </c>
      <c r="G73" s="35">
        <f>F73/D73*100</f>
        <v>92.48721994566161</v>
      </c>
      <c r="H73" s="35">
        <f t="shared" si="9"/>
        <v>82.28906003255508</v>
      </c>
      <c r="I73" s="35">
        <f t="shared" si="10"/>
        <v>122.21778340219234</v>
      </c>
    </row>
    <row r="74" spans="1:9" ht="30">
      <c r="A74" s="11"/>
      <c r="B74" s="15" t="s">
        <v>182</v>
      </c>
      <c r="C74" s="30">
        <v>10503.8</v>
      </c>
      <c r="D74" s="30">
        <v>16231</v>
      </c>
      <c r="E74" s="30">
        <v>19378.4</v>
      </c>
      <c r="F74" s="30">
        <v>15876.5</v>
      </c>
      <c r="G74" s="36">
        <f>F74/D74*100</f>
        <v>97.81590783069434</v>
      </c>
      <c r="H74" s="36">
        <f t="shared" si="9"/>
        <v>81.92884861495273</v>
      </c>
      <c r="I74" s="36">
        <f t="shared" si="10"/>
        <v>151.15005997829357</v>
      </c>
    </row>
    <row r="75" spans="1:9" ht="30">
      <c r="A75" s="11"/>
      <c r="B75" s="15" t="s">
        <v>183</v>
      </c>
      <c r="C75" s="30">
        <v>11645.5</v>
      </c>
      <c r="D75" s="30">
        <v>17840</v>
      </c>
      <c r="E75" s="30">
        <v>18157.1</v>
      </c>
      <c r="F75" s="30">
        <v>12618.9</v>
      </c>
      <c r="G75" s="36">
        <f>F75/D75*100</f>
        <v>70.73374439461884</v>
      </c>
      <c r="H75" s="36">
        <f t="shared" si="9"/>
        <v>69.4984331198264</v>
      </c>
      <c r="I75" s="36">
        <f t="shared" si="10"/>
        <v>108.358593448113</v>
      </c>
    </row>
    <row r="76" spans="1:9" ht="30">
      <c r="A76" s="11"/>
      <c r="B76" s="15" t="s">
        <v>236</v>
      </c>
      <c r="C76" s="30">
        <v>16514.8</v>
      </c>
      <c r="D76" s="30">
        <v>17200.3</v>
      </c>
      <c r="E76" s="30">
        <v>19835.5</v>
      </c>
      <c r="F76" s="30">
        <v>18859.6</v>
      </c>
      <c r="G76" s="36">
        <f>F76/D76*100</f>
        <v>109.64692476294017</v>
      </c>
      <c r="H76" s="36">
        <f t="shared" si="9"/>
        <v>95.08003327367598</v>
      </c>
      <c r="I76" s="36">
        <f t="shared" si="10"/>
        <v>114.19817375929469</v>
      </c>
    </row>
    <row r="77" spans="1:9" ht="30">
      <c r="A77" s="11"/>
      <c r="B77" s="15" t="s">
        <v>185</v>
      </c>
      <c r="C77" s="30">
        <v>135</v>
      </c>
      <c r="D77" s="30">
        <v>0</v>
      </c>
      <c r="E77" s="30">
        <v>254.4</v>
      </c>
      <c r="F77" s="30">
        <v>64.4</v>
      </c>
      <c r="G77" s="36" t="s">
        <v>154</v>
      </c>
      <c r="H77" s="36">
        <f t="shared" si="9"/>
        <v>25.31446540880503</v>
      </c>
      <c r="I77" s="36">
        <f t="shared" si="10"/>
        <v>47.70370370370371</v>
      </c>
    </row>
    <row r="78" spans="1:9" ht="30">
      <c r="A78" s="11"/>
      <c r="B78" s="15" t="s">
        <v>184</v>
      </c>
      <c r="C78" s="30">
        <v>0</v>
      </c>
      <c r="D78" s="30">
        <v>0</v>
      </c>
      <c r="E78" s="30">
        <v>0</v>
      </c>
      <c r="F78" s="30">
        <v>0</v>
      </c>
      <c r="G78" s="36" t="s">
        <v>154</v>
      </c>
      <c r="H78" s="36" t="s">
        <v>154</v>
      </c>
      <c r="I78" s="36" t="s">
        <v>154</v>
      </c>
    </row>
    <row r="79" spans="1:9" ht="30">
      <c r="A79" s="11"/>
      <c r="B79" s="15" t="s">
        <v>159</v>
      </c>
      <c r="C79" s="30">
        <v>0</v>
      </c>
      <c r="D79" s="30">
        <v>0</v>
      </c>
      <c r="E79" s="30">
        <v>0</v>
      </c>
      <c r="F79" s="30">
        <v>0</v>
      </c>
      <c r="G79" s="36" t="s">
        <v>154</v>
      </c>
      <c r="H79" s="36" t="s">
        <v>154</v>
      </c>
      <c r="I79" s="36" t="s">
        <v>154</v>
      </c>
    </row>
    <row r="80" spans="1:9" ht="63.75" customHeight="1" hidden="1">
      <c r="A80" s="11"/>
      <c r="B80" s="18" t="s">
        <v>65</v>
      </c>
      <c r="C80" s="30">
        <v>0</v>
      </c>
      <c r="D80" s="30">
        <v>0</v>
      </c>
      <c r="E80" s="30">
        <v>0</v>
      </c>
      <c r="F80" s="30">
        <v>0</v>
      </c>
      <c r="G80" s="36"/>
      <c r="H80" s="36"/>
      <c r="I80" s="36"/>
    </row>
    <row r="81" spans="1:9" ht="26.25">
      <c r="A81" s="11" t="s">
        <v>152</v>
      </c>
      <c r="B81" s="14" t="s">
        <v>66</v>
      </c>
      <c r="C81" s="33">
        <f>SUM(C82:C84)</f>
        <v>5935.7</v>
      </c>
      <c r="D81" s="33">
        <f>SUM(D82:D84)</f>
        <v>7786.4</v>
      </c>
      <c r="E81" s="33">
        <f>SUM(E82:E84)</f>
        <v>97978.59999999999</v>
      </c>
      <c r="F81" s="33">
        <f>SUM(F82:F84)</f>
        <v>60780.100000000006</v>
      </c>
      <c r="G81" s="41" t="s">
        <v>262</v>
      </c>
      <c r="H81" s="36">
        <f aca="true" t="shared" si="11" ref="H81:H94">F81/E81*100</f>
        <v>62.03405641640114</v>
      </c>
      <c r="I81" s="41" t="s">
        <v>298</v>
      </c>
    </row>
    <row r="82" spans="1:9" ht="30">
      <c r="A82" s="11"/>
      <c r="B82" s="15" t="s">
        <v>67</v>
      </c>
      <c r="C82" s="30">
        <v>5835.9</v>
      </c>
      <c r="D82" s="30">
        <v>7786.4</v>
      </c>
      <c r="E82" s="30">
        <v>7786.4</v>
      </c>
      <c r="F82" s="30">
        <v>6493</v>
      </c>
      <c r="G82" s="36">
        <f>F82/D82*100</f>
        <v>83.38898592417549</v>
      </c>
      <c r="H82" s="36">
        <f t="shared" si="11"/>
        <v>83.38898592417549</v>
      </c>
      <c r="I82" s="36">
        <f>F82/C82*100</f>
        <v>111.25961719700474</v>
      </c>
    </row>
    <row r="83" spans="1:9" ht="75">
      <c r="A83" s="11"/>
      <c r="B83" s="15" t="s">
        <v>265</v>
      </c>
      <c r="C83" s="30">
        <v>99.8</v>
      </c>
      <c r="D83" s="30">
        <v>0</v>
      </c>
      <c r="E83" s="30">
        <v>174.3</v>
      </c>
      <c r="F83" s="30">
        <v>174.3</v>
      </c>
      <c r="G83" s="36" t="s">
        <v>154</v>
      </c>
      <c r="H83" s="36">
        <f t="shared" si="11"/>
        <v>100</v>
      </c>
      <c r="I83" s="36">
        <f>F83/C83*100</f>
        <v>174.6492985971944</v>
      </c>
    </row>
    <row r="84" spans="1:9" ht="30">
      <c r="A84" s="11"/>
      <c r="B84" s="15" t="s">
        <v>236</v>
      </c>
      <c r="C84" s="30">
        <v>0</v>
      </c>
      <c r="D84" s="30">
        <v>0</v>
      </c>
      <c r="E84" s="30">
        <v>90017.9</v>
      </c>
      <c r="F84" s="30">
        <v>54112.8</v>
      </c>
      <c r="G84" s="36" t="s">
        <v>154</v>
      </c>
      <c r="H84" s="36">
        <f t="shared" si="11"/>
        <v>60.11337745048485</v>
      </c>
      <c r="I84" s="36" t="s">
        <v>154</v>
      </c>
    </row>
    <row r="85" spans="1:9" s="5" customFormat="1" ht="15.75">
      <c r="A85" s="8" t="s">
        <v>241</v>
      </c>
      <c r="B85" s="17" t="s">
        <v>240</v>
      </c>
      <c r="C85" s="43">
        <f>C86</f>
        <v>0</v>
      </c>
      <c r="D85" s="43">
        <f aca="true" t="shared" si="12" ref="D85:F86">D86</f>
        <v>6073.3</v>
      </c>
      <c r="E85" s="43">
        <f t="shared" si="12"/>
        <v>6073.4</v>
      </c>
      <c r="F85" s="43">
        <f t="shared" si="12"/>
        <v>0</v>
      </c>
      <c r="G85" s="34">
        <f aca="true" t="shared" si="13" ref="G85:G90">F85/D85*100</f>
        <v>0</v>
      </c>
      <c r="H85" s="34">
        <f t="shared" si="11"/>
        <v>0</v>
      </c>
      <c r="I85" s="34" t="s">
        <v>154</v>
      </c>
    </row>
    <row r="86" spans="1:9" ht="15.75">
      <c r="A86" s="11" t="s">
        <v>243</v>
      </c>
      <c r="B86" s="14" t="s">
        <v>242</v>
      </c>
      <c r="C86" s="33">
        <f>C87</f>
        <v>0</v>
      </c>
      <c r="D86" s="33">
        <f t="shared" si="12"/>
        <v>6073.3</v>
      </c>
      <c r="E86" s="33">
        <f t="shared" si="12"/>
        <v>6073.4</v>
      </c>
      <c r="F86" s="33">
        <f t="shared" si="12"/>
        <v>0</v>
      </c>
      <c r="G86" s="35">
        <f t="shared" si="13"/>
        <v>0</v>
      </c>
      <c r="H86" s="35">
        <f t="shared" si="11"/>
        <v>0</v>
      </c>
      <c r="I86" s="35" t="s">
        <v>154</v>
      </c>
    </row>
    <row r="87" spans="1:9" ht="30">
      <c r="A87" s="11"/>
      <c r="B87" s="15" t="s">
        <v>182</v>
      </c>
      <c r="C87" s="30">
        <v>0</v>
      </c>
      <c r="D87" s="30">
        <v>6073.3</v>
      </c>
      <c r="E87" s="30">
        <v>6073.4</v>
      </c>
      <c r="F87" s="30">
        <v>0</v>
      </c>
      <c r="G87" s="36">
        <f t="shared" si="13"/>
        <v>0</v>
      </c>
      <c r="H87" s="36">
        <f t="shared" si="11"/>
        <v>0</v>
      </c>
      <c r="I87" s="36" t="s">
        <v>154</v>
      </c>
    </row>
    <row r="88" spans="1:9" ht="15.75">
      <c r="A88" s="8" t="s">
        <v>138</v>
      </c>
      <c r="B88" s="17" t="s">
        <v>68</v>
      </c>
      <c r="C88" s="34">
        <f>C89+C96+C115+C124+C127</f>
        <v>562448.8</v>
      </c>
      <c r="D88" s="34">
        <f>D89+D96+D115+D124+D127</f>
        <v>977298.1</v>
      </c>
      <c r="E88" s="34">
        <f>E89+E96+E115+E124+E127</f>
        <v>1053427.3</v>
      </c>
      <c r="F88" s="34">
        <f>F89+F96+F115+F124+F127</f>
        <v>757625.0999999999</v>
      </c>
      <c r="G88" s="34">
        <f t="shared" si="13"/>
        <v>77.52241613894469</v>
      </c>
      <c r="H88" s="34">
        <f t="shared" si="11"/>
        <v>71.92001764146418</v>
      </c>
      <c r="I88" s="34">
        <f>F88/C88*100</f>
        <v>134.70116746626536</v>
      </c>
    </row>
    <row r="89" spans="1:9" ht="15.75">
      <c r="A89" s="11" t="s">
        <v>139</v>
      </c>
      <c r="B89" s="14" t="s">
        <v>69</v>
      </c>
      <c r="C89" s="33">
        <f>SUM(C90:C95)</f>
        <v>196020.69999999998</v>
      </c>
      <c r="D89" s="33">
        <f>SUM(D90:D95)</f>
        <v>300495.6</v>
      </c>
      <c r="E89" s="33">
        <f>SUM(E90:E95)</f>
        <v>305142.2</v>
      </c>
      <c r="F89" s="33">
        <f>SUM(F90:F95)</f>
        <v>216376.29999999996</v>
      </c>
      <c r="G89" s="35">
        <f t="shared" si="13"/>
        <v>72.00647863063551</v>
      </c>
      <c r="H89" s="35">
        <f t="shared" si="11"/>
        <v>70.90998885109957</v>
      </c>
      <c r="I89" s="35">
        <f>F89/C89*100</f>
        <v>110.38441348286175</v>
      </c>
    </row>
    <row r="90" spans="1:9" ht="45">
      <c r="A90" s="11"/>
      <c r="B90" s="15" t="s">
        <v>70</v>
      </c>
      <c r="C90" s="30">
        <v>193737.9</v>
      </c>
      <c r="D90" s="30">
        <v>299295.6</v>
      </c>
      <c r="E90" s="30">
        <v>301346.7</v>
      </c>
      <c r="F90" s="30">
        <v>214596.9</v>
      </c>
      <c r="G90" s="36">
        <f t="shared" si="13"/>
        <v>71.70065313355761</v>
      </c>
      <c r="H90" s="36">
        <f t="shared" si="11"/>
        <v>71.21262651955372</v>
      </c>
      <c r="I90" s="36">
        <f>F90/C90*100</f>
        <v>110.76660787589832</v>
      </c>
    </row>
    <row r="91" spans="1:9" ht="30">
      <c r="A91" s="11"/>
      <c r="B91" s="15" t="s">
        <v>71</v>
      </c>
      <c r="C91" s="30">
        <v>679.4</v>
      </c>
      <c r="D91" s="30">
        <v>0</v>
      </c>
      <c r="E91" s="30">
        <v>1975.5</v>
      </c>
      <c r="F91" s="30">
        <v>132.3</v>
      </c>
      <c r="G91" s="36" t="s">
        <v>154</v>
      </c>
      <c r="H91" s="36">
        <f t="shared" si="11"/>
        <v>6.697038724373577</v>
      </c>
      <c r="I91" s="36">
        <f>F91/C91*100</f>
        <v>19.47306446864881</v>
      </c>
    </row>
    <row r="92" spans="1:9" ht="30">
      <c r="A92" s="11"/>
      <c r="B92" s="15" t="s">
        <v>273</v>
      </c>
      <c r="C92" s="30">
        <v>0</v>
      </c>
      <c r="D92" s="30">
        <v>50</v>
      </c>
      <c r="E92" s="30">
        <v>50</v>
      </c>
      <c r="F92" s="30">
        <v>50</v>
      </c>
      <c r="G92" s="36">
        <f>F92/D92*100</f>
        <v>100</v>
      </c>
      <c r="H92" s="36">
        <f t="shared" si="11"/>
        <v>100</v>
      </c>
      <c r="I92" s="36" t="s">
        <v>154</v>
      </c>
    </row>
    <row r="93" spans="1:9" ht="30">
      <c r="A93" s="11"/>
      <c r="B93" s="15" t="s">
        <v>185</v>
      </c>
      <c r="C93" s="30">
        <v>1007.8</v>
      </c>
      <c r="D93" s="30">
        <v>0</v>
      </c>
      <c r="E93" s="30">
        <v>620</v>
      </c>
      <c r="F93" s="30">
        <v>619.8</v>
      </c>
      <c r="G93" s="36" t="s">
        <v>154</v>
      </c>
      <c r="H93" s="36">
        <f t="shared" si="11"/>
        <v>99.96774193548387</v>
      </c>
      <c r="I93" s="36">
        <f>F93/C93*100</f>
        <v>61.50029767811074</v>
      </c>
    </row>
    <row r="94" spans="1:9" ht="30">
      <c r="A94" s="11"/>
      <c r="B94" s="15" t="s">
        <v>184</v>
      </c>
      <c r="C94" s="30">
        <v>595.6</v>
      </c>
      <c r="D94" s="30">
        <v>1150</v>
      </c>
      <c r="E94" s="30">
        <v>1150</v>
      </c>
      <c r="F94" s="30">
        <v>977.3</v>
      </c>
      <c r="G94" s="36">
        <f>F94/D94*100</f>
        <v>84.98260869565217</v>
      </c>
      <c r="H94" s="36">
        <f t="shared" si="11"/>
        <v>84.98260869565217</v>
      </c>
      <c r="I94" s="36">
        <f>F94/C94*100</f>
        <v>164.08663532572194</v>
      </c>
    </row>
    <row r="95" spans="1:9" ht="30" hidden="1">
      <c r="A95" s="11"/>
      <c r="B95" s="15" t="s">
        <v>165</v>
      </c>
      <c r="C95" s="30">
        <v>0</v>
      </c>
      <c r="D95" s="30">
        <v>0</v>
      </c>
      <c r="E95" s="30">
        <v>0</v>
      </c>
      <c r="F95" s="30">
        <v>0</v>
      </c>
      <c r="G95" s="36" t="s">
        <v>154</v>
      </c>
      <c r="H95" s="36" t="s">
        <v>154</v>
      </c>
      <c r="I95" s="36" t="s">
        <v>154</v>
      </c>
    </row>
    <row r="96" spans="1:9" ht="15.75">
      <c r="A96" s="11" t="s">
        <v>140</v>
      </c>
      <c r="B96" s="14" t="s">
        <v>72</v>
      </c>
      <c r="C96" s="33">
        <f>SUM(C97:C110)+C111+C112</f>
        <v>322921.1</v>
      </c>
      <c r="D96" s="33">
        <f>SUM(D97:D110)+D111+D112</f>
        <v>612399.3</v>
      </c>
      <c r="E96" s="33">
        <f>SUM(E97:E110)+E111+E112+E113+E114</f>
        <v>679114.9999999999</v>
      </c>
      <c r="F96" s="33">
        <f>SUM(F97:F110)+F111+F112+F113+F114</f>
        <v>489427.0999999999</v>
      </c>
      <c r="G96" s="35">
        <f>F96/D96*100</f>
        <v>79.91960474154688</v>
      </c>
      <c r="H96" s="35">
        <f aca="true" t="shared" si="14" ref="H96:H103">F96/E96*100</f>
        <v>72.06836839121505</v>
      </c>
      <c r="I96" s="35">
        <f>F96/C96*100</f>
        <v>151.56244048468804</v>
      </c>
    </row>
    <row r="97" spans="1:9" ht="45">
      <c r="A97" s="11"/>
      <c r="B97" s="15" t="s">
        <v>150</v>
      </c>
      <c r="C97" s="30">
        <v>207821.6</v>
      </c>
      <c r="D97" s="39">
        <v>299335.5</v>
      </c>
      <c r="E97" s="30">
        <v>332766.8</v>
      </c>
      <c r="F97" s="30">
        <v>250458.1</v>
      </c>
      <c r="G97" s="36">
        <f>F97/D97*100</f>
        <v>83.67136540771142</v>
      </c>
      <c r="H97" s="36">
        <f t="shared" si="14"/>
        <v>75.26535099054354</v>
      </c>
      <c r="I97" s="36">
        <f>F97/C97*100</f>
        <v>120.51591364901435</v>
      </c>
    </row>
    <row r="98" spans="1:9" ht="45">
      <c r="A98" s="11"/>
      <c r="B98" s="15" t="s">
        <v>73</v>
      </c>
      <c r="C98" s="40">
        <v>203.7</v>
      </c>
      <c r="D98" s="39">
        <v>676.1</v>
      </c>
      <c r="E98" s="40">
        <v>379</v>
      </c>
      <c r="F98" s="40">
        <v>379</v>
      </c>
      <c r="G98" s="36">
        <f>F98/D98*100</f>
        <v>56.056796331903556</v>
      </c>
      <c r="H98" s="36">
        <f t="shared" si="14"/>
        <v>100</v>
      </c>
      <c r="I98" s="36">
        <f>F98/C98*100</f>
        <v>186.05792832596956</v>
      </c>
    </row>
    <row r="99" spans="1:9" ht="30">
      <c r="A99" s="11"/>
      <c r="B99" s="15" t="s">
        <v>74</v>
      </c>
      <c r="C99" s="40">
        <v>3937.9</v>
      </c>
      <c r="D99" s="39">
        <v>8250.8</v>
      </c>
      <c r="E99" s="40">
        <v>8250.8</v>
      </c>
      <c r="F99" s="40">
        <v>5500.9</v>
      </c>
      <c r="G99" s="36">
        <f>F99/D99*100</f>
        <v>66.67111068017647</v>
      </c>
      <c r="H99" s="36">
        <f t="shared" si="14"/>
        <v>66.67111068017647</v>
      </c>
      <c r="I99" s="36">
        <f>F99/C99*100</f>
        <v>139.69120597272658</v>
      </c>
    </row>
    <row r="100" spans="1:9" ht="45">
      <c r="A100" s="11"/>
      <c r="B100" s="15" t="s">
        <v>166</v>
      </c>
      <c r="C100" s="40">
        <v>13315.9</v>
      </c>
      <c r="D100" s="39">
        <v>25677.7</v>
      </c>
      <c r="E100" s="39">
        <v>25677.7</v>
      </c>
      <c r="F100" s="40">
        <v>14755.9</v>
      </c>
      <c r="G100" s="36">
        <f>F100/D100*100</f>
        <v>57.46581664245629</v>
      </c>
      <c r="H100" s="36">
        <f t="shared" si="14"/>
        <v>57.46581664245629</v>
      </c>
      <c r="I100" s="36">
        <f>F100/C100*100</f>
        <v>110.81413948737975</v>
      </c>
    </row>
    <row r="101" spans="1:9" ht="75">
      <c r="A101" s="11"/>
      <c r="B101" s="15" t="s">
        <v>247</v>
      </c>
      <c r="C101" s="40">
        <v>0</v>
      </c>
      <c r="D101" s="39">
        <v>0</v>
      </c>
      <c r="E101" s="39">
        <v>1355.8</v>
      </c>
      <c r="F101" s="40">
        <v>1219.3</v>
      </c>
      <c r="G101" s="36" t="s">
        <v>154</v>
      </c>
      <c r="H101" s="36">
        <f t="shared" si="14"/>
        <v>89.93214338397993</v>
      </c>
      <c r="I101" s="36" t="s">
        <v>154</v>
      </c>
    </row>
    <row r="102" spans="1:9" ht="30">
      <c r="A102" s="11"/>
      <c r="B102" s="15" t="s">
        <v>75</v>
      </c>
      <c r="C102" s="40">
        <v>20092</v>
      </c>
      <c r="D102" s="39">
        <v>26408</v>
      </c>
      <c r="E102" s="40">
        <v>26408</v>
      </c>
      <c r="F102" s="40">
        <v>20633.1</v>
      </c>
      <c r="G102" s="36">
        <f>F102/D102*100</f>
        <v>78.13200545289305</v>
      </c>
      <c r="H102" s="36">
        <f t="shared" si="14"/>
        <v>78.13200545289305</v>
      </c>
      <c r="I102" s="36">
        <f>F102/C102*100</f>
        <v>102.69311168624327</v>
      </c>
    </row>
    <row r="103" spans="1:9" ht="30">
      <c r="A103" s="11"/>
      <c r="B103" s="15" t="s">
        <v>149</v>
      </c>
      <c r="C103" s="40">
        <v>3417.5</v>
      </c>
      <c r="D103" s="39">
        <v>3749.8</v>
      </c>
      <c r="E103" s="40">
        <v>4108.6</v>
      </c>
      <c r="F103" s="40">
        <v>4108.6</v>
      </c>
      <c r="G103" s="36">
        <f>F103/D103*100</f>
        <v>109.56851032055044</v>
      </c>
      <c r="H103" s="36">
        <f t="shared" si="14"/>
        <v>100</v>
      </c>
      <c r="I103" s="36">
        <f>F103/C103*100</f>
        <v>120.22238478419898</v>
      </c>
    </row>
    <row r="104" spans="1:9" ht="30">
      <c r="A104" s="11"/>
      <c r="B104" s="15" t="s">
        <v>305</v>
      </c>
      <c r="C104" s="40">
        <v>68071.3</v>
      </c>
      <c r="D104" s="39">
        <v>0</v>
      </c>
      <c r="E104" s="40">
        <v>0</v>
      </c>
      <c r="F104" s="40">
        <v>0</v>
      </c>
      <c r="G104" s="36" t="s">
        <v>154</v>
      </c>
      <c r="H104" s="36" t="s">
        <v>154</v>
      </c>
      <c r="I104" s="36">
        <f>F104/C104*100</f>
        <v>0</v>
      </c>
    </row>
    <row r="105" spans="1:9" ht="30">
      <c r="A105" s="11"/>
      <c r="B105" s="15" t="s">
        <v>193</v>
      </c>
      <c r="C105" s="40">
        <v>386.1</v>
      </c>
      <c r="D105" s="39">
        <v>461.7</v>
      </c>
      <c r="E105" s="40">
        <v>612.6</v>
      </c>
      <c r="F105" s="40">
        <v>477.8</v>
      </c>
      <c r="G105" s="36">
        <f>F105/D105*100</f>
        <v>103.487112843838</v>
      </c>
      <c r="H105" s="36">
        <f aca="true" t="shared" si="15" ref="H105:H116">F105/E105*100</f>
        <v>77.99542931766243</v>
      </c>
      <c r="I105" s="36">
        <f>F105/C105*100</f>
        <v>123.75032375032376</v>
      </c>
    </row>
    <row r="106" spans="1:9" ht="30">
      <c r="A106" s="11"/>
      <c r="B106" s="15" t="s">
        <v>167</v>
      </c>
      <c r="C106" s="40">
        <v>4387.2</v>
      </c>
      <c r="D106" s="39">
        <v>246789.7</v>
      </c>
      <c r="E106" s="40">
        <v>257068.3</v>
      </c>
      <c r="F106" s="40">
        <v>188912.4</v>
      </c>
      <c r="G106" s="36">
        <f>F106/D106*100</f>
        <v>76.54792724331688</v>
      </c>
      <c r="H106" s="36">
        <f t="shared" si="15"/>
        <v>73.48724055046848</v>
      </c>
      <c r="I106" s="32" t="s">
        <v>299</v>
      </c>
    </row>
    <row r="107" spans="1:9" ht="45">
      <c r="A107" s="11"/>
      <c r="B107" s="15" t="s">
        <v>168</v>
      </c>
      <c r="C107" s="40">
        <v>30</v>
      </c>
      <c r="D107" s="39">
        <v>120</v>
      </c>
      <c r="E107" s="40">
        <v>120</v>
      </c>
      <c r="F107" s="40">
        <v>80.1</v>
      </c>
      <c r="G107" s="36">
        <f>F107/D107*100</f>
        <v>66.75</v>
      </c>
      <c r="H107" s="36">
        <f t="shared" si="15"/>
        <v>66.75</v>
      </c>
      <c r="I107" s="32" t="s">
        <v>260</v>
      </c>
    </row>
    <row r="108" spans="1:9" ht="30" hidden="1">
      <c r="A108" s="11"/>
      <c r="B108" s="15" t="s">
        <v>179</v>
      </c>
      <c r="C108" s="40">
        <v>0</v>
      </c>
      <c r="D108" s="39">
        <v>0</v>
      </c>
      <c r="E108" s="40">
        <v>0</v>
      </c>
      <c r="F108" s="40">
        <v>0</v>
      </c>
      <c r="G108" s="36" t="e">
        <f>F108/D108*100</f>
        <v>#DIV/0!</v>
      </c>
      <c r="H108" s="36" t="e">
        <f t="shared" si="15"/>
        <v>#DIV/0!</v>
      </c>
      <c r="I108" s="36" t="e">
        <f>F108/C108*100</f>
        <v>#DIV/0!</v>
      </c>
    </row>
    <row r="109" spans="1:9" ht="30">
      <c r="A109" s="11"/>
      <c r="B109" s="15" t="s">
        <v>185</v>
      </c>
      <c r="C109" s="40">
        <v>788.1</v>
      </c>
      <c r="D109" s="30">
        <v>0</v>
      </c>
      <c r="E109" s="40">
        <v>958</v>
      </c>
      <c r="F109" s="40">
        <v>953.3</v>
      </c>
      <c r="G109" s="36" t="s">
        <v>154</v>
      </c>
      <c r="H109" s="36">
        <f t="shared" si="15"/>
        <v>99.50939457202504</v>
      </c>
      <c r="I109" s="36">
        <f>F109/C109*100</f>
        <v>120.96180687729982</v>
      </c>
    </row>
    <row r="110" spans="1:9" ht="30">
      <c r="A110" s="11"/>
      <c r="B110" s="15" t="s">
        <v>184</v>
      </c>
      <c r="C110" s="30">
        <v>469.8</v>
      </c>
      <c r="D110" s="30">
        <v>750</v>
      </c>
      <c r="E110" s="30">
        <v>750</v>
      </c>
      <c r="F110" s="30">
        <v>450</v>
      </c>
      <c r="G110" s="36">
        <f>F110/D110*100</f>
        <v>60</v>
      </c>
      <c r="H110" s="36">
        <f t="shared" si="15"/>
        <v>60</v>
      </c>
      <c r="I110" s="36">
        <f>F110/C110*100</f>
        <v>95.78544061302682</v>
      </c>
    </row>
    <row r="111" spans="1:9" ht="30">
      <c r="A111" s="11"/>
      <c r="B111" s="15" t="s">
        <v>272</v>
      </c>
      <c r="C111" s="30">
        <v>0</v>
      </c>
      <c r="D111" s="30">
        <v>130</v>
      </c>
      <c r="E111" s="30">
        <v>130</v>
      </c>
      <c r="F111" s="30">
        <v>130</v>
      </c>
      <c r="G111" s="36">
        <f>F111/D111*100</f>
        <v>100</v>
      </c>
      <c r="H111" s="36">
        <f t="shared" si="15"/>
        <v>100</v>
      </c>
      <c r="I111" s="36" t="s">
        <v>154</v>
      </c>
    </row>
    <row r="112" spans="1:9" ht="30">
      <c r="A112" s="11"/>
      <c r="B112" s="15" t="s">
        <v>273</v>
      </c>
      <c r="C112" s="30">
        <v>0</v>
      </c>
      <c r="D112" s="30">
        <v>50</v>
      </c>
      <c r="E112" s="30">
        <v>50</v>
      </c>
      <c r="F112" s="30">
        <v>50</v>
      </c>
      <c r="G112" s="36">
        <f>F112/D112*100</f>
        <v>100</v>
      </c>
      <c r="H112" s="36">
        <f t="shared" si="15"/>
        <v>100</v>
      </c>
      <c r="I112" s="36" t="s">
        <v>154</v>
      </c>
    </row>
    <row r="113" spans="1:9" ht="30">
      <c r="A113" s="11"/>
      <c r="B113" s="15" t="s">
        <v>286</v>
      </c>
      <c r="C113" s="30">
        <v>0</v>
      </c>
      <c r="D113" s="30">
        <v>0</v>
      </c>
      <c r="E113" s="30">
        <v>19725.4</v>
      </c>
      <c r="F113" s="30">
        <v>1130.1</v>
      </c>
      <c r="G113" s="36" t="s">
        <v>154</v>
      </c>
      <c r="H113" s="36">
        <f t="shared" si="15"/>
        <v>5.7291613858274095</v>
      </c>
      <c r="I113" s="36" t="s">
        <v>154</v>
      </c>
    </row>
    <row r="114" spans="1:9" ht="48.75" customHeight="1">
      <c r="A114" s="11"/>
      <c r="B114" s="15" t="s">
        <v>287</v>
      </c>
      <c r="C114" s="30">
        <v>0</v>
      </c>
      <c r="D114" s="30">
        <v>0</v>
      </c>
      <c r="E114" s="30">
        <v>754</v>
      </c>
      <c r="F114" s="30">
        <v>188.5</v>
      </c>
      <c r="G114" s="36" t="s">
        <v>154</v>
      </c>
      <c r="H114" s="36">
        <f t="shared" si="15"/>
        <v>25</v>
      </c>
      <c r="I114" s="36" t="s">
        <v>154</v>
      </c>
    </row>
    <row r="115" spans="1:9" ht="15.75">
      <c r="A115" s="11" t="s">
        <v>141</v>
      </c>
      <c r="B115" s="14" t="s">
        <v>76</v>
      </c>
      <c r="C115" s="33">
        <f>SUM(C116:C122)+C123</f>
        <v>32065.3</v>
      </c>
      <c r="D115" s="33">
        <f>SUM(D116:D122)+D123</f>
        <v>48342.200000000004</v>
      </c>
      <c r="E115" s="33">
        <f>SUM(E116:E122)+E123</f>
        <v>53019.3</v>
      </c>
      <c r="F115" s="33">
        <f>SUM(F116:F122)+F123</f>
        <v>39469.700000000004</v>
      </c>
      <c r="G115" s="35">
        <f>F115/D115*100</f>
        <v>81.64647037164217</v>
      </c>
      <c r="H115" s="35">
        <f t="shared" si="15"/>
        <v>74.44402321418805</v>
      </c>
      <c r="I115" s="35">
        <f>F115/C115*100</f>
        <v>123.0916286452957</v>
      </c>
    </row>
    <row r="116" spans="1:9" ht="30">
      <c r="A116" s="11"/>
      <c r="B116" s="15" t="s">
        <v>77</v>
      </c>
      <c r="C116" s="30">
        <v>23508.8</v>
      </c>
      <c r="D116" s="30">
        <v>37452.8</v>
      </c>
      <c r="E116" s="30">
        <v>38388.3</v>
      </c>
      <c r="F116" s="30">
        <v>30243.5</v>
      </c>
      <c r="G116" s="36">
        <f>F116/D116*100</f>
        <v>80.75097188995215</v>
      </c>
      <c r="H116" s="36">
        <f t="shared" si="15"/>
        <v>78.78311881484723</v>
      </c>
      <c r="I116" s="36">
        <f>F116/C116*100</f>
        <v>128.6475702715579</v>
      </c>
    </row>
    <row r="117" spans="1:9" ht="30">
      <c r="A117" s="11"/>
      <c r="B117" s="15" t="s">
        <v>169</v>
      </c>
      <c r="C117" s="30">
        <v>7001</v>
      </c>
      <c r="D117" s="30">
        <v>10889.4</v>
      </c>
      <c r="E117" s="30">
        <v>10889.4</v>
      </c>
      <c r="F117" s="30">
        <v>7925.4</v>
      </c>
      <c r="G117" s="36">
        <f>F117/D117*100</f>
        <v>72.78086946939226</v>
      </c>
      <c r="H117" s="36">
        <f aca="true" t="shared" si="16" ref="H117:H123">F117/E117*100</f>
        <v>72.78086946939226</v>
      </c>
      <c r="I117" s="36">
        <f aca="true" t="shared" si="17" ref="I117:I122">F117/C117*100</f>
        <v>113.20382802456793</v>
      </c>
    </row>
    <row r="118" spans="1:9" ht="30" hidden="1">
      <c r="A118" s="11"/>
      <c r="B118" s="15" t="s">
        <v>78</v>
      </c>
      <c r="C118" s="30">
        <v>0</v>
      </c>
      <c r="D118" s="30">
        <v>0</v>
      </c>
      <c r="E118" s="30">
        <v>0</v>
      </c>
      <c r="F118" s="30">
        <v>0</v>
      </c>
      <c r="G118" s="36" t="e">
        <f>F118/D118*100</f>
        <v>#DIV/0!</v>
      </c>
      <c r="H118" s="36" t="e">
        <f>F118/E118*100</f>
        <v>#DIV/0!</v>
      </c>
      <c r="I118" s="36" t="e">
        <f>F118/C118*100</f>
        <v>#DIV/0!</v>
      </c>
    </row>
    <row r="119" spans="1:9" ht="45" hidden="1">
      <c r="A119" s="11"/>
      <c r="B119" s="15" t="s">
        <v>79</v>
      </c>
      <c r="C119" s="30">
        <v>0</v>
      </c>
      <c r="D119" s="30">
        <v>0</v>
      </c>
      <c r="E119" s="30">
        <v>0</v>
      </c>
      <c r="F119" s="30">
        <v>0</v>
      </c>
      <c r="G119" s="36" t="e">
        <f>F119/D119*100</f>
        <v>#DIV/0!</v>
      </c>
      <c r="H119" s="36" t="e">
        <f>F119/E119*100</f>
        <v>#DIV/0!</v>
      </c>
      <c r="I119" s="36" t="e">
        <f>F119/C119*100</f>
        <v>#DIV/0!</v>
      </c>
    </row>
    <row r="120" spans="1:9" ht="45">
      <c r="A120" s="11"/>
      <c r="B120" s="15" t="s">
        <v>155</v>
      </c>
      <c r="C120" s="30">
        <v>1451.5</v>
      </c>
      <c r="D120" s="30">
        <v>0</v>
      </c>
      <c r="E120" s="30">
        <v>0</v>
      </c>
      <c r="F120" s="30">
        <v>0</v>
      </c>
      <c r="G120" s="36" t="s">
        <v>154</v>
      </c>
      <c r="H120" s="36" t="s">
        <v>154</v>
      </c>
      <c r="I120" s="36">
        <f>F120/C120*100</f>
        <v>0</v>
      </c>
    </row>
    <row r="121" spans="1:9" ht="30">
      <c r="A121" s="11"/>
      <c r="B121" s="22" t="s">
        <v>252</v>
      </c>
      <c r="C121" s="30">
        <v>4</v>
      </c>
      <c r="D121" s="30">
        <v>0</v>
      </c>
      <c r="E121" s="30">
        <v>6</v>
      </c>
      <c r="F121" s="30">
        <v>6</v>
      </c>
      <c r="G121" s="36" t="s">
        <v>154</v>
      </c>
      <c r="H121" s="36">
        <f t="shared" si="16"/>
        <v>100</v>
      </c>
      <c r="I121" s="36">
        <f t="shared" si="17"/>
        <v>150</v>
      </c>
    </row>
    <row r="122" spans="1:9" ht="30">
      <c r="A122" s="11"/>
      <c r="B122" s="15" t="s">
        <v>185</v>
      </c>
      <c r="C122" s="30">
        <v>100</v>
      </c>
      <c r="D122" s="30">
        <v>0</v>
      </c>
      <c r="E122" s="30">
        <v>100</v>
      </c>
      <c r="F122" s="30">
        <v>100</v>
      </c>
      <c r="G122" s="36" t="s">
        <v>154</v>
      </c>
      <c r="H122" s="36">
        <f t="shared" si="16"/>
        <v>100</v>
      </c>
      <c r="I122" s="36">
        <f t="shared" si="17"/>
        <v>100</v>
      </c>
    </row>
    <row r="123" spans="1:9" ht="30">
      <c r="A123" s="11"/>
      <c r="B123" s="15" t="s">
        <v>288</v>
      </c>
      <c r="C123" s="30">
        <v>0</v>
      </c>
      <c r="D123" s="30">
        <v>0</v>
      </c>
      <c r="E123" s="30">
        <v>3635.6</v>
      </c>
      <c r="F123" s="30">
        <v>1194.8</v>
      </c>
      <c r="G123" s="36" t="s">
        <v>154</v>
      </c>
      <c r="H123" s="36">
        <f t="shared" si="16"/>
        <v>32.86390141929805</v>
      </c>
      <c r="I123" s="36" t="s">
        <v>154</v>
      </c>
    </row>
    <row r="124" spans="1:9" ht="15.75">
      <c r="A124" s="11" t="s">
        <v>142</v>
      </c>
      <c r="B124" s="14" t="s">
        <v>80</v>
      </c>
      <c r="C124" s="33">
        <f>SUM(C125:C126)</f>
        <v>863.4</v>
      </c>
      <c r="D124" s="33">
        <f>SUM(D125:D126)</f>
        <v>260</v>
      </c>
      <c r="E124" s="33">
        <f>SUM(E125:E126)</f>
        <v>260</v>
      </c>
      <c r="F124" s="33">
        <f>SUM(F125:F126)</f>
        <v>169.6</v>
      </c>
      <c r="G124" s="35">
        <f>F124/D124*100</f>
        <v>65.23076923076923</v>
      </c>
      <c r="H124" s="35">
        <f>F124/E124*100</f>
        <v>65.23076923076923</v>
      </c>
      <c r="I124" s="35">
        <f>F124/C124*100</f>
        <v>19.643270789900395</v>
      </c>
    </row>
    <row r="125" spans="1:9" ht="30">
      <c r="A125" s="11"/>
      <c r="B125" s="15" t="s">
        <v>176</v>
      </c>
      <c r="C125" s="30">
        <v>642.3</v>
      </c>
      <c r="D125" s="30">
        <v>0</v>
      </c>
      <c r="E125" s="30">
        <v>0</v>
      </c>
      <c r="F125" s="30">
        <v>0</v>
      </c>
      <c r="G125" s="36" t="s">
        <v>154</v>
      </c>
      <c r="H125" s="36" t="s">
        <v>154</v>
      </c>
      <c r="I125" s="36">
        <f>F125/C125*100</f>
        <v>0</v>
      </c>
    </row>
    <row r="126" spans="1:9" ht="30">
      <c r="A126" s="11"/>
      <c r="B126" s="15" t="s">
        <v>170</v>
      </c>
      <c r="C126" s="30">
        <v>221.1</v>
      </c>
      <c r="D126" s="30">
        <v>260</v>
      </c>
      <c r="E126" s="30">
        <v>260</v>
      </c>
      <c r="F126" s="30">
        <v>169.6</v>
      </c>
      <c r="G126" s="36">
        <f>F126/D126*100</f>
        <v>65.23076923076923</v>
      </c>
      <c r="H126" s="36">
        <f>F126/E126*100</f>
        <v>65.23076923076923</v>
      </c>
      <c r="I126" s="36">
        <f>F126/C126*100</f>
        <v>76.70737222976028</v>
      </c>
    </row>
    <row r="127" spans="1:9" ht="15.75">
      <c r="A127" s="11" t="s">
        <v>143</v>
      </c>
      <c r="B127" s="14" t="s">
        <v>81</v>
      </c>
      <c r="C127" s="33">
        <f>SUM(C128:C139)</f>
        <v>10578.300000000001</v>
      </c>
      <c r="D127" s="33">
        <f>SUM(D128:D139)</f>
        <v>15801</v>
      </c>
      <c r="E127" s="33">
        <f>SUM(E128:E139)</f>
        <v>15890.8</v>
      </c>
      <c r="F127" s="33">
        <f>SUM(F128:F139)</f>
        <v>12182.399999999998</v>
      </c>
      <c r="G127" s="35">
        <f>F127/D127*100</f>
        <v>77.09891779001327</v>
      </c>
      <c r="H127" s="35">
        <f>F127/E127*100</f>
        <v>76.66322652100585</v>
      </c>
      <c r="I127" s="35">
        <f>F127/C127*100</f>
        <v>115.1640622784379</v>
      </c>
    </row>
    <row r="128" spans="1:9" ht="15.75">
      <c r="A128" s="11"/>
      <c r="B128" s="15" t="s">
        <v>82</v>
      </c>
      <c r="C128" s="30">
        <v>6342.8</v>
      </c>
      <c r="D128" s="30">
        <v>8253.4</v>
      </c>
      <c r="E128" s="30">
        <v>8247.9</v>
      </c>
      <c r="F128" s="30">
        <v>6457.9</v>
      </c>
      <c r="G128" s="36">
        <f>F128/D128*100</f>
        <v>78.24532919766399</v>
      </c>
      <c r="H128" s="36">
        <f>F128/E128*100</f>
        <v>78.29750603183841</v>
      </c>
      <c r="I128" s="36">
        <f>F128/C128*100</f>
        <v>101.81465598789177</v>
      </c>
    </row>
    <row r="129" spans="1:9" ht="75">
      <c r="A129" s="11"/>
      <c r="B129" s="15" t="s">
        <v>265</v>
      </c>
      <c r="C129" s="30">
        <v>117.3</v>
      </c>
      <c r="D129" s="30">
        <v>0</v>
      </c>
      <c r="E129" s="30">
        <v>154.4</v>
      </c>
      <c r="F129" s="30">
        <v>154.4</v>
      </c>
      <c r="G129" s="36" t="s">
        <v>154</v>
      </c>
      <c r="H129" s="36">
        <f aca="true" t="shared" si="18" ref="H129:H134">F129/E129*100</f>
        <v>100</v>
      </c>
      <c r="I129" s="36">
        <f aca="true" t="shared" si="19" ref="I129:I134">F129/C129*100</f>
        <v>131.62830349531117</v>
      </c>
    </row>
    <row r="130" spans="1:9" ht="15.75">
      <c r="A130" s="11"/>
      <c r="B130" s="15" t="s">
        <v>83</v>
      </c>
      <c r="C130" s="30">
        <v>2688.3</v>
      </c>
      <c r="D130" s="30">
        <v>4257.6</v>
      </c>
      <c r="E130" s="30">
        <v>4841.2</v>
      </c>
      <c r="F130" s="30">
        <v>3233.9</v>
      </c>
      <c r="G130" s="36">
        <f>F130/D130*100</f>
        <v>75.95593761743706</v>
      </c>
      <c r="H130" s="36">
        <f t="shared" si="18"/>
        <v>66.79955382962902</v>
      </c>
      <c r="I130" s="36">
        <f t="shared" si="19"/>
        <v>120.2953539411524</v>
      </c>
    </row>
    <row r="131" spans="1:9" ht="15.75">
      <c r="A131" s="11"/>
      <c r="B131" s="15" t="s">
        <v>244</v>
      </c>
      <c r="C131" s="30">
        <v>0</v>
      </c>
      <c r="D131" s="30">
        <v>1250</v>
      </c>
      <c r="E131" s="30">
        <v>1073.4</v>
      </c>
      <c r="F131" s="30">
        <v>1073.4</v>
      </c>
      <c r="G131" s="36">
        <f>F131/D131*100</f>
        <v>85.872</v>
      </c>
      <c r="H131" s="36">
        <f t="shared" si="18"/>
        <v>100</v>
      </c>
      <c r="I131" s="36" t="s">
        <v>154</v>
      </c>
    </row>
    <row r="132" spans="1:9" ht="30">
      <c r="A132" s="11"/>
      <c r="B132" s="15" t="s">
        <v>193</v>
      </c>
      <c r="C132" s="30">
        <v>33.1</v>
      </c>
      <c r="D132" s="30">
        <v>40</v>
      </c>
      <c r="E132" s="30">
        <v>45.5</v>
      </c>
      <c r="F132" s="30">
        <v>19.4</v>
      </c>
      <c r="G132" s="36">
        <f>F132/D132*100</f>
        <v>48.5</v>
      </c>
      <c r="H132" s="36">
        <f t="shared" si="18"/>
        <v>42.637362637362635</v>
      </c>
      <c r="I132" s="36">
        <f t="shared" si="19"/>
        <v>58.61027190332325</v>
      </c>
    </row>
    <row r="133" spans="1:9" ht="30">
      <c r="A133" s="11"/>
      <c r="B133" s="15" t="s">
        <v>171</v>
      </c>
      <c r="C133" s="30">
        <v>1375.4</v>
      </c>
      <c r="D133" s="30">
        <v>2000</v>
      </c>
      <c r="E133" s="30">
        <v>1526.6</v>
      </c>
      <c r="F133" s="30">
        <v>1241.6</v>
      </c>
      <c r="G133" s="36">
        <f>F133/D133*100</f>
        <v>62.07999999999999</v>
      </c>
      <c r="H133" s="36">
        <f t="shared" si="18"/>
        <v>81.33106249181186</v>
      </c>
      <c r="I133" s="36">
        <f t="shared" si="19"/>
        <v>90.27192089573941</v>
      </c>
    </row>
    <row r="134" spans="1:9" ht="30">
      <c r="A134" s="11"/>
      <c r="B134" s="15" t="s">
        <v>245</v>
      </c>
      <c r="C134" s="30">
        <v>21.4</v>
      </c>
      <c r="D134" s="30">
        <v>0</v>
      </c>
      <c r="E134" s="30">
        <v>1.8</v>
      </c>
      <c r="F134" s="30">
        <v>1.8</v>
      </c>
      <c r="G134" s="36" t="s">
        <v>154</v>
      </c>
      <c r="H134" s="36">
        <f t="shared" si="18"/>
        <v>100</v>
      </c>
      <c r="I134" s="36">
        <f t="shared" si="19"/>
        <v>8.41121495327103</v>
      </c>
    </row>
    <row r="135" spans="1:9" ht="15.75" hidden="1">
      <c r="A135" s="11"/>
      <c r="B135" s="15" t="s">
        <v>174</v>
      </c>
      <c r="C135" s="30">
        <v>0</v>
      </c>
      <c r="D135" s="30">
        <v>0</v>
      </c>
      <c r="E135" s="30">
        <v>0</v>
      </c>
      <c r="F135" s="30">
        <v>0</v>
      </c>
      <c r="G135" s="36"/>
      <c r="H135" s="36"/>
      <c r="I135" s="36"/>
    </row>
    <row r="136" spans="1:9" ht="15.75" hidden="1">
      <c r="A136" s="11"/>
      <c r="B136" s="15" t="s">
        <v>84</v>
      </c>
      <c r="C136" s="30">
        <v>0</v>
      </c>
      <c r="D136" s="30">
        <v>0</v>
      </c>
      <c r="E136" s="30">
        <v>0</v>
      </c>
      <c r="F136" s="30">
        <v>0</v>
      </c>
      <c r="G136" s="36"/>
      <c r="H136" s="36"/>
      <c r="I136" s="36"/>
    </row>
    <row r="137" spans="1:9" ht="30" hidden="1">
      <c r="A137" s="11"/>
      <c r="B137" s="15" t="s">
        <v>85</v>
      </c>
      <c r="C137" s="30">
        <v>0</v>
      </c>
      <c r="D137" s="30">
        <v>0</v>
      </c>
      <c r="E137" s="30">
        <v>0</v>
      </c>
      <c r="F137" s="30">
        <v>0</v>
      </c>
      <c r="G137" s="36"/>
      <c r="H137" s="36"/>
      <c r="I137" s="36"/>
    </row>
    <row r="138" spans="1:9" ht="75" hidden="1">
      <c r="A138" s="11"/>
      <c r="B138" s="13" t="s">
        <v>156</v>
      </c>
      <c r="C138" s="30">
        <v>0</v>
      </c>
      <c r="D138" s="30">
        <v>0</v>
      </c>
      <c r="E138" s="30">
        <v>0</v>
      </c>
      <c r="F138" s="30">
        <v>0</v>
      </c>
      <c r="G138" s="36"/>
      <c r="H138" s="36"/>
      <c r="I138" s="36"/>
    </row>
    <row r="139" spans="1:9" ht="30" hidden="1">
      <c r="A139" s="11"/>
      <c r="B139" s="15" t="s">
        <v>184</v>
      </c>
      <c r="C139" s="30">
        <v>0</v>
      </c>
      <c r="D139" s="30">
        <v>0</v>
      </c>
      <c r="E139" s="30">
        <v>0</v>
      </c>
      <c r="F139" s="30">
        <v>0</v>
      </c>
      <c r="G139" s="36"/>
      <c r="H139" s="36"/>
      <c r="I139" s="36"/>
    </row>
    <row r="140" spans="1:9" ht="15.75">
      <c r="A140" s="8" t="s">
        <v>144</v>
      </c>
      <c r="B140" s="17" t="s">
        <v>250</v>
      </c>
      <c r="C140" s="34">
        <f>C141+C151</f>
        <v>36152.799999999996</v>
      </c>
      <c r="D140" s="34">
        <f>D141+D151</f>
        <v>46707</v>
      </c>
      <c r="E140" s="34">
        <f>E141+E151</f>
        <v>50673.100000000006</v>
      </c>
      <c r="F140" s="34">
        <f>F141+F151</f>
        <v>37938.5</v>
      </c>
      <c r="G140" s="34">
        <f>F140/D140*100</f>
        <v>81.22658273920398</v>
      </c>
      <c r="H140" s="34">
        <f>F140/E140*100</f>
        <v>74.86911201406663</v>
      </c>
      <c r="I140" s="34">
        <f>F140/C140*100</f>
        <v>104.93931313757166</v>
      </c>
    </row>
    <row r="141" spans="1:9" ht="15.75">
      <c r="A141" s="11" t="s">
        <v>145</v>
      </c>
      <c r="B141" s="14" t="s">
        <v>86</v>
      </c>
      <c r="C141" s="33">
        <f>SUM(C142:C150)</f>
        <v>29457.499999999996</v>
      </c>
      <c r="D141" s="33">
        <f>SUM(D142:D150)</f>
        <v>38122.8</v>
      </c>
      <c r="E141" s="33">
        <f>SUM(E142:E150)</f>
        <v>41925.100000000006</v>
      </c>
      <c r="F141" s="33">
        <f>SUM(F142:F150)</f>
        <v>30766.1</v>
      </c>
      <c r="G141" s="35">
        <f>F141/D141*100</f>
        <v>80.70262415142643</v>
      </c>
      <c r="H141" s="35">
        <f>F141/E141*100</f>
        <v>73.38348626479124</v>
      </c>
      <c r="I141" s="35">
        <f>F141/C141*100</f>
        <v>104.44233217347025</v>
      </c>
    </row>
    <row r="142" spans="1:9" ht="30">
      <c r="A142" s="11"/>
      <c r="B142" s="15" t="s">
        <v>87</v>
      </c>
      <c r="C142" s="30">
        <v>14977.7</v>
      </c>
      <c r="D142" s="30">
        <v>28132.1</v>
      </c>
      <c r="E142" s="30">
        <v>28182.1</v>
      </c>
      <c r="F142" s="30">
        <v>22611.2</v>
      </c>
      <c r="G142" s="36">
        <f>F142/D142*100</f>
        <v>80.37508753345823</v>
      </c>
      <c r="H142" s="36">
        <f>F142/E142*100</f>
        <v>80.23248799770067</v>
      </c>
      <c r="I142" s="36">
        <f>F142/C142*100</f>
        <v>150.96576911007696</v>
      </c>
    </row>
    <row r="143" spans="1:9" ht="15.75">
      <c r="A143" s="11"/>
      <c r="B143" s="15" t="s">
        <v>88</v>
      </c>
      <c r="C143" s="30">
        <v>8499.5</v>
      </c>
      <c r="D143" s="30">
        <v>3911.2</v>
      </c>
      <c r="E143" s="30">
        <v>3941.2</v>
      </c>
      <c r="F143" s="30">
        <v>2984.8</v>
      </c>
      <c r="G143" s="36">
        <f aca="true" t="shared" si="20" ref="G143:G150">F143/D143*100</f>
        <v>76.31417467784823</v>
      </c>
      <c r="H143" s="36">
        <f aca="true" t="shared" si="21" ref="H143:H150">F143/E143*100</f>
        <v>75.73327920430326</v>
      </c>
      <c r="I143" s="36">
        <f aca="true" t="shared" si="22" ref="I143:I150">F143/C143*100</f>
        <v>35.11735984469675</v>
      </c>
    </row>
    <row r="144" spans="1:9" ht="15.75">
      <c r="A144" s="11"/>
      <c r="B144" s="15" t="s">
        <v>89</v>
      </c>
      <c r="C144" s="30">
        <v>3257.3</v>
      </c>
      <c r="D144" s="30">
        <v>4759.5</v>
      </c>
      <c r="E144" s="30">
        <v>7502.5</v>
      </c>
      <c r="F144" s="30">
        <v>3124.8</v>
      </c>
      <c r="G144" s="36">
        <f t="shared" si="20"/>
        <v>65.65395524739995</v>
      </c>
      <c r="H144" s="36">
        <f t="shared" si="21"/>
        <v>41.65011662779074</v>
      </c>
      <c r="I144" s="36">
        <f t="shared" si="22"/>
        <v>95.9322137967028</v>
      </c>
    </row>
    <row r="145" spans="1:9" ht="15.75">
      <c r="A145" s="11"/>
      <c r="B145" s="15" t="s">
        <v>90</v>
      </c>
      <c r="C145" s="30">
        <v>584.7</v>
      </c>
      <c r="D145" s="30">
        <v>490</v>
      </c>
      <c r="E145" s="30">
        <v>1055.5</v>
      </c>
      <c r="F145" s="30">
        <v>897.9</v>
      </c>
      <c r="G145" s="36">
        <f t="shared" si="20"/>
        <v>183.24489795918367</v>
      </c>
      <c r="H145" s="36">
        <f t="shared" si="21"/>
        <v>85.06868782567504</v>
      </c>
      <c r="I145" s="36">
        <f t="shared" si="22"/>
        <v>153.5659312467932</v>
      </c>
    </row>
    <row r="146" spans="1:9" ht="30">
      <c r="A146" s="11"/>
      <c r="B146" s="15" t="s">
        <v>91</v>
      </c>
      <c r="C146" s="30">
        <v>798.3</v>
      </c>
      <c r="D146" s="30">
        <v>80</v>
      </c>
      <c r="E146" s="30">
        <v>180</v>
      </c>
      <c r="F146" s="30">
        <v>107</v>
      </c>
      <c r="G146" s="36">
        <f t="shared" si="20"/>
        <v>133.75</v>
      </c>
      <c r="H146" s="36">
        <f t="shared" si="21"/>
        <v>59.44444444444444</v>
      </c>
      <c r="I146" s="36">
        <f t="shared" si="22"/>
        <v>13.403482400100215</v>
      </c>
    </row>
    <row r="147" spans="1:9" ht="15.75">
      <c r="A147" s="11"/>
      <c r="B147" s="15" t="s">
        <v>52</v>
      </c>
      <c r="C147" s="30">
        <v>754.3</v>
      </c>
      <c r="D147" s="30">
        <v>0</v>
      </c>
      <c r="E147" s="30">
        <v>0</v>
      </c>
      <c r="F147" s="30">
        <v>0</v>
      </c>
      <c r="G147" s="36" t="s">
        <v>154</v>
      </c>
      <c r="H147" s="36" t="s">
        <v>154</v>
      </c>
      <c r="I147" s="36">
        <f t="shared" si="22"/>
        <v>0</v>
      </c>
    </row>
    <row r="148" spans="1:9" ht="30">
      <c r="A148" s="11"/>
      <c r="B148" s="15" t="s">
        <v>271</v>
      </c>
      <c r="C148" s="30">
        <v>0</v>
      </c>
      <c r="D148" s="30">
        <v>100</v>
      </c>
      <c r="E148" s="30">
        <v>363.8</v>
      </c>
      <c r="F148" s="30">
        <v>363.8</v>
      </c>
      <c r="G148" s="36">
        <f t="shared" si="20"/>
        <v>363.8</v>
      </c>
      <c r="H148" s="36">
        <f t="shared" si="21"/>
        <v>100</v>
      </c>
      <c r="I148" s="36" t="s">
        <v>154</v>
      </c>
    </row>
    <row r="149" spans="1:9" ht="30">
      <c r="A149" s="11"/>
      <c r="B149" s="15" t="s">
        <v>185</v>
      </c>
      <c r="C149" s="30">
        <v>231.6</v>
      </c>
      <c r="D149" s="30">
        <v>0</v>
      </c>
      <c r="E149" s="30">
        <v>50</v>
      </c>
      <c r="F149" s="30">
        <v>50</v>
      </c>
      <c r="G149" s="36" t="s">
        <v>154</v>
      </c>
      <c r="H149" s="36">
        <f t="shared" si="21"/>
        <v>100</v>
      </c>
      <c r="I149" s="36">
        <f t="shared" si="22"/>
        <v>21.58894645941278</v>
      </c>
    </row>
    <row r="150" spans="1:9" ht="30">
      <c r="A150" s="11"/>
      <c r="B150" s="15" t="s">
        <v>184</v>
      </c>
      <c r="C150" s="30">
        <v>354.1</v>
      </c>
      <c r="D150" s="30">
        <v>650</v>
      </c>
      <c r="E150" s="30">
        <v>650</v>
      </c>
      <c r="F150" s="30">
        <v>626.6</v>
      </c>
      <c r="G150" s="36">
        <f t="shared" si="20"/>
        <v>96.4</v>
      </c>
      <c r="H150" s="36">
        <f t="shared" si="21"/>
        <v>96.4</v>
      </c>
      <c r="I150" s="36">
        <f t="shared" si="22"/>
        <v>176.95566224230444</v>
      </c>
    </row>
    <row r="151" spans="1:9" ht="15.75">
      <c r="A151" s="11" t="s">
        <v>146</v>
      </c>
      <c r="B151" s="14" t="s">
        <v>92</v>
      </c>
      <c r="C151" s="33">
        <f>SUM(C152:C154)</f>
        <v>6695.299999999999</v>
      </c>
      <c r="D151" s="33">
        <f>SUM(D152:D154)</f>
        <v>8584.2</v>
      </c>
      <c r="E151" s="33">
        <f>SUM(E152:E154)</f>
        <v>8748</v>
      </c>
      <c r="F151" s="33">
        <f>SUM(F152:F154)</f>
        <v>7172.4</v>
      </c>
      <c r="G151" s="35">
        <f>F151/D151*100</f>
        <v>83.55350527713705</v>
      </c>
      <c r="H151" s="35">
        <f aca="true" t="shared" si="23" ref="H151:H162">F151/E151*100</f>
        <v>81.98902606310014</v>
      </c>
      <c r="I151" s="35">
        <f aca="true" t="shared" si="24" ref="I151:I158">F151/C151*100</f>
        <v>107.12589428405002</v>
      </c>
    </row>
    <row r="152" spans="1:9" ht="30">
      <c r="A152" s="16"/>
      <c r="B152" s="15" t="s">
        <v>93</v>
      </c>
      <c r="C152" s="30">
        <v>3504.2</v>
      </c>
      <c r="D152" s="30">
        <v>4194.2</v>
      </c>
      <c r="E152" s="30">
        <v>4239.2</v>
      </c>
      <c r="F152" s="30">
        <v>3484.9</v>
      </c>
      <c r="G152" s="36">
        <f>F152/D152*100</f>
        <v>83.08855085594394</v>
      </c>
      <c r="H152" s="36">
        <f t="shared" si="23"/>
        <v>82.2065484053595</v>
      </c>
      <c r="I152" s="36">
        <f t="shared" si="24"/>
        <v>99.44923234975174</v>
      </c>
    </row>
    <row r="153" spans="1:9" ht="75">
      <c r="A153" s="16"/>
      <c r="B153" s="13" t="s">
        <v>156</v>
      </c>
      <c r="C153" s="30">
        <v>72.1</v>
      </c>
      <c r="D153" s="30">
        <v>0</v>
      </c>
      <c r="E153" s="30">
        <v>98.3</v>
      </c>
      <c r="F153" s="30">
        <v>98.3</v>
      </c>
      <c r="G153" s="36" t="s">
        <v>154</v>
      </c>
      <c r="H153" s="36">
        <f t="shared" si="23"/>
        <v>100</v>
      </c>
      <c r="I153" s="36">
        <f t="shared" si="24"/>
        <v>136.3384188626907</v>
      </c>
    </row>
    <row r="154" spans="1:9" ht="15.75">
      <c r="A154" s="16"/>
      <c r="B154" s="15" t="s">
        <v>94</v>
      </c>
      <c r="C154" s="30">
        <v>3119</v>
      </c>
      <c r="D154" s="30">
        <v>4390</v>
      </c>
      <c r="E154" s="30">
        <v>4410.5</v>
      </c>
      <c r="F154" s="30">
        <v>3589.2</v>
      </c>
      <c r="G154" s="36">
        <f aca="true" t="shared" si="25" ref="G154:G159">F154/D154*100</f>
        <v>81.75854214123007</v>
      </c>
      <c r="H154" s="36">
        <f t="shared" si="23"/>
        <v>81.37852851150663</v>
      </c>
      <c r="I154" s="36">
        <f t="shared" si="24"/>
        <v>115.07534466175056</v>
      </c>
    </row>
    <row r="155" spans="1:9" ht="15.75">
      <c r="A155" s="8" t="s">
        <v>148</v>
      </c>
      <c r="B155" s="17" t="s">
        <v>95</v>
      </c>
      <c r="C155" s="34">
        <f>C156+C158+C164+C174</f>
        <v>25123.4</v>
      </c>
      <c r="D155" s="34">
        <f>D156+D158+D164+D174</f>
        <v>75890.3</v>
      </c>
      <c r="E155" s="34">
        <f>E156+E158+E164+E174</f>
        <v>81564.5</v>
      </c>
      <c r="F155" s="34">
        <f>F156+F158+F164+F174</f>
        <v>40953.3</v>
      </c>
      <c r="G155" s="34">
        <f t="shared" si="25"/>
        <v>53.963813557200325</v>
      </c>
      <c r="H155" s="34">
        <f t="shared" si="23"/>
        <v>50.20971133274893</v>
      </c>
      <c r="I155" s="34">
        <f t="shared" si="24"/>
        <v>163.00858960172587</v>
      </c>
    </row>
    <row r="156" spans="1:9" ht="15.75">
      <c r="A156" s="11" t="s">
        <v>147</v>
      </c>
      <c r="B156" s="14" t="s">
        <v>96</v>
      </c>
      <c r="C156" s="33">
        <f>C157</f>
        <v>3533.3</v>
      </c>
      <c r="D156" s="33">
        <f>D157</f>
        <v>5104</v>
      </c>
      <c r="E156" s="33">
        <f>E157</f>
        <v>5104</v>
      </c>
      <c r="F156" s="33">
        <f>F157</f>
        <v>4138.7</v>
      </c>
      <c r="G156" s="35">
        <f t="shared" si="25"/>
        <v>81.08738244514106</v>
      </c>
      <c r="H156" s="35">
        <f t="shared" si="23"/>
        <v>81.08738244514106</v>
      </c>
      <c r="I156" s="35">
        <f t="shared" si="24"/>
        <v>117.13412390682929</v>
      </c>
    </row>
    <row r="157" spans="1:9" ht="15.75">
      <c r="A157" s="11"/>
      <c r="B157" s="15" t="s">
        <v>97</v>
      </c>
      <c r="C157" s="30">
        <v>3533.3</v>
      </c>
      <c r="D157" s="30">
        <v>5104</v>
      </c>
      <c r="E157" s="30">
        <v>5104</v>
      </c>
      <c r="F157" s="30">
        <v>4138.7</v>
      </c>
      <c r="G157" s="36">
        <f t="shared" si="25"/>
        <v>81.08738244514106</v>
      </c>
      <c r="H157" s="36">
        <f t="shared" si="23"/>
        <v>81.08738244514106</v>
      </c>
      <c r="I157" s="36">
        <f t="shared" si="24"/>
        <v>117.13412390682929</v>
      </c>
    </row>
    <row r="158" spans="1:9" ht="15.75">
      <c r="A158" s="11">
        <v>1003</v>
      </c>
      <c r="B158" s="14" t="s">
        <v>98</v>
      </c>
      <c r="C158" s="33">
        <f>SUM(C159:C163)</f>
        <v>3124.9</v>
      </c>
      <c r="D158" s="33">
        <f>SUM(D159:D163)</f>
        <v>8801.7</v>
      </c>
      <c r="E158" s="33">
        <f>SUM(E159:E163)</f>
        <v>4388</v>
      </c>
      <c r="F158" s="33">
        <f>SUM(F159:F163)</f>
        <v>4342</v>
      </c>
      <c r="G158" s="35">
        <f t="shared" si="25"/>
        <v>49.3313791653885</v>
      </c>
      <c r="H158" s="35">
        <f t="shared" si="23"/>
        <v>98.95168641750229</v>
      </c>
      <c r="I158" s="35">
        <f t="shared" si="24"/>
        <v>138.9484463502832</v>
      </c>
    </row>
    <row r="159" spans="1:9" ht="15.75">
      <c r="A159" s="11"/>
      <c r="B159" s="15" t="s">
        <v>99</v>
      </c>
      <c r="C159" s="30">
        <v>0</v>
      </c>
      <c r="D159" s="30">
        <v>40</v>
      </c>
      <c r="E159" s="30">
        <v>40</v>
      </c>
      <c r="F159" s="30">
        <v>0</v>
      </c>
      <c r="G159" s="36">
        <f t="shared" si="25"/>
        <v>0</v>
      </c>
      <c r="H159" s="36">
        <f t="shared" si="23"/>
        <v>0</v>
      </c>
      <c r="I159" s="36" t="s">
        <v>154</v>
      </c>
    </row>
    <row r="160" spans="1:9" ht="30">
      <c r="A160" s="11"/>
      <c r="B160" s="15" t="s">
        <v>100</v>
      </c>
      <c r="C160" s="30">
        <v>16</v>
      </c>
      <c r="D160" s="30">
        <v>24</v>
      </c>
      <c r="E160" s="30">
        <v>24</v>
      </c>
      <c r="F160" s="30">
        <v>18</v>
      </c>
      <c r="G160" s="36">
        <f>F160/D160*100</f>
        <v>75</v>
      </c>
      <c r="H160" s="36">
        <f t="shared" si="23"/>
        <v>75</v>
      </c>
      <c r="I160" s="36">
        <f>F160/C160*100</f>
        <v>112.5</v>
      </c>
    </row>
    <row r="161" spans="1:9" ht="15.75">
      <c r="A161" s="11"/>
      <c r="B161" s="15" t="s">
        <v>153</v>
      </c>
      <c r="C161" s="30">
        <v>975</v>
      </c>
      <c r="D161" s="30">
        <v>0</v>
      </c>
      <c r="E161" s="30">
        <v>520</v>
      </c>
      <c r="F161" s="30">
        <v>520</v>
      </c>
      <c r="G161" s="36" t="s">
        <v>154</v>
      </c>
      <c r="H161" s="36">
        <f t="shared" si="23"/>
        <v>100</v>
      </c>
      <c r="I161" s="36">
        <f>F161/C161*100</f>
        <v>53.333333333333336</v>
      </c>
    </row>
    <row r="162" spans="1:9" ht="45">
      <c r="A162" s="11"/>
      <c r="B162" s="15" t="s">
        <v>270</v>
      </c>
      <c r="C162" s="30">
        <v>0</v>
      </c>
      <c r="D162" s="30">
        <v>4994</v>
      </c>
      <c r="E162" s="30">
        <v>3804</v>
      </c>
      <c r="F162" s="30">
        <v>3804</v>
      </c>
      <c r="G162" s="36">
        <f>F162/D162*100</f>
        <v>76.17140568682419</v>
      </c>
      <c r="H162" s="36">
        <f t="shared" si="23"/>
        <v>100</v>
      </c>
      <c r="I162" s="36" t="s">
        <v>154</v>
      </c>
    </row>
    <row r="163" spans="1:9" ht="30">
      <c r="A163" s="11"/>
      <c r="B163" s="15" t="s">
        <v>101</v>
      </c>
      <c r="C163" s="28">
        <v>2133.9</v>
      </c>
      <c r="D163" s="28">
        <v>3743.7</v>
      </c>
      <c r="E163" s="28">
        <v>0</v>
      </c>
      <c r="F163" s="28">
        <v>0</v>
      </c>
      <c r="G163" s="36">
        <f>F163/D163*100</f>
        <v>0</v>
      </c>
      <c r="H163" s="36" t="s">
        <v>154</v>
      </c>
      <c r="I163" s="36">
        <f>F163/C163*100</f>
        <v>0</v>
      </c>
    </row>
    <row r="164" spans="1:9" ht="15.75">
      <c r="A164" s="11">
        <v>1004</v>
      </c>
      <c r="B164" s="14" t="s">
        <v>102</v>
      </c>
      <c r="C164" s="33">
        <f>SUM(C165:C173)</f>
        <v>14059.8</v>
      </c>
      <c r="D164" s="33">
        <f>SUM(D165:D173)</f>
        <v>58728.100000000006</v>
      </c>
      <c r="E164" s="33">
        <f>SUM(E165:E173)</f>
        <v>57090.100000000006</v>
      </c>
      <c r="F164" s="33">
        <f>SUM(F165:F173)</f>
        <v>18476.8</v>
      </c>
      <c r="G164" s="35">
        <f>F164/D164*100</f>
        <v>31.461600153929716</v>
      </c>
      <c r="H164" s="35">
        <f>F164/E164*100</f>
        <v>32.3642803218071</v>
      </c>
      <c r="I164" s="35">
        <f>F164/C164*100</f>
        <v>131.41580961322353</v>
      </c>
    </row>
    <row r="165" spans="1:9" ht="30">
      <c r="A165" s="11"/>
      <c r="B165" s="15" t="s">
        <v>103</v>
      </c>
      <c r="C165" s="30">
        <v>0</v>
      </c>
      <c r="D165" s="30">
        <v>16599.7</v>
      </c>
      <c r="E165" s="30">
        <v>16599.8</v>
      </c>
      <c r="F165" s="30">
        <v>0</v>
      </c>
      <c r="G165" s="36">
        <f>F165/D165*100</f>
        <v>0</v>
      </c>
      <c r="H165" s="36">
        <f>F165/E165*100</f>
        <v>0</v>
      </c>
      <c r="I165" s="36" t="s">
        <v>154</v>
      </c>
    </row>
    <row r="166" spans="1:9" ht="15.75">
      <c r="A166" s="11"/>
      <c r="B166" s="15" t="s">
        <v>194</v>
      </c>
      <c r="C166" s="30">
        <v>1369.3</v>
      </c>
      <c r="D166" s="30">
        <v>3717.5</v>
      </c>
      <c r="E166" s="39">
        <v>2079.3</v>
      </c>
      <c r="F166" s="30">
        <v>1622.9</v>
      </c>
      <c r="G166" s="36">
        <f>F166/D166*100</f>
        <v>43.655682582380635</v>
      </c>
      <c r="H166" s="36">
        <f>F166/E166*100</f>
        <v>78.05030539123743</v>
      </c>
      <c r="I166" s="36">
        <f>F166/C166*100</f>
        <v>118.5204118892865</v>
      </c>
    </row>
    <row r="167" spans="1:9" ht="30">
      <c r="A167" s="11"/>
      <c r="B167" s="15" t="s">
        <v>104</v>
      </c>
      <c r="C167" s="30">
        <v>6088</v>
      </c>
      <c r="D167" s="30">
        <v>9888.5</v>
      </c>
      <c r="E167" s="39">
        <v>9888.5</v>
      </c>
      <c r="F167" s="30">
        <v>5513.1</v>
      </c>
      <c r="G167" s="36">
        <f aca="true" t="shared" si="26" ref="G167:G174">F167/D167*100</f>
        <v>55.75264195782981</v>
      </c>
      <c r="H167" s="36">
        <f aca="true" t="shared" si="27" ref="H167:H173">F167/E167*100</f>
        <v>55.75264195782981</v>
      </c>
      <c r="I167" s="36">
        <f aca="true" t="shared" si="28" ref="I167:I173">F167/C167*100</f>
        <v>90.55683311432327</v>
      </c>
    </row>
    <row r="168" spans="1:9" ht="16.5" customHeight="1" hidden="1">
      <c r="A168" s="11"/>
      <c r="B168" s="18" t="s">
        <v>105</v>
      </c>
      <c r="C168" s="30">
        <v>0</v>
      </c>
      <c r="D168" s="30">
        <v>0</v>
      </c>
      <c r="E168" s="39">
        <v>0</v>
      </c>
      <c r="F168" s="30">
        <v>0</v>
      </c>
      <c r="G168" s="36" t="e">
        <f t="shared" si="26"/>
        <v>#DIV/0!</v>
      </c>
      <c r="H168" s="36" t="e">
        <f t="shared" si="27"/>
        <v>#DIV/0!</v>
      </c>
      <c r="I168" s="36" t="e">
        <f t="shared" si="28"/>
        <v>#DIV/0!</v>
      </c>
    </row>
    <row r="169" spans="1:9" ht="45">
      <c r="A169" s="11"/>
      <c r="B169" s="15" t="s">
        <v>106</v>
      </c>
      <c r="C169" s="30">
        <v>0</v>
      </c>
      <c r="D169" s="30">
        <v>50</v>
      </c>
      <c r="E169" s="39">
        <v>50</v>
      </c>
      <c r="F169" s="30">
        <v>0</v>
      </c>
      <c r="G169" s="36">
        <f t="shared" si="26"/>
        <v>0</v>
      </c>
      <c r="H169" s="36">
        <f t="shared" si="27"/>
        <v>0</v>
      </c>
      <c r="I169" s="36" t="s">
        <v>154</v>
      </c>
    </row>
    <row r="170" spans="1:9" ht="30">
      <c r="A170" s="11"/>
      <c r="B170" s="15" t="s">
        <v>107</v>
      </c>
      <c r="C170" s="30">
        <v>0</v>
      </c>
      <c r="D170" s="30">
        <v>50</v>
      </c>
      <c r="E170" s="39">
        <v>50</v>
      </c>
      <c r="F170" s="30">
        <v>0</v>
      </c>
      <c r="G170" s="36">
        <f t="shared" si="26"/>
        <v>0</v>
      </c>
      <c r="H170" s="36">
        <f t="shared" si="27"/>
        <v>0</v>
      </c>
      <c r="I170" s="36" t="s">
        <v>154</v>
      </c>
    </row>
    <row r="171" spans="1:9" ht="61.5" customHeight="1">
      <c r="A171" s="11"/>
      <c r="B171" s="18" t="s">
        <v>172</v>
      </c>
      <c r="C171" s="30">
        <v>0</v>
      </c>
      <c r="D171" s="30">
        <v>19366.3</v>
      </c>
      <c r="E171" s="30">
        <v>19366.4</v>
      </c>
      <c r="F171" s="30">
        <v>4644</v>
      </c>
      <c r="G171" s="36">
        <f t="shared" si="26"/>
        <v>23.979799961789293</v>
      </c>
      <c r="H171" s="36">
        <f t="shared" si="27"/>
        <v>23.979676140118965</v>
      </c>
      <c r="I171" s="36" t="s">
        <v>154</v>
      </c>
    </row>
    <row r="172" spans="1:9" ht="15.75">
      <c r="A172" s="11"/>
      <c r="B172" s="15" t="s">
        <v>108</v>
      </c>
      <c r="C172" s="30">
        <v>9</v>
      </c>
      <c r="D172" s="30">
        <v>24.3</v>
      </c>
      <c r="E172" s="39">
        <v>24.3</v>
      </c>
      <c r="F172" s="30">
        <v>0</v>
      </c>
      <c r="G172" s="36">
        <f t="shared" si="26"/>
        <v>0</v>
      </c>
      <c r="H172" s="36">
        <f t="shared" si="27"/>
        <v>0</v>
      </c>
      <c r="I172" s="36">
        <f t="shared" si="28"/>
        <v>0</v>
      </c>
    </row>
    <row r="173" spans="1:9" ht="30">
      <c r="A173" s="11"/>
      <c r="B173" s="15" t="s">
        <v>109</v>
      </c>
      <c r="C173" s="30">
        <v>6593.5</v>
      </c>
      <c r="D173" s="30">
        <v>9031.8</v>
      </c>
      <c r="E173" s="39">
        <v>9031.8</v>
      </c>
      <c r="F173" s="30">
        <v>6696.8</v>
      </c>
      <c r="G173" s="36">
        <f t="shared" si="26"/>
        <v>74.14690316437478</v>
      </c>
      <c r="H173" s="36">
        <f t="shared" si="27"/>
        <v>74.14690316437478</v>
      </c>
      <c r="I173" s="36">
        <f t="shared" si="28"/>
        <v>101.56669447182831</v>
      </c>
    </row>
    <row r="174" spans="1:9" ht="26.25">
      <c r="A174" s="11">
        <v>1006</v>
      </c>
      <c r="B174" s="14" t="s">
        <v>110</v>
      </c>
      <c r="C174" s="33">
        <f>SUM(C175:C178)</f>
        <v>4405.400000000001</v>
      </c>
      <c r="D174" s="33">
        <f>SUM(D175:D178)</f>
        <v>3256.5</v>
      </c>
      <c r="E174" s="33">
        <f>SUM(E175:E178)</f>
        <v>14982.400000000001</v>
      </c>
      <c r="F174" s="33">
        <f>SUM(F175:F178)</f>
        <v>13995.8</v>
      </c>
      <c r="G174" s="35">
        <f t="shared" si="26"/>
        <v>429.78043912175644</v>
      </c>
      <c r="H174" s="35">
        <f aca="true" t="shared" si="29" ref="H174:H180">F174/E174*100</f>
        <v>93.41494019649721</v>
      </c>
      <c r="I174" s="41" t="s">
        <v>257</v>
      </c>
    </row>
    <row r="175" spans="1:9" ht="15.75">
      <c r="A175" s="11"/>
      <c r="B175" s="15" t="s">
        <v>111</v>
      </c>
      <c r="C175" s="30">
        <v>1591.1</v>
      </c>
      <c r="D175" s="30">
        <v>3256.5</v>
      </c>
      <c r="E175" s="30">
        <v>3256.5</v>
      </c>
      <c r="F175" s="30">
        <v>2276.6</v>
      </c>
      <c r="G175" s="36">
        <f>F175/D175*100</f>
        <v>69.90941194534008</v>
      </c>
      <c r="H175" s="36">
        <f t="shared" si="29"/>
        <v>69.90941194534008</v>
      </c>
      <c r="I175" s="36">
        <f>F175/C175*100</f>
        <v>143.083401420401</v>
      </c>
    </row>
    <row r="176" spans="1:9" ht="30">
      <c r="A176" s="11"/>
      <c r="B176" s="15" t="s">
        <v>269</v>
      </c>
      <c r="C176" s="30">
        <v>498.4</v>
      </c>
      <c r="D176" s="30">
        <v>0</v>
      </c>
      <c r="E176" s="30">
        <v>623.7</v>
      </c>
      <c r="F176" s="30">
        <v>623.7</v>
      </c>
      <c r="G176" s="36" t="s">
        <v>154</v>
      </c>
      <c r="H176" s="36">
        <f t="shared" si="29"/>
        <v>100</v>
      </c>
      <c r="I176" s="36">
        <f>F176/C176*100</f>
        <v>125.14044943820227</v>
      </c>
    </row>
    <row r="177" spans="1:9" ht="141" customHeight="1">
      <c r="A177" s="11"/>
      <c r="B177" s="18" t="s">
        <v>248</v>
      </c>
      <c r="C177" s="30">
        <v>2308.8</v>
      </c>
      <c r="D177" s="30">
        <v>0</v>
      </c>
      <c r="E177" s="30">
        <v>11095.5</v>
      </c>
      <c r="F177" s="30">
        <v>11095.5</v>
      </c>
      <c r="G177" s="36" t="s">
        <v>154</v>
      </c>
      <c r="H177" s="36">
        <f t="shared" si="29"/>
        <v>100</v>
      </c>
      <c r="I177" s="32" t="s">
        <v>300</v>
      </c>
    </row>
    <row r="178" spans="1:9" ht="45">
      <c r="A178" s="11"/>
      <c r="B178" s="15" t="s">
        <v>161</v>
      </c>
      <c r="C178" s="30">
        <v>7.1</v>
      </c>
      <c r="D178" s="30">
        <v>0</v>
      </c>
      <c r="E178" s="30">
        <v>6.7</v>
      </c>
      <c r="F178" s="30">
        <v>0</v>
      </c>
      <c r="G178" s="36" t="s">
        <v>154</v>
      </c>
      <c r="H178" s="36">
        <f t="shared" si="29"/>
        <v>0</v>
      </c>
      <c r="I178" s="36">
        <f>F178/C178*100</f>
        <v>0</v>
      </c>
    </row>
    <row r="179" spans="1:9" ht="15.75">
      <c r="A179" s="8">
        <v>11</v>
      </c>
      <c r="B179" s="17" t="s">
        <v>112</v>
      </c>
      <c r="C179" s="34">
        <f>C180</f>
        <v>25923.699999999997</v>
      </c>
      <c r="D179" s="34">
        <f>D180</f>
        <v>170751.09999999998</v>
      </c>
      <c r="E179" s="34">
        <f>E180</f>
        <v>30271.1</v>
      </c>
      <c r="F179" s="34">
        <f>F180</f>
        <v>23731.4</v>
      </c>
      <c r="G179" s="34">
        <f>F179/D179*100</f>
        <v>13.898241358328</v>
      </c>
      <c r="H179" s="34">
        <f t="shared" si="29"/>
        <v>78.39622610344522</v>
      </c>
      <c r="I179" s="34">
        <f>F179/C179*100</f>
        <v>91.54325964272077</v>
      </c>
    </row>
    <row r="180" spans="1:9" ht="15.75">
      <c r="A180" s="11">
        <v>1102</v>
      </c>
      <c r="B180" s="14" t="s">
        <v>113</v>
      </c>
      <c r="C180" s="33">
        <f>SUM(C181:C193)</f>
        <v>25923.699999999997</v>
      </c>
      <c r="D180" s="33">
        <f>SUM(D181:D193)</f>
        <v>170751.09999999998</v>
      </c>
      <c r="E180" s="33">
        <f>SUM(E181:E193)</f>
        <v>30271.1</v>
      </c>
      <c r="F180" s="33">
        <f>SUM(F181:F193)</f>
        <v>23731.4</v>
      </c>
      <c r="G180" s="35">
        <f>F180/D180*100</f>
        <v>13.898241358328</v>
      </c>
      <c r="H180" s="35">
        <f t="shared" si="29"/>
        <v>78.39622610344522</v>
      </c>
      <c r="I180" s="35">
        <f>F180/C180*100</f>
        <v>91.54325964272077</v>
      </c>
    </row>
    <row r="181" spans="1:9" ht="45" hidden="1">
      <c r="A181" s="11"/>
      <c r="B181" s="15" t="s">
        <v>114</v>
      </c>
      <c r="C181" s="30">
        <v>0</v>
      </c>
      <c r="D181" s="30">
        <v>0</v>
      </c>
      <c r="E181" s="30">
        <v>0</v>
      </c>
      <c r="F181" s="30">
        <v>0</v>
      </c>
      <c r="G181" s="36"/>
      <c r="H181" s="36"/>
      <c r="I181" s="36"/>
    </row>
    <row r="182" spans="1:9" ht="45">
      <c r="A182" s="16"/>
      <c r="B182" s="15" t="s">
        <v>115</v>
      </c>
      <c r="C182" s="30">
        <v>10717</v>
      </c>
      <c r="D182" s="30">
        <v>11871.1</v>
      </c>
      <c r="E182" s="30">
        <v>12156.1</v>
      </c>
      <c r="F182" s="30">
        <v>10494.6</v>
      </c>
      <c r="G182" s="36">
        <f>F182/D182*100</f>
        <v>88.40461288338906</v>
      </c>
      <c r="H182" s="36">
        <f>F182/E182*100</f>
        <v>86.33196502167635</v>
      </c>
      <c r="I182" s="36">
        <f>F182/C182*100</f>
        <v>97.92479238592891</v>
      </c>
    </row>
    <row r="183" spans="1:9" ht="30">
      <c r="A183" s="16"/>
      <c r="B183" s="15" t="s">
        <v>116</v>
      </c>
      <c r="C183" s="30">
        <v>830.8</v>
      </c>
      <c r="D183" s="30">
        <v>850</v>
      </c>
      <c r="E183" s="30">
        <v>1446.9</v>
      </c>
      <c r="F183" s="30">
        <v>1396.2</v>
      </c>
      <c r="G183" s="36">
        <f aca="true" t="shared" si="30" ref="G183:G192">F183/D183*100</f>
        <v>164.25882352941176</v>
      </c>
      <c r="H183" s="36">
        <f aca="true" t="shared" si="31" ref="H183:H193">F183/E183*100</f>
        <v>96.49595687331536</v>
      </c>
      <c r="I183" s="36">
        <f aca="true" t="shared" si="32" ref="I183:I193">F183/C183*100</f>
        <v>168.05488685604237</v>
      </c>
    </row>
    <row r="184" spans="1:9" ht="15.75">
      <c r="A184" s="16"/>
      <c r="B184" s="15" t="s">
        <v>117</v>
      </c>
      <c r="C184" s="30">
        <v>326.4</v>
      </c>
      <c r="D184" s="30">
        <v>500</v>
      </c>
      <c r="E184" s="30">
        <v>511.5</v>
      </c>
      <c r="F184" s="30">
        <v>484.9</v>
      </c>
      <c r="G184" s="36">
        <f t="shared" si="30"/>
        <v>96.98</v>
      </c>
      <c r="H184" s="36">
        <f t="shared" si="31"/>
        <v>94.79960899315738</v>
      </c>
      <c r="I184" s="36">
        <f t="shared" si="32"/>
        <v>148.56004901960785</v>
      </c>
    </row>
    <row r="185" spans="1:9" ht="45">
      <c r="A185" s="16"/>
      <c r="B185" s="15" t="s">
        <v>173</v>
      </c>
      <c r="C185" s="30">
        <v>774.5</v>
      </c>
      <c r="D185" s="30">
        <v>0</v>
      </c>
      <c r="E185" s="30">
        <v>4572.5</v>
      </c>
      <c r="F185" s="30">
        <v>140</v>
      </c>
      <c r="G185" s="36" t="s">
        <v>154</v>
      </c>
      <c r="H185" s="36">
        <f t="shared" si="31"/>
        <v>3.06178239475123</v>
      </c>
      <c r="I185" s="36">
        <f t="shared" si="32"/>
        <v>18.076178179470624</v>
      </c>
    </row>
    <row r="186" spans="1:9" ht="15.75">
      <c r="A186" s="16"/>
      <c r="B186" s="15" t="s">
        <v>177</v>
      </c>
      <c r="C186" s="30">
        <v>0</v>
      </c>
      <c r="D186" s="30">
        <v>0</v>
      </c>
      <c r="E186" s="30">
        <v>0</v>
      </c>
      <c r="F186" s="30">
        <v>0</v>
      </c>
      <c r="G186" s="36" t="s">
        <v>154</v>
      </c>
      <c r="H186" s="36" t="s">
        <v>154</v>
      </c>
      <c r="I186" s="36" t="s">
        <v>154</v>
      </c>
    </row>
    <row r="187" spans="1:9" ht="75">
      <c r="A187" s="16"/>
      <c r="B187" s="15" t="s">
        <v>266</v>
      </c>
      <c r="C187" s="30">
        <v>1936.7</v>
      </c>
      <c r="D187" s="30">
        <v>0</v>
      </c>
      <c r="E187" s="30">
        <v>0</v>
      </c>
      <c r="F187" s="30">
        <v>0</v>
      </c>
      <c r="G187" s="36" t="s">
        <v>154</v>
      </c>
      <c r="H187" s="36" t="s">
        <v>154</v>
      </c>
      <c r="I187" s="36">
        <f t="shared" si="32"/>
        <v>0</v>
      </c>
    </row>
    <row r="188" spans="1:9" ht="30">
      <c r="A188" s="16"/>
      <c r="B188" s="15" t="s">
        <v>267</v>
      </c>
      <c r="C188" s="30">
        <v>11210.3</v>
      </c>
      <c r="D188" s="30">
        <v>14724.7</v>
      </c>
      <c r="E188" s="30">
        <v>11339.1</v>
      </c>
      <c r="F188" s="30">
        <v>11020.8</v>
      </c>
      <c r="G188" s="36">
        <f t="shared" si="30"/>
        <v>74.84566748388761</v>
      </c>
      <c r="H188" s="36">
        <f t="shared" si="31"/>
        <v>97.19289890732068</v>
      </c>
      <c r="I188" s="36">
        <f t="shared" si="32"/>
        <v>98.30959028750345</v>
      </c>
    </row>
    <row r="189" spans="1:9" ht="30">
      <c r="A189" s="16"/>
      <c r="B189" s="15" t="s">
        <v>252</v>
      </c>
      <c r="C189" s="30">
        <v>8</v>
      </c>
      <c r="D189" s="30">
        <v>0</v>
      </c>
      <c r="E189" s="30">
        <v>5</v>
      </c>
      <c r="F189" s="30">
        <v>5</v>
      </c>
      <c r="G189" s="36" t="s">
        <v>154</v>
      </c>
      <c r="H189" s="36">
        <f t="shared" si="31"/>
        <v>100</v>
      </c>
      <c r="I189" s="36">
        <f t="shared" si="32"/>
        <v>62.5</v>
      </c>
    </row>
    <row r="190" spans="1:9" ht="75" hidden="1">
      <c r="A190" s="16"/>
      <c r="B190" s="15" t="s">
        <v>186</v>
      </c>
      <c r="C190" s="30">
        <v>0</v>
      </c>
      <c r="D190" s="30">
        <v>0</v>
      </c>
      <c r="E190" s="30">
        <v>0</v>
      </c>
      <c r="F190" s="30">
        <v>0</v>
      </c>
      <c r="G190" s="36" t="e">
        <f t="shared" si="30"/>
        <v>#DIV/0!</v>
      </c>
      <c r="H190" s="36" t="e">
        <f t="shared" si="31"/>
        <v>#DIV/0!</v>
      </c>
      <c r="I190" s="36" t="e">
        <f t="shared" si="32"/>
        <v>#DIV/0!</v>
      </c>
    </row>
    <row r="191" spans="1:9" ht="30">
      <c r="A191" s="16"/>
      <c r="B191" s="15" t="s">
        <v>268</v>
      </c>
      <c r="C191" s="30">
        <v>0</v>
      </c>
      <c r="D191" s="30">
        <v>142655.3</v>
      </c>
      <c r="E191" s="30">
        <v>0</v>
      </c>
      <c r="F191" s="30">
        <v>0</v>
      </c>
      <c r="G191" s="36">
        <f t="shared" si="30"/>
        <v>0</v>
      </c>
      <c r="H191" s="36" t="s">
        <v>154</v>
      </c>
      <c r="I191" s="36" t="s">
        <v>154</v>
      </c>
    </row>
    <row r="192" spans="1:9" ht="30">
      <c r="A192" s="16"/>
      <c r="B192" s="15" t="s">
        <v>184</v>
      </c>
      <c r="C192" s="30">
        <v>40</v>
      </c>
      <c r="D192" s="30">
        <v>150</v>
      </c>
      <c r="E192" s="30">
        <v>150</v>
      </c>
      <c r="F192" s="30">
        <v>149.9</v>
      </c>
      <c r="G192" s="36">
        <f t="shared" si="30"/>
        <v>99.93333333333334</v>
      </c>
      <c r="H192" s="36">
        <f t="shared" si="31"/>
        <v>99.93333333333334</v>
      </c>
      <c r="I192" s="32" t="s">
        <v>301</v>
      </c>
    </row>
    <row r="193" spans="1:9" ht="30">
      <c r="A193" s="16"/>
      <c r="B193" s="15" t="s">
        <v>185</v>
      </c>
      <c r="C193" s="30">
        <v>80</v>
      </c>
      <c r="D193" s="30">
        <v>0</v>
      </c>
      <c r="E193" s="30">
        <v>90</v>
      </c>
      <c r="F193" s="30">
        <v>40</v>
      </c>
      <c r="G193" s="36" t="s">
        <v>154</v>
      </c>
      <c r="H193" s="36">
        <f t="shared" si="31"/>
        <v>44.44444444444444</v>
      </c>
      <c r="I193" s="36">
        <f t="shared" si="32"/>
        <v>50</v>
      </c>
    </row>
    <row r="194" spans="1:9" ht="15.75">
      <c r="A194" s="8">
        <v>13</v>
      </c>
      <c r="B194" s="17" t="s">
        <v>249</v>
      </c>
      <c r="C194" s="34">
        <f>C195</f>
        <v>2266</v>
      </c>
      <c r="D194" s="34">
        <f>D195</f>
        <v>100</v>
      </c>
      <c r="E194" s="34">
        <f>E195</f>
        <v>100</v>
      </c>
      <c r="F194" s="34">
        <f>F195</f>
        <v>0</v>
      </c>
      <c r="G194" s="34">
        <f>F194/D194*100</f>
        <v>0</v>
      </c>
      <c r="H194" s="34">
        <f>F194/E194*100</f>
        <v>0</v>
      </c>
      <c r="I194" s="34">
        <f>F194/C194*100</f>
        <v>0</v>
      </c>
    </row>
    <row r="195" spans="1:9" ht="31.5" customHeight="1">
      <c r="A195" s="11">
        <v>1301</v>
      </c>
      <c r="B195" s="14" t="s">
        <v>251</v>
      </c>
      <c r="C195" s="28">
        <v>2266</v>
      </c>
      <c r="D195" s="28">
        <v>100</v>
      </c>
      <c r="E195" s="28">
        <v>100</v>
      </c>
      <c r="F195" s="28">
        <v>0</v>
      </c>
      <c r="G195" s="35">
        <f>F195/D195*100</f>
        <v>0</v>
      </c>
      <c r="H195" s="35">
        <f>F195/E195*100</f>
        <v>0</v>
      </c>
      <c r="I195" s="35">
        <f>F195/C195*100</f>
        <v>0</v>
      </c>
    </row>
    <row r="196" spans="1:9" ht="15.75">
      <c r="A196" s="19"/>
      <c r="B196" s="20" t="s">
        <v>118</v>
      </c>
      <c r="C196" s="33">
        <f>C5+C42+C62+C88+C140+C155+C179+C194+C85</f>
        <v>871747.8</v>
      </c>
      <c r="D196" s="33">
        <f>D5+D42+D62+D88+D140+D155+D179+D194+D85</f>
        <v>1568926.8</v>
      </c>
      <c r="E196" s="33">
        <f>E5+E42+E62+E88+E140+E155+E179+E194+E85</f>
        <v>1653813.1</v>
      </c>
      <c r="F196" s="33">
        <f>F5+F42+F62+F88+F140+F155+F179+F194+F85</f>
        <v>1171578.4999999998</v>
      </c>
      <c r="G196" s="34">
        <f>F196/D196*100</f>
        <v>74.67387898530382</v>
      </c>
      <c r="H196" s="34">
        <f>F196/E196*100</f>
        <v>70.84104606499972</v>
      </c>
      <c r="I196" s="34">
        <f>F196/C196*100</f>
        <v>134.3942020845937</v>
      </c>
    </row>
    <row r="201" ht="15">
      <c r="E201" s="25"/>
    </row>
  </sheetData>
  <sheetProtection/>
  <mergeCells count="6">
    <mergeCell ref="C2:C3"/>
    <mergeCell ref="G1:I1"/>
    <mergeCell ref="A2:A3"/>
    <mergeCell ref="D2:F2"/>
    <mergeCell ref="G2:I2"/>
    <mergeCell ref="B2:B3"/>
  </mergeCells>
  <printOptions horizontalCentered="1"/>
  <pageMargins left="0.4330708661417323" right="0.5118110236220472" top="0.58" bottom="0.2755905511811024" header="0.31496062992125984" footer="0.35433070866141736"/>
  <pageSetup orientation="landscape" paperSize="9" scale="77" r:id="rId1"/>
  <headerFooter>
    <oddFooter>&amp;R
&amp;P</oddFooter>
  </headerFooter>
  <rowBreaks count="7" manualBreakCount="7">
    <brk id="20" max="8" man="1"/>
    <brk id="46" max="8" man="1"/>
    <brk id="70" max="8" man="1"/>
    <brk id="94" max="8" man="1"/>
    <brk id="116" max="8" man="1"/>
    <brk id="148" max="8" man="1"/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2023-10-25T11:30:04Z</cp:lastPrinted>
  <dcterms:created xsi:type="dcterms:W3CDTF">2021-08-06T09:49:11Z</dcterms:created>
  <dcterms:modified xsi:type="dcterms:W3CDTF">2023-10-25T11:39:20Z</dcterms:modified>
  <cp:category/>
  <cp:version/>
  <cp:contentType/>
  <cp:contentStatus/>
</cp:coreProperties>
</file>