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135" windowWidth="10005" windowHeight="10005" activeTab="2"/>
  </bookViews>
  <sheets>
    <sheet name="прил 2" sheetId="1" r:id="rId1"/>
    <sheet name="прил 3" sheetId="2" r:id="rId2"/>
    <sheet name="прил 4" sheetId="3" r:id="rId3"/>
  </sheets>
  <definedNames>
    <definedName name="_xlnm._FilterDatabase" localSheetId="1" hidden="1">'прил 3'!$A$4:$K$446</definedName>
    <definedName name="_xlnm.Print_Titles" localSheetId="0">'прил 2'!$5:$5</definedName>
    <definedName name="_xlnm.Print_Titles" localSheetId="1">'прил 3'!$4:$4</definedName>
    <definedName name="_xlnm.Print_Area" localSheetId="0">'прил 2'!$A$1:$E$45</definedName>
    <definedName name="_xlnm.Print_Area" localSheetId="1">'прил 3'!$A$1:$K$447</definedName>
    <definedName name="_xlnm.Print_Area" localSheetId="2">'прил 4'!$A$1:$E$26</definedName>
  </definedNames>
  <calcPr calcId="125725"/>
</workbook>
</file>

<file path=xl/calcChain.xml><?xml version="1.0" encoding="utf-8"?>
<calcChain xmlns="http://schemas.openxmlformats.org/spreadsheetml/2006/main">
  <c r="C14" i="1"/>
  <c r="D14"/>
  <c r="D19"/>
  <c r="C19"/>
  <c r="H175" i="2"/>
  <c r="D17" i="1"/>
  <c r="C23"/>
  <c r="C31"/>
  <c r="D34"/>
  <c r="D35"/>
  <c r="C37"/>
  <c r="C11"/>
  <c r="C26"/>
  <c r="D38"/>
  <c r="C38"/>
  <c r="D32"/>
  <c r="C32"/>
  <c r="D30"/>
  <c r="C30"/>
  <c r="C29"/>
  <c r="D18"/>
  <c r="C18"/>
  <c r="J156" i="2"/>
  <c r="I156"/>
  <c r="G156"/>
  <c r="F156"/>
  <c r="F227"/>
  <c r="F190"/>
  <c r="F175"/>
  <c r="F157"/>
  <c r="J283"/>
  <c r="I283"/>
  <c r="F283"/>
  <c r="E191"/>
  <c r="G283"/>
  <c r="G241"/>
  <c r="J241"/>
  <c r="F343"/>
  <c r="G343"/>
  <c r="I343"/>
  <c r="J343"/>
  <c r="J425"/>
  <c r="I425"/>
  <c r="G425"/>
  <c r="F425"/>
  <c r="F440"/>
  <c r="F439" s="1"/>
  <c r="F438" s="1"/>
  <c r="G440"/>
  <c r="G439" s="1"/>
  <c r="G438" s="1"/>
  <c r="I440"/>
  <c r="I439"/>
  <c r="I438" s="1"/>
  <c r="J440"/>
  <c r="F436"/>
  <c r="F435" s="1"/>
  <c r="F434" s="1"/>
  <c r="G436"/>
  <c r="G435" s="1"/>
  <c r="G434" s="1"/>
  <c r="G427"/>
  <c r="F432"/>
  <c r="F431"/>
  <c r="G432"/>
  <c r="G431" s="1"/>
  <c r="F428"/>
  <c r="F427" s="1"/>
  <c r="G428"/>
  <c r="J422"/>
  <c r="I422"/>
  <c r="G422"/>
  <c r="E422" s="1"/>
  <c r="F422"/>
  <c r="H422"/>
  <c r="H423"/>
  <c r="H424"/>
  <c r="E423"/>
  <c r="E424"/>
  <c r="F420"/>
  <c r="F419" s="1"/>
  <c r="G420"/>
  <c r="G419" s="1"/>
  <c r="F407"/>
  <c r="G407"/>
  <c r="F409"/>
  <c r="G409"/>
  <c r="F412"/>
  <c r="G412"/>
  <c r="I412"/>
  <c r="F416"/>
  <c r="G416"/>
  <c r="I416"/>
  <c r="J416"/>
  <c r="E417"/>
  <c r="E418"/>
  <c r="H417"/>
  <c r="H418"/>
  <c r="K418"/>
  <c r="F414"/>
  <c r="G414"/>
  <c r="G411" s="1"/>
  <c r="I414"/>
  <c r="J414"/>
  <c r="F403"/>
  <c r="F402" s="1"/>
  <c r="F401" s="1"/>
  <c r="G403"/>
  <c r="G402" s="1"/>
  <c r="G401" s="1"/>
  <c r="F397"/>
  <c r="F396" s="1"/>
  <c r="F395" s="1"/>
  <c r="F394" s="1"/>
  <c r="F393" s="1"/>
  <c r="G397"/>
  <c r="G396" s="1"/>
  <c r="G395" s="1"/>
  <c r="G394" s="1"/>
  <c r="G393" s="1"/>
  <c r="F389"/>
  <c r="F388" s="1"/>
  <c r="G389"/>
  <c r="G388" s="1"/>
  <c r="I389"/>
  <c r="J384"/>
  <c r="I384"/>
  <c r="G384"/>
  <c r="F384"/>
  <c r="E384"/>
  <c r="E385"/>
  <c r="E386"/>
  <c r="K386" s="1"/>
  <c r="E387"/>
  <c r="H385"/>
  <c r="K385" s="1"/>
  <c r="H386"/>
  <c r="H387"/>
  <c r="K387" s="1"/>
  <c r="F381"/>
  <c r="F380" s="1"/>
  <c r="G381"/>
  <c r="G380" s="1"/>
  <c r="I381"/>
  <c r="I380" s="1"/>
  <c r="J381"/>
  <c r="H383"/>
  <c r="E383"/>
  <c r="F378"/>
  <c r="F377" s="1"/>
  <c r="G378"/>
  <c r="G377" s="1"/>
  <c r="F375"/>
  <c r="F374" s="1"/>
  <c r="G375"/>
  <c r="G374" s="1"/>
  <c r="I375"/>
  <c r="I374" s="1"/>
  <c r="J375"/>
  <c r="J372"/>
  <c r="J370" s="1"/>
  <c r="I372"/>
  <c r="G372"/>
  <c r="G370" s="1"/>
  <c r="G369" s="1"/>
  <c r="F372"/>
  <c r="F370" s="1"/>
  <c r="F369" s="1"/>
  <c r="E373"/>
  <c r="H373"/>
  <c r="F367"/>
  <c r="F366" s="1"/>
  <c r="G367"/>
  <c r="G366" s="1"/>
  <c r="I367"/>
  <c r="I366" s="1"/>
  <c r="J367"/>
  <c r="J366" s="1"/>
  <c r="F361"/>
  <c r="F360" s="1"/>
  <c r="G361"/>
  <c r="G360" s="1"/>
  <c r="F358"/>
  <c r="F357" s="1"/>
  <c r="G358"/>
  <c r="G357" s="1"/>
  <c r="F355"/>
  <c r="F354" s="1"/>
  <c r="F353" s="1"/>
  <c r="F352" s="1"/>
  <c r="G355"/>
  <c r="G354" s="1"/>
  <c r="F350"/>
  <c r="F349" s="1"/>
  <c r="F348" s="1"/>
  <c r="G350"/>
  <c r="G349" s="1"/>
  <c r="G348" s="1"/>
  <c r="I350"/>
  <c r="I349" s="1"/>
  <c r="I348" s="1"/>
  <c r="J350"/>
  <c r="J349" s="1"/>
  <c r="F346"/>
  <c r="F345" s="1"/>
  <c r="F344" s="1"/>
  <c r="G346"/>
  <c r="G345" s="1"/>
  <c r="G344" s="1"/>
  <c r="F340"/>
  <c r="F339" s="1"/>
  <c r="F338" s="1"/>
  <c r="G340"/>
  <c r="G339" s="1"/>
  <c r="G338" s="1"/>
  <c r="I340"/>
  <c r="J335"/>
  <c r="J334" s="1"/>
  <c r="J333" s="1"/>
  <c r="J332" s="1"/>
  <c r="I335"/>
  <c r="I334" s="1"/>
  <c r="G335"/>
  <c r="G334" s="1"/>
  <c r="F335"/>
  <c r="F334" s="1"/>
  <c r="F333" s="1"/>
  <c r="H336"/>
  <c r="E336"/>
  <c r="F329"/>
  <c r="F328" s="1"/>
  <c r="F327" s="1"/>
  <c r="F326" s="1"/>
  <c r="G329"/>
  <c r="G328" s="1"/>
  <c r="G327" s="1"/>
  <c r="G326" s="1"/>
  <c r="F323"/>
  <c r="F322" s="1"/>
  <c r="G323"/>
  <c r="G322" s="1"/>
  <c r="F319"/>
  <c r="G319"/>
  <c r="I319"/>
  <c r="J319"/>
  <c r="H320"/>
  <c r="H321"/>
  <c r="E320"/>
  <c r="K320" s="1"/>
  <c r="E321"/>
  <c r="G312"/>
  <c r="F312"/>
  <c r="G310"/>
  <c r="F310"/>
  <c r="G308"/>
  <c r="G307" s="1"/>
  <c r="F308"/>
  <c r="F307" s="1"/>
  <c r="J308"/>
  <c r="I308"/>
  <c r="H309"/>
  <c r="E309"/>
  <c r="F305"/>
  <c r="F303"/>
  <c r="F301"/>
  <c r="F299"/>
  <c r="F297"/>
  <c r="F295"/>
  <c r="F293"/>
  <c r="F291"/>
  <c r="F289"/>
  <c r="F287"/>
  <c r="F285"/>
  <c r="G285"/>
  <c r="G287"/>
  <c r="G289"/>
  <c r="G291"/>
  <c r="G293"/>
  <c r="G295"/>
  <c r="G297"/>
  <c r="G299"/>
  <c r="G301"/>
  <c r="G303"/>
  <c r="G305"/>
  <c r="I289"/>
  <c r="J289"/>
  <c r="J281"/>
  <c r="I281"/>
  <c r="G281"/>
  <c r="F281"/>
  <c r="H282"/>
  <c r="E282"/>
  <c r="F278"/>
  <c r="F277" s="1"/>
  <c r="G278"/>
  <c r="G277" s="1"/>
  <c r="J278"/>
  <c r="J277" s="1"/>
  <c r="J276" s="1"/>
  <c r="I278"/>
  <c r="I277" s="1"/>
  <c r="I276" s="1"/>
  <c r="H279"/>
  <c r="E279"/>
  <c r="J274"/>
  <c r="I274"/>
  <c r="G274"/>
  <c r="G273" s="1"/>
  <c r="F274"/>
  <c r="F273" s="1"/>
  <c r="E275"/>
  <c r="H275"/>
  <c r="J268"/>
  <c r="I268"/>
  <c r="G268"/>
  <c r="F268"/>
  <c r="E269"/>
  <c r="E270"/>
  <c r="E271"/>
  <c r="H269"/>
  <c r="H270"/>
  <c r="H271"/>
  <c r="G260"/>
  <c r="F260"/>
  <c r="G317"/>
  <c r="F317"/>
  <c r="G315"/>
  <c r="F315"/>
  <c r="G256"/>
  <c r="H267"/>
  <c r="E267"/>
  <c r="J266"/>
  <c r="I266"/>
  <c r="G266"/>
  <c r="F266"/>
  <c r="I273"/>
  <c r="J273"/>
  <c r="J264"/>
  <c r="J263" s="1"/>
  <c r="I264"/>
  <c r="G264"/>
  <c r="F264"/>
  <c r="H265"/>
  <c r="E265"/>
  <c r="G353" l="1"/>
  <c r="G352" s="1"/>
  <c r="H416"/>
  <c r="I411"/>
  <c r="F411"/>
  <c r="G406"/>
  <c r="F406"/>
  <c r="F426"/>
  <c r="G426"/>
  <c r="K422"/>
  <c r="K424"/>
  <c r="K423"/>
  <c r="F405"/>
  <c r="F400" s="1"/>
  <c r="F399" s="1"/>
  <c r="G405"/>
  <c r="G400" s="1"/>
  <c r="E416"/>
  <c r="K416" s="1"/>
  <c r="F365"/>
  <c r="F364" s="1"/>
  <c r="F363" s="1"/>
  <c r="K417"/>
  <c r="G365"/>
  <c r="G364" s="1"/>
  <c r="G363" s="1"/>
  <c r="K373"/>
  <c r="H384"/>
  <c r="K384" s="1"/>
  <c r="J262"/>
  <c r="K383"/>
  <c r="H372"/>
  <c r="E310"/>
  <c r="E372"/>
  <c r="K372" s="1"/>
  <c r="I370"/>
  <c r="F263"/>
  <c r="F262" s="1"/>
  <c r="I263"/>
  <c r="I262" s="1"/>
  <c r="E274"/>
  <c r="H274"/>
  <c r="E289"/>
  <c r="K336"/>
  <c r="H335"/>
  <c r="F342"/>
  <c r="G342"/>
  <c r="F332"/>
  <c r="F331" s="1"/>
  <c r="H319"/>
  <c r="E335"/>
  <c r="H334"/>
  <c r="I333"/>
  <c r="I332" s="1"/>
  <c r="G333"/>
  <c r="G332" s="1"/>
  <c r="E334"/>
  <c r="G276"/>
  <c r="E319"/>
  <c r="K321"/>
  <c r="G314"/>
  <c r="F314"/>
  <c r="K309"/>
  <c r="H308"/>
  <c r="E308"/>
  <c r="F276"/>
  <c r="F284"/>
  <c r="G284"/>
  <c r="H289"/>
  <c r="H268"/>
  <c r="K282"/>
  <c r="E281"/>
  <c r="H281"/>
  <c r="K271"/>
  <c r="K269"/>
  <c r="E268"/>
  <c r="E273"/>
  <c r="E266"/>
  <c r="K275"/>
  <c r="K279"/>
  <c r="K265"/>
  <c r="K270"/>
  <c r="G263"/>
  <c r="G262" s="1"/>
  <c r="E264"/>
  <c r="H264"/>
  <c r="K267"/>
  <c r="H266"/>
  <c r="H273"/>
  <c r="F256"/>
  <c r="E256" s="1"/>
  <c r="F258"/>
  <c r="G258"/>
  <c r="G255" s="1"/>
  <c r="F252"/>
  <c r="G252"/>
  <c r="G249"/>
  <c r="F249"/>
  <c r="F245"/>
  <c r="F244" s="1"/>
  <c r="G245"/>
  <c r="G244" s="1"/>
  <c r="J236"/>
  <c r="J235" s="1"/>
  <c r="I236"/>
  <c r="I235" s="1"/>
  <c r="G236"/>
  <c r="G235" s="1"/>
  <c r="F236"/>
  <c r="F235" s="1"/>
  <c r="J239"/>
  <c r="J238" s="1"/>
  <c r="I239"/>
  <c r="I238" s="1"/>
  <c r="G239"/>
  <c r="G238" s="1"/>
  <c r="F239"/>
  <c r="F238" s="1"/>
  <c r="H237"/>
  <c r="H240"/>
  <c r="E237"/>
  <c r="K237" s="1"/>
  <c r="E240"/>
  <c r="F226"/>
  <c r="G227"/>
  <c r="G226" s="1"/>
  <c r="I227"/>
  <c r="J227"/>
  <c r="H231"/>
  <c r="E231"/>
  <c r="E230"/>
  <c r="H230"/>
  <c r="E228"/>
  <c r="H228"/>
  <c r="F223"/>
  <c r="F222" s="1"/>
  <c r="G223"/>
  <c r="G222" s="1"/>
  <c r="I223"/>
  <c r="J223"/>
  <c r="F218"/>
  <c r="F217" s="1"/>
  <c r="G218"/>
  <c r="G217" s="1"/>
  <c r="I218"/>
  <c r="F215"/>
  <c r="F214" s="1"/>
  <c r="G215"/>
  <c r="G214" s="1"/>
  <c r="J215"/>
  <c r="J214" s="1"/>
  <c r="F211"/>
  <c r="F210" s="1"/>
  <c r="G211"/>
  <c r="G210" s="1"/>
  <c r="G209" s="1"/>
  <c r="I211"/>
  <c r="I210" s="1"/>
  <c r="I209" s="1"/>
  <c r="J211"/>
  <c r="J210" s="1"/>
  <c r="J209" s="1"/>
  <c r="J208" s="1"/>
  <c r="J207" s="1"/>
  <c r="H212"/>
  <c r="E212"/>
  <c r="F203"/>
  <c r="G203"/>
  <c r="J203"/>
  <c r="I203"/>
  <c r="G205"/>
  <c r="F205"/>
  <c r="H204"/>
  <c r="E204"/>
  <c r="E206"/>
  <c r="H242"/>
  <c r="I241" s="1"/>
  <c r="E242"/>
  <c r="G190"/>
  <c r="I190"/>
  <c r="J190"/>
  <c r="H199"/>
  <c r="E199"/>
  <c r="H198"/>
  <c r="E198"/>
  <c r="E197"/>
  <c r="H197"/>
  <c r="H196"/>
  <c r="E196"/>
  <c r="H195"/>
  <c r="E195"/>
  <c r="G185"/>
  <c r="F185"/>
  <c r="G184"/>
  <c r="F184"/>
  <c r="H189"/>
  <c r="E189"/>
  <c r="J188"/>
  <c r="J187" s="1"/>
  <c r="I188"/>
  <c r="G188"/>
  <c r="F188"/>
  <c r="G187"/>
  <c r="G182"/>
  <c r="F182"/>
  <c r="G181"/>
  <c r="F181"/>
  <c r="G177"/>
  <c r="F177"/>
  <c r="G179"/>
  <c r="G176" s="1"/>
  <c r="F179"/>
  <c r="F176" s="1"/>
  <c r="G173"/>
  <c r="G172" s="1"/>
  <c r="F173"/>
  <c r="F172" s="1"/>
  <c r="F170"/>
  <c r="F169" s="1"/>
  <c r="G170"/>
  <c r="G169" s="1"/>
  <c r="F167"/>
  <c r="F166" s="1"/>
  <c r="F163"/>
  <c r="G167"/>
  <c r="G166" s="1"/>
  <c r="G163"/>
  <c r="F159"/>
  <c r="F158" s="1"/>
  <c r="G159"/>
  <c r="G158" s="1"/>
  <c r="F153"/>
  <c r="G153"/>
  <c r="G152" s="1"/>
  <c r="I153"/>
  <c r="J153"/>
  <c r="F152"/>
  <c r="F150"/>
  <c r="G150"/>
  <c r="I150"/>
  <c r="J150"/>
  <c r="E151"/>
  <c r="H151"/>
  <c r="F147"/>
  <c r="F146" s="1"/>
  <c r="G147"/>
  <c r="G146" s="1"/>
  <c r="G145" s="1"/>
  <c r="F143"/>
  <c r="G143"/>
  <c r="F142"/>
  <c r="G142"/>
  <c r="G139"/>
  <c r="G138" s="1"/>
  <c r="F139"/>
  <c r="F138" s="1"/>
  <c r="F136"/>
  <c r="F135" s="1"/>
  <c r="G136"/>
  <c r="G135" s="1"/>
  <c r="F132"/>
  <c r="F131" s="1"/>
  <c r="G132"/>
  <c r="G131" s="1"/>
  <c r="J122"/>
  <c r="I122"/>
  <c r="G122"/>
  <c r="G121" s="1"/>
  <c r="G120" s="1"/>
  <c r="F122"/>
  <c r="F121" s="1"/>
  <c r="H124"/>
  <c r="E124"/>
  <c r="F116"/>
  <c r="F115" s="1"/>
  <c r="G116"/>
  <c r="G115" s="1"/>
  <c r="G114" s="1"/>
  <c r="F111"/>
  <c r="G111"/>
  <c r="I111"/>
  <c r="J111"/>
  <c r="F109"/>
  <c r="F108" s="1"/>
  <c r="G109"/>
  <c r="G108" s="1"/>
  <c r="I109"/>
  <c r="I108" s="1"/>
  <c r="E110"/>
  <c r="F104"/>
  <c r="G104"/>
  <c r="G106"/>
  <c r="F106"/>
  <c r="I104"/>
  <c r="G101"/>
  <c r="G100" s="1"/>
  <c r="F101"/>
  <c r="F100" s="1"/>
  <c r="H112"/>
  <c r="H113"/>
  <c r="E112"/>
  <c r="E113"/>
  <c r="G96"/>
  <c r="G95" s="1"/>
  <c r="G94" s="1"/>
  <c r="G93" s="1"/>
  <c r="F96"/>
  <c r="F95" s="1"/>
  <c r="E97"/>
  <c r="J84"/>
  <c r="J83" s="1"/>
  <c r="I84"/>
  <c r="I83" s="1"/>
  <c r="G84"/>
  <c r="G83" s="1"/>
  <c r="F84"/>
  <c r="F83" s="1"/>
  <c r="J87"/>
  <c r="I87"/>
  <c r="G87"/>
  <c r="F87"/>
  <c r="J89"/>
  <c r="I89"/>
  <c r="G89"/>
  <c r="G86" s="1"/>
  <c r="F89"/>
  <c r="J91"/>
  <c r="I91"/>
  <c r="G91"/>
  <c r="F91"/>
  <c r="E92"/>
  <c r="E90"/>
  <c r="E88"/>
  <c r="E85"/>
  <c r="H85"/>
  <c r="H88"/>
  <c r="H90"/>
  <c r="H92"/>
  <c r="J76"/>
  <c r="I76"/>
  <c r="G76"/>
  <c r="F76"/>
  <c r="H77"/>
  <c r="H78"/>
  <c r="H79"/>
  <c r="H80"/>
  <c r="E77"/>
  <c r="E78"/>
  <c r="E79"/>
  <c r="K79" s="1"/>
  <c r="E80"/>
  <c r="J72"/>
  <c r="I72"/>
  <c r="G72"/>
  <c r="F72"/>
  <c r="J74"/>
  <c r="I74"/>
  <c r="G74"/>
  <c r="F74"/>
  <c r="H73"/>
  <c r="H75"/>
  <c r="E73"/>
  <c r="E75"/>
  <c r="K75" s="1"/>
  <c r="J69"/>
  <c r="I69"/>
  <c r="G69"/>
  <c r="F69"/>
  <c r="E70"/>
  <c r="H70"/>
  <c r="G67"/>
  <c r="F67"/>
  <c r="G65"/>
  <c r="G64" s="1"/>
  <c r="F65"/>
  <c r="G56"/>
  <c r="F56"/>
  <c r="G62"/>
  <c r="G61" s="1"/>
  <c r="F62"/>
  <c r="F61" s="1"/>
  <c r="I62"/>
  <c r="G58"/>
  <c r="F58"/>
  <c r="J53"/>
  <c r="I53"/>
  <c r="G53"/>
  <c r="F53"/>
  <c r="G51"/>
  <c r="F51"/>
  <c r="G48"/>
  <c r="F48"/>
  <c r="I48"/>
  <c r="J35"/>
  <c r="G31"/>
  <c r="G30" s="1"/>
  <c r="F31"/>
  <c r="F30" s="1"/>
  <c r="G42"/>
  <c r="F42"/>
  <c r="J40"/>
  <c r="J39" s="1"/>
  <c r="I40"/>
  <c r="I39" s="1"/>
  <c r="G40"/>
  <c r="G39" s="1"/>
  <c r="F40"/>
  <c r="F39" s="1"/>
  <c r="E41"/>
  <c r="H41"/>
  <c r="G37"/>
  <c r="F37"/>
  <c r="G35"/>
  <c r="G34" s="1"/>
  <c r="F35"/>
  <c r="F34"/>
  <c r="G25"/>
  <c r="G24" s="1"/>
  <c r="G23" s="1"/>
  <c r="G22" s="1"/>
  <c r="G21" s="1"/>
  <c r="F25"/>
  <c r="F24" s="1"/>
  <c r="G18"/>
  <c r="G17" s="1"/>
  <c r="G16" s="1"/>
  <c r="G15" s="1"/>
  <c r="F18"/>
  <c r="F17" s="1"/>
  <c r="I18"/>
  <c r="G13"/>
  <c r="G12" s="1"/>
  <c r="F13"/>
  <c r="F12" s="1"/>
  <c r="G9"/>
  <c r="G8" s="1"/>
  <c r="G7" s="1"/>
  <c r="G6" s="1"/>
  <c r="F9"/>
  <c r="F8" s="1"/>
  <c r="F444"/>
  <c r="F443" s="1"/>
  <c r="F442" s="1"/>
  <c r="G444"/>
  <c r="I444"/>
  <c r="E10"/>
  <c r="E11"/>
  <c r="E14"/>
  <c r="E19"/>
  <c r="E26"/>
  <c r="E43"/>
  <c r="E44"/>
  <c r="E32"/>
  <c r="E33"/>
  <c r="E36"/>
  <c r="E38"/>
  <c r="E49"/>
  <c r="E50"/>
  <c r="E52"/>
  <c r="E54"/>
  <c r="E55"/>
  <c r="E57"/>
  <c r="E59"/>
  <c r="E60"/>
  <c r="E63"/>
  <c r="E66"/>
  <c r="E68"/>
  <c r="E102"/>
  <c r="E105"/>
  <c r="E107"/>
  <c r="E117"/>
  <c r="E118"/>
  <c r="E123"/>
  <c r="E125"/>
  <c r="E126"/>
  <c r="E127"/>
  <c r="E128"/>
  <c r="E133"/>
  <c r="E134"/>
  <c r="E137"/>
  <c r="E140"/>
  <c r="E144"/>
  <c r="E148"/>
  <c r="E154"/>
  <c r="E155"/>
  <c r="E160"/>
  <c r="E161"/>
  <c r="E164"/>
  <c r="E165"/>
  <c r="E168"/>
  <c r="E171"/>
  <c r="E174"/>
  <c r="E178"/>
  <c r="E180"/>
  <c r="E183"/>
  <c r="E186"/>
  <c r="E192"/>
  <c r="E193"/>
  <c r="E194"/>
  <c r="E216"/>
  <c r="E219"/>
  <c r="E220"/>
  <c r="E221"/>
  <c r="E224"/>
  <c r="E225"/>
  <c r="E227"/>
  <c r="E229"/>
  <c r="E246"/>
  <c r="E250"/>
  <c r="E251"/>
  <c r="E252"/>
  <c r="E253"/>
  <c r="E254"/>
  <c r="E257"/>
  <c r="E258"/>
  <c r="E259"/>
  <c r="E260"/>
  <c r="E261"/>
  <c r="E276"/>
  <c r="E277"/>
  <c r="E278"/>
  <c r="E280"/>
  <c r="E284"/>
  <c r="E285"/>
  <c r="E286"/>
  <c r="E287"/>
  <c r="E288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11"/>
  <c r="E312"/>
  <c r="E313"/>
  <c r="E314"/>
  <c r="E315"/>
  <c r="E316"/>
  <c r="E317"/>
  <c r="E318"/>
  <c r="E322"/>
  <c r="E323"/>
  <c r="E324"/>
  <c r="E325"/>
  <c r="E326"/>
  <c r="E327"/>
  <c r="E328"/>
  <c r="E329"/>
  <c r="E330"/>
  <c r="E338"/>
  <c r="E339"/>
  <c r="E340"/>
  <c r="E341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4"/>
  <c r="E365"/>
  <c r="E366"/>
  <c r="E367"/>
  <c r="E368"/>
  <c r="E369"/>
  <c r="E370"/>
  <c r="E371"/>
  <c r="E374"/>
  <c r="E375"/>
  <c r="E376"/>
  <c r="E377"/>
  <c r="E378"/>
  <c r="E379"/>
  <c r="E380"/>
  <c r="E381"/>
  <c r="E382"/>
  <c r="E388"/>
  <c r="E389"/>
  <c r="E390"/>
  <c r="E391"/>
  <c r="E392"/>
  <c r="E393"/>
  <c r="E394"/>
  <c r="E395"/>
  <c r="E396"/>
  <c r="E397"/>
  <c r="E398"/>
  <c r="E401"/>
  <c r="E402"/>
  <c r="E403"/>
  <c r="E404"/>
  <c r="E405"/>
  <c r="E406"/>
  <c r="E407"/>
  <c r="E408"/>
  <c r="E409"/>
  <c r="E410"/>
  <c r="E411"/>
  <c r="E412"/>
  <c r="E413"/>
  <c r="E414"/>
  <c r="E415"/>
  <c r="E419"/>
  <c r="E420"/>
  <c r="E421"/>
  <c r="E426"/>
  <c r="E427"/>
  <c r="E428"/>
  <c r="E429"/>
  <c r="E430"/>
  <c r="E431"/>
  <c r="E432"/>
  <c r="E433"/>
  <c r="E434"/>
  <c r="E435"/>
  <c r="E436"/>
  <c r="E437"/>
  <c r="E438"/>
  <c r="E439"/>
  <c r="E440"/>
  <c r="E441"/>
  <c r="E445"/>
  <c r="J331"/>
  <c r="J258"/>
  <c r="I258"/>
  <c r="H259"/>
  <c r="H413"/>
  <c r="J116"/>
  <c r="I116"/>
  <c r="J420"/>
  <c r="J419" s="1"/>
  <c r="I420"/>
  <c r="I419" s="1"/>
  <c r="H421"/>
  <c r="J403"/>
  <c r="J402" s="1"/>
  <c r="J401" s="1"/>
  <c r="I403"/>
  <c r="I402" s="1"/>
  <c r="I401" s="1"/>
  <c r="H404"/>
  <c r="E363" l="1"/>
  <c r="G399"/>
  <c r="E399" s="1"/>
  <c r="E400"/>
  <c r="F64"/>
  <c r="E64" s="1"/>
  <c r="K289"/>
  <c r="K335"/>
  <c r="F337"/>
  <c r="H262"/>
  <c r="K274"/>
  <c r="K259"/>
  <c r="E249"/>
  <c r="E262"/>
  <c r="E223"/>
  <c r="E218"/>
  <c r="E215"/>
  <c r="H263"/>
  <c r="E343"/>
  <c r="E342"/>
  <c r="K319"/>
  <c r="K334"/>
  <c r="K404"/>
  <c r="G272"/>
  <c r="H333"/>
  <c r="I331"/>
  <c r="H331" s="1"/>
  <c r="E333"/>
  <c r="E143"/>
  <c r="E182"/>
  <c r="E184"/>
  <c r="E185"/>
  <c r="E190"/>
  <c r="K308"/>
  <c r="E153"/>
  <c r="E147"/>
  <c r="K273"/>
  <c r="K268"/>
  <c r="G248"/>
  <c r="G247" s="1"/>
  <c r="G243" s="1"/>
  <c r="K281"/>
  <c r="E177"/>
  <c r="E181"/>
  <c r="F248"/>
  <c r="K266"/>
  <c r="K264"/>
  <c r="E163"/>
  <c r="K228"/>
  <c r="E179"/>
  <c r="E173"/>
  <c r="E170"/>
  <c r="E132"/>
  <c r="E122"/>
  <c r="E96"/>
  <c r="E106"/>
  <c r="E104"/>
  <c r="E142"/>
  <c r="E263"/>
  <c r="E167"/>
  <c r="E159"/>
  <c r="E139"/>
  <c r="E136"/>
  <c r="E116"/>
  <c r="E101"/>
  <c r="K231"/>
  <c r="F255"/>
  <c r="E255" s="1"/>
  <c r="H236"/>
  <c r="F241"/>
  <c r="E241" s="1"/>
  <c r="E244"/>
  <c r="E245"/>
  <c r="E158"/>
  <c r="E188"/>
  <c r="E236"/>
  <c r="H241"/>
  <c r="K240"/>
  <c r="H239"/>
  <c r="E239"/>
  <c r="G234"/>
  <c r="G233" s="1"/>
  <c r="J234"/>
  <c r="E238"/>
  <c r="H235"/>
  <c r="I234"/>
  <c r="E235"/>
  <c r="H238"/>
  <c r="G162"/>
  <c r="K199"/>
  <c r="F202"/>
  <c r="G202"/>
  <c r="G201" s="1"/>
  <c r="G200" s="1"/>
  <c r="K212"/>
  <c r="E222"/>
  <c r="E226"/>
  <c r="F145"/>
  <c r="F141" s="1"/>
  <c r="E146"/>
  <c r="E31"/>
  <c r="E25"/>
  <c r="K151"/>
  <c r="H150"/>
  <c r="E166"/>
  <c r="E172"/>
  <c r="K198"/>
  <c r="K242"/>
  <c r="E205"/>
  <c r="G213"/>
  <c r="K230"/>
  <c r="F162"/>
  <c r="E162" s="1"/>
  <c r="G175"/>
  <c r="K204"/>
  <c r="H211"/>
  <c r="E217"/>
  <c r="H188"/>
  <c r="K189"/>
  <c r="K197"/>
  <c r="E203"/>
  <c r="E214"/>
  <c r="F201"/>
  <c r="F200" s="1"/>
  <c r="K421"/>
  <c r="E34"/>
  <c r="E35"/>
  <c r="E37"/>
  <c r="E40"/>
  <c r="H111"/>
  <c r="E150"/>
  <c r="I187"/>
  <c r="H187" s="1"/>
  <c r="K195"/>
  <c r="H203"/>
  <c r="K203" s="1"/>
  <c r="F213"/>
  <c r="F209"/>
  <c r="F208" s="1"/>
  <c r="F207" s="1"/>
  <c r="E210"/>
  <c r="E211"/>
  <c r="G208"/>
  <c r="E209"/>
  <c r="I208"/>
  <c r="H209"/>
  <c r="H210"/>
  <c r="K196"/>
  <c r="E176"/>
  <c r="F187"/>
  <c r="E187" s="1"/>
  <c r="E169"/>
  <c r="F149"/>
  <c r="E152"/>
  <c r="G149"/>
  <c r="E149" s="1"/>
  <c r="F114"/>
  <c r="E114" s="1"/>
  <c r="E115"/>
  <c r="G103"/>
  <c r="G99" s="1"/>
  <c r="G98" s="1"/>
  <c r="E111"/>
  <c r="K124"/>
  <c r="G141"/>
  <c r="E87"/>
  <c r="E138"/>
  <c r="F120"/>
  <c r="E121"/>
  <c r="E135"/>
  <c r="G130"/>
  <c r="G129" s="1"/>
  <c r="F130"/>
  <c r="F129" s="1"/>
  <c r="E131"/>
  <c r="F94"/>
  <c r="E94" s="1"/>
  <c r="E95"/>
  <c r="K88"/>
  <c r="H89"/>
  <c r="F103"/>
  <c r="E109"/>
  <c r="K112"/>
  <c r="E108"/>
  <c r="K113"/>
  <c r="E100"/>
  <c r="E39"/>
  <c r="H39"/>
  <c r="F47"/>
  <c r="F46" s="1"/>
  <c r="E51"/>
  <c r="E53"/>
  <c r="E56"/>
  <c r="E67"/>
  <c r="K70"/>
  <c r="E76"/>
  <c r="H76"/>
  <c r="E65"/>
  <c r="E62"/>
  <c r="H40"/>
  <c r="G47"/>
  <c r="G46" s="1"/>
  <c r="E61"/>
  <c r="H84"/>
  <c r="E91"/>
  <c r="H91"/>
  <c r="E89"/>
  <c r="K92"/>
  <c r="I86"/>
  <c r="F86"/>
  <c r="F82" s="1"/>
  <c r="F81" s="1"/>
  <c r="J86"/>
  <c r="J82" s="1"/>
  <c r="J81" s="1"/>
  <c r="H87"/>
  <c r="G82"/>
  <c r="G81" s="1"/>
  <c r="E83"/>
  <c r="E84"/>
  <c r="H83"/>
  <c r="K85"/>
  <c r="E69"/>
  <c r="H69"/>
  <c r="E74"/>
  <c r="H74"/>
  <c r="K73"/>
  <c r="K90"/>
  <c r="K80"/>
  <c r="K78"/>
  <c r="K77"/>
  <c r="E58"/>
  <c r="F71"/>
  <c r="I71"/>
  <c r="H72"/>
  <c r="G71"/>
  <c r="J71"/>
  <c r="E18"/>
  <c r="E9"/>
  <c r="E42"/>
  <c r="E72"/>
  <c r="E48"/>
  <c r="F29"/>
  <c r="K41"/>
  <c r="G29"/>
  <c r="G28" s="1"/>
  <c r="E30"/>
  <c r="E444"/>
  <c r="F23"/>
  <c r="F22" s="1"/>
  <c r="E24"/>
  <c r="E12"/>
  <c r="E13"/>
  <c r="E17"/>
  <c r="F16"/>
  <c r="F7"/>
  <c r="E8"/>
  <c r="G443"/>
  <c r="H258"/>
  <c r="K258" s="1"/>
  <c r="H332"/>
  <c r="H414"/>
  <c r="H420"/>
  <c r="K420" s="1"/>
  <c r="H419"/>
  <c r="K419" s="1"/>
  <c r="H403"/>
  <c r="K403" s="1"/>
  <c r="H401"/>
  <c r="K401" s="1"/>
  <c r="H402"/>
  <c r="K402" s="1"/>
  <c r="H155"/>
  <c r="K155" s="1"/>
  <c r="J96"/>
  <c r="J95" s="1"/>
  <c r="J94" s="1"/>
  <c r="J93" s="1"/>
  <c r="I96"/>
  <c r="H97"/>
  <c r="K97" s="1"/>
  <c r="I95"/>
  <c r="I94" s="1"/>
  <c r="I93" s="1"/>
  <c r="J65"/>
  <c r="I65"/>
  <c r="H66"/>
  <c r="J67"/>
  <c r="I67"/>
  <c r="H68"/>
  <c r="K68" s="1"/>
  <c r="J58"/>
  <c r="I58"/>
  <c r="H60"/>
  <c r="K60" s="1"/>
  <c r="J56"/>
  <c r="I56"/>
  <c r="H57"/>
  <c r="K57" s="1"/>
  <c r="I35"/>
  <c r="J37"/>
  <c r="I37"/>
  <c r="H38"/>
  <c r="K38" s="1"/>
  <c r="G337" l="1"/>
  <c r="E337"/>
  <c r="K262"/>
  <c r="K333"/>
  <c r="K263"/>
  <c r="K210"/>
  <c r="F234"/>
  <c r="E234" s="1"/>
  <c r="G331"/>
  <c r="E331" s="1"/>
  <c r="K331" s="1"/>
  <c r="E332"/>
  <c r="K332" s="1"/>
  <c r="F272"/>
  <c r="E272" s="1"/>
  <c r="E283"/>
  <c r="E141"/>
  <c r="K40"/>
  <c r="F247"/>
  <c r="F243" s="1"/>
  <c r="E243" s="1"/>
  <c r="K211"/>
  <c r="E202"/>
  <c r="G157"/>
  <c r="E248"/>
  <c r="K187"/>
  <c r="E213"/>
  <c r="K238"/>
  <c r="K236"/>
  <c r="K235"/>
  <c r="E200"/>
  <c r="K188"/>
  <c r="E201"/>
  <c r="K239"/>
  <c r="K84"/>
  <c r="E145"/>
  <c r="K111"/>
  <c r="K150"/>
  <c r="K89"/>
  <c r="G119"/>
  <c r="H86"/>
  <c r="K39"/>
  <c r="E86"/>
  <c r="I82"/>
  <c r="K209"/>
  <c r="E208"/>
  <c r="G207"/>
  <c r="E207" s="1"/>
  <c r="I207"/>
  <c r="H207" s="1"/>
  <c r="H208"/>
  <c r="E175"/>
  <c r="E120"/>
  <c r="F119"/>
  <c r="E119" s="1"/>
  <c r="K87"/>
  <c r="F93"/>
  <c r="E93" s="1"/>
  <c r="E129"/>
  <c r="K74"/>
  <c r="K69"/>
  <c r="K91"/>
  <c r="K76"/>
  <c r="E130"/>
  <c r="E103"/>
  <c r="F99"/>
  <c r="H93"/>
  <c r="G45"/>
  <c r="G27" s="1"/>
  <c r="G20" s="1"/>
  <c r="E47"/>
  <c r="K83"/>
  <c r="K72"/>
  <c r="E81"/>
  <c r="E82"/>
  <c r="H71"/>
  <c r="E46"/>
  <c r="F45"/>
  <c r="J64"/>
  <c r="E71"/>
  <c r="K71" s="1"/>
  <c r="E23"/>
  <c r="I64"/>
  <c r="F28"/>
  <c r="E29"/>
  <c r="E22"/>
  <c r="F21"/>
  <c r="E21" s="1"/>
  <c r="F15"/>
  <c r="E15" s="1"/>
  <c r="E16"/>
  <c r="F6"/>
  <c r="E7"/>
  <c r="E443"/>
  <c r="G442"/>
  <c r="H65"/>
  <c r="H96"/>
  <c r="K96" s="1"/>
  <c r="H94"/>
  <c r="K94" s="1"/>
  <c r="H56"/>
  <c r="K56" s="1"/>
  <c r="H95"/>
  <c r="K95" s="1"/>
  <c r="H67"/>
  <c r="K67" s="1"/>
  <c r="H37"/>
  <c r="K37" s="1"/>
  <c r="J34"/>
  <c r="I34"/>
  <c r="E442" l="1"/>
  <c r="E425"/>
  <c r="F233"/>
  <c r="E233" s="1"/>
  <c r="E247"/>
  <c r="G232"/>
  <c r="K86"/>
  <c r="E156"/>
  <c r="K208"/>
  <c r="I81"/>
  <c r="H81" s="1"/>
  <c r="H82"/>
  <c r="K82" s="1"/>
  <c r="K81"/>
  <c r="K207"/>
  <c r="E157"/>
  <c r="K93"/>
  <c r="F98"/>
  <c r="E98" s="1"/>
  <c r="E99"/>
  <c r="E45"/>
  <c r="E28"/>
  <c r="E6"/>
  <c r="J329"/>
  <c r="J328" s="1"/>
  <c r="J327" s="1"/>
  <c r="J326" s="1"/>
  <c r="I329"/>
  <c r="I328" s="1"/>
  <c r="H330"/>
  <c r="K330" s="1"/>
  <c r="H324"/>
  <c r="K324" s="1"/>
  <c r="J323"/>
  <c r="J322" s="1"/>
  <c r="I323"/>
  <c r="I322" s="1"/>
  <c r="J317"/>
  <c r="I317"/>
  <c r="J305"/>
  <c r="I305"/>
  <c r="H306"/>
  <c r="K306" s="1"/>
  <c r="J303"/>
  <c r="I303"/>
  <c r="H304"/>
  <c r="K304" s="1"/>
  <c r="H294"/>
  <c r="K294" s="1"/>
  <c r="J293"/>
  <c r="I293"/>
  <c r="G446" l="1"/>
  <c r="F232"/>
  <c r="E232" s="1"/>
  <c r="F27"/>
  <c r="C25" i="1"/>
  <c r="H329" i="2"/>
  <c r="K329" s="1"/>
  <c r="H328"/>
  <c r="K328" s="1"/>
  <c r="I327"/>
  <c r="H303"/>
  <c r="H305"/>
  <c r="K305" s="1"/>
  <c r="K303"/>
  <c r="H293"/>
  <c r="K293" s="1"/>
  <c r="H280"/>
  <c r="K280" s="1"/>
  <c r="J439"/>
  <c r="J438" s="1"/>
  <c r="J205"/>
  <c r="J202" s="1"/>
  <c r="J201" s="1"/>
  <c r="J200" s="1"/>
  <c r="I205"/>
  <c r="J256"/>
  <c r="J255" s="1"/>
  <c r="I256"/>
  <c r="I255" s="1"/>
  <c r="H261"/>
  <c r="K261" s="1"/>
  <c r="J260"/>
  <c r="I260"/>
  <c r="H128"/>
  <c r="K128" s="1"/>
  <c r="J121"/>
  <c r="J120" s="1"/>
  <c r="H191"/>
  <c r="J177"/>
  <c r="I177"/>
  <c r="H178"/>
  <c r="K178" s="1"/>
  <c r="J340"/>
  <c r="J339" s="1"/>
  <c r="J338" s="1"/>
  <c r="I339"/>
  <c r="H341"/>
  <c r="K341" s="1"/>
  <c r="J13"/>
  <c r="J12" s="1"/>
  <c r="I13"/>
  <c r="I12" s="1"/>
  <c r="H433"/>
  <c r="K433" s="1"/>
  <c r="J432"/>
  <c r="I432"/>
  <c r="I431" s="1"/>
  <c r="C12" i="1"/>
  <c r="J159" i="2"/>
  <c r="J158" s="1"/>
  <c r="I159"/>
  <c r="I158" s="1"/>
  <c r="H160"/>
  <c r="K160" s="1"/>
  <c r="H26"/>
  <c r="K26" s="1"/>
  <c r="J428"/>
  <c r="J427" s="1"/>
  <c r="I428"/>
  <c r="I427" s="1"/>
  <c r="H430"/>
  <c r="K430" s="1"/>
  <c r="J380"/>
  <c r="H382"/>
  <c r="K382" s="1"/>
  <c r="J369"/>
  <c r="I369"/>
  <c r="H390"/>
  <c r="K390" s="1"/>
  <c r="J389"/>
  <c r="J388" s="1"/>
  <c r="I388"/>
  <c r="J346"/>
  <c r="J345" s="1"/>
  <c r="J344" s="1"/>
  <c r="I346"/>
  <c r="H318"/>
  <c r="K318" s="1"/>
  <c r="J315"/>
  <c r="I315"/>
  <c r="I314" s="1"/>
  <c r="H316"/>
  <c r="K316" s="1"/>
  <c r="J312"/>
  <c r="I312"/>
  <c r="H313"/>
  <c r="K313" s="1"/>
  <c r="J301"/>
  <c r="I301"/>
  <c r="J299"/>
  <c r="I299"/>
  <c r="J297"/>
  <c r="I297"/>
  <c r="H298"/>
  <c r="K298" s="1"/>
  <c r="H300"/>
  <c r="K300" s="1"/>
  <c r="H302"/>
  <c r="K302" s="1"/>
  <c r="J287"/>
  <c r="I287"/>
  <c r="H288"/>
  <c r="K288" s="1"/>
  <c r="H290"/>
  <c r="K290" s="1"/>
  <c r="J226"/>
  <c r="J222"/>
  <c r="H206"/>
  <c r="K206" s="1"/>
  <c r="J185"/>
  <c r="J184" s="1"/>
  <c r="I185"/>
  <c r="I184" s="1"/>
  <c r="H186"/>
  <c r="K186" s="1"/>
  <c r="J173"/>
  <c r="J172" s="1"/>
  <c r="I173"/>
  <c r="I172" s="1"/>
  <c r="H174"/>
  <c r="K174" s="1"/>
  <c r="C13" i="1"/>
  <c r="J163" i="2"/>
  <c r="I163"/>
  <c r="H165"/>
  <c r="K165" s="1"/>
  <c r="I152"/>
  <c r="I149" s="1"/>
  <c r="J147"/>
  <c r="J146" s="1"/>
  <c r="J145" s="1"/>
  <c r="I147"/>
  <c r="I146" s="1"/>
  <c r="I145" s="1"/>
  <c r="J136"/>
  <c r="J135" s="1"/>
  <c r="I136"/>
  <c r="I135" s="1"/>
  <c r="H137"/>
  <c r="K137" s="1"/>
  <c r="J132"/>
  <c r="J131" s="1"/>
  <c r="I132"/>
  <c r="I131" s="1"/>
  <c r="H134"/>
  <c r="K134" s="1"/>
  <c r="H123"/>
  <c r="K123" s="1"/>
  <c r="H105"/>
  <c r="K105" s="1"/>
  <c r="H107"/>
  <c r="K107" s="1"/>
  <c r="J106"/>
  <c r="I106"/>
  <c r="I103" s="1"/>
  <c r="J104"/>
  <c r="J101"/>
  <c r="J100" s="1"/>
  <c r="I101"/>
  <c r="I100" s="1"/>
  <c r="J62"/>
  <c r="J61" s="1"/>
  <c r="I61"/>
  <c r="H63"/>
  <c r="K63" s="1"/>
  <c r="H59"/>
  <c r="K59" s="1"/>
  <c r="H55"/>
  <c r="K55" s="1"/>
  <c r="J51"/>
  <c r="I51"/>
  <c r="H52"/>
  <c r="K52" s="1"/>
  <c r="H54"/>
  <c r="K54" s="1"/>
  <c r="J31"/>
  <c r="J30" s="1"/>
  <c r="I31"/>
  <c r="I30" s="1"/>
  <c r="H36"/>
  <c r="K36" s="1"/>
  <c r="H10"/>
  <c r="K10" s="1"/>
  <c r="H11"/>
  <c r="K11" s="1"/>
  <c r="H14"/>
  <c r="K14" s="1"/>
  <c r="H19"/>
  <c r="K19" s="1"/>
  <c r="H43"/>
  <c r="K43" s="1"/>
  <c r="H44"/>
  <c r="K44" s="1"/>
  <c r="H32"/>
  <c r="K32" s="1"/>
  <c r="H33"/>
  <c r="K33" s="1"/>
  <c r="H49"/>
  <c r="K49" s="1"/>
  <c r="H50"/>
  <c r="K50" s="1"/>
  <c r="H102"/>
  <c r="K102" s="1"/>
  <c r="H110"/>
  <c r="K110" s="1"/>
  <c r="H117"/>
  <c r="K117" s="1"/>
  <c r="H118"/>
  <c r="K118" s="1"/>
  <c r="H125"/>
  <c r="K125" s="1"/>
  <c r="H126"/>
  <c r="K126" s="1"/>
  <c r="H127"/>
  <c r="K127" s="1"/>
  <c r="H133"/>
  <c r="K133" s="1"/>
  <c r="H140"/>
  <c r="K140" s="1"/>
  <c r="H144"/>
  <c r="K144" s="1"/>
  <c r="H148"/>
  <c r="K148" s="1"/>
  <c r="H154"/>
  <c r="K154" s="1"/>
  <c r="H161"/>
  <c r="K161" s="1"/>
  <c r="H164"/>
  <c r="K164" s="1"/>
  <c r="H168"/>
  <c r="K168" s="1"/>
  <c r="H171"/>
  <c r="D10" i="1" s="1"/>
  <c r="H180" i="2"/>
  <c r="K180" s="1"/>
  <c r="H183"/>
  <c r="K183" s="1"/>
  <c r="H192"/>
  <c r="K192" s="1"/>
  <c r="H193"/>
  <c r="K193" s="1"/>
  <c r="H194"/>
  <c r="K194" s="1"/>
  <c r="H216"/>
  <c r="K216" s="1"/>
  <c r="H219"/>
  <c r="K219" s="1"/>
  <c r="H220"/>
  <c r="K220" s="1"/>
  <c r="H221"/>
  <c r="K221" s="1"/>
  <c r="H224"/>
  <c r="K224" s="1"/>
  <c r="H225"/>
  <c r="K225" s="1"/>
  <c r="H229"/>
  <c r="K229" s="1"/>
  <c r="H246"/>
  <c r="K246" s="1"/>
  <c r="H250"/>
  <c r="K250" s="1"/>
  <c r="H251"/>
  <c r="K251" s="1"/>
  <c r="H253"/>
  <c r="K253" s="1"/>
  <c r="H254"/>
  <c r="K254" s="1"/>
  <c r="H257"/>
  <c r="K257" s="1"/>
  <c r="H286"/>
  <c r="K286" s="1"/>
  <c r="H292"/>
  <c r="K292" s="1"/>
  <c r="H296"/>
  <c r="K296" s="1"/>
  <c r="H311"/>
  <c r="K311" s="1"/>
  <c r="H325"/>
  <c r="K325" s="1"/>
  <c r="H347"/>
  <c r="K347" s="1"/>
  <c r="H351"/>
  <c r="K351" s="1"/>
  <c r="H356"/>
  <c r="K356" s="1"/>
  <c r="H359"/>
  <c r="K359" s="1"/>
  <c r="H362"/>
  <c r="K362" s="1"/>
  <c r="H368"/>
  <c r="K368" s="1"/>
  <c r="H371"/>
  <c r="K371" s="1"/>
  <c r="H376"/>
  <c r="K376" s="1"/>
  <c r="H379"/>
  <c r="K379" s="1"/>
  <c r="H391"/>
  <c r="K391" s="1"/>
  <c r="H392"/>
  <c r="K392" s="1"/>
  <c r="H398"/>
  <c r="K398" s="1"/>
  <c r="H408"/>
  <c r="K408" s="1"/>
  <c r="H410"/>
  <c r="K410" s="1"/>
  <c r="H415"/>
  <c r="K415" s="1"/>
  <c r="H429"/>
  <c r="K429" s="1"/>
  <c r="H437"/>
  <c r="K437" s="1"/>
  <c r="H441"/>
  <c r="K441" s="1"/>
  <c r="H445"/>
  <c r="E25" i="3"/>
  <c r="E24" s="1"/>
  <c r="E23" s="1"/>
  <c r="D25"/>
  <c r="D24" s="1"/>
  <c r="D23" s="1"/>
  <c r="E21"/>
  <c r="E20" s="1"/>
  <c r="E19" s="1"/>
  <c r="D21"/>
  <c r="D20" s="1"/>
  <c r="D19" s="1"/>
  <c r="E16"/>
  <c r="D16"/>
  <c r="E14"/>
  <c r="D14"/>
  <c r="E10"/>
  <c r="D10"/>
  <c r="E8"/>
  <c r="D8"/>
  <c r="J412" i="2"/>
  <c r="J411" s="1"/>
  <c r="I295"/>
  <c r="J295"/>
  <c r="J233"/>
  <c r="I233"/>
  <c r="J444"/>
  <c r="J443" s="1"/>
  <c r="J442" s="1"/>
  <c r="I443"/>
  <c r="I442" s="1"/>
  <c r="J397"/>
  <c r="J396" s="1"/>
  <c r="J395" s="1"/>
  <c r="J394" s="1"/>
  <c r="J393" s="1"/>
  <c r="I397"/>
  <c r="I396" s="1"/>
  <c r="I395" s="1"/>
  <c r="I394" s="1"/>
  <c r="I393" s="1"/>
  <c r="C35" i="1"/>
  <c r="J358" i="2"/>
  <c r="J357" s="1"/>
  <c r="I358"/>
  <c r="I357" s="1"/>
  <c r="I252"/>
  <c r="J252"/>
  <c r="I222"/>
  <c r="I217"/>
  <c r="J218"/>
  <c r="J217" s="1"/>
  <c r="I215"/>
  <c r="I214" s="1"/>
  <c r="J436"/>
  <c r="J435" s="1"/>
  <c r="J434" s="1"/>
  <c r="I436"/>
  <c r="I435" s="1"/>
  <c r="I434" s="1"/>
  <c r="J167"/>
  <c r="J166" s="1"/>
  <c r="I167"/>
  <c r="I166" s="1"/>
  <c r="J152"/>
  <c r="J149" s="1"/>
  <c r="I121"/>
  <c r="I120" s="1"/>
  <c r="J48"/>
  <c r="I25"/>
  <c r="I24" s="1"/>
  <c r="I23" s="1"/>
  <c r="I22" s="1"/>
  <c r="I21" s="1"/>
  <c r="C7" i="1"/>
  <c r="C40"/>
  <c r="C17"/>
  <c r="K413" i="2"/>
  <c r="I143"/>
  <c r="I142" s="1"/>
  <c r="J109"/>
  <c r="J108" s="1"/>
  <c r="J115"/>
  <c r="J114" s="1"/>
  <c r="I115"/>
  <c r="I114" s="1"/>
  <c r="J42"/>
  <c r="I42"/>
  <c r="J25"/>
  <c r="J24" s="1"/>
  <c r="J23" s="1"/>
  <c r="J22" s="1"/>
  <c r="J21" s="1"/>
  <c r="J18"/>
  <c r="J17" s="1"/>
  <c r="J16" s="1"/>
  <c r="J15" s="1"/>
  <c r="I17"/>
  <c r="J170"/>
  <c r="J169" s="1"/>
  <c r="I170"/>
  <c r="I169" s="1"/>
  <c r="J179"/>
  <c r="I179"/>
  <c r="I176" s="1"/>
  <c r="J182"/>
  <c r="J181" s="1"/>
  <c r="I182"/>
  <c r="I181" s="1"/>
  <c r="I226"/>
  <c r="J245"/>
  <c r="J244" s="1"/>
  <c r="I245"/>
  <c r="I244" s="1"/>
  <c r="J249"/>
  <c r="I249"/>
  <c r="J285"/>
  <c r="I285"/>
  <c r="J291"/>
  <c r="I291"/>
  <c r="J310"/>
  <c r="I310"/>
  <c r="J355"/>
  <c r="J354" s="1"/>
  <c r="I355"/>
  <c r="I354" s="1"/>
  <c r="J361"/>
  <c r="J360" s="1"/>
  <c r="I361"/>
  <c r="I360" s="1"/>
  <c r="J374"/>
  <c r="J378"/>
  <c r="J377" s="1"/>
  <c r="I378"/>
  <c r="I377" s="1"/>
  <c r="J407"/>
  <c r="I407"/>
  <c r="J409"/>
  <c r="I409"/>
  <c r="J143"/>
  <c r="J142" s="1"/>
  <c r="J139"/>
  <c r="J138" s="1"/>
  <c r="I139"/>
  <c r="I138" s="1"/>
  <c r="J9"/>
  <c r="J8" s="1"/>
  <c r="I9"/>
  <c r="I8" s="1"/>
  <c r="C10" i="1"/>
  <c r="D7" i="3" l="1"/>
  <c r="J307" i="2"/>
  <c r="I365"/>
  <c r="I364" s="1"/>
  <c r="J365"/>
  <c r="J364" s="1"/>
  <c r="I307"/>
  <c r="I284"/>
  <c r="J284"/>
  <c r="H205"/>
  <c r="K205" s="1"/>
  <c r="I202"/>
  <c r="I201" s="1"/>
  <c r="I200" s="1"/>
  <c r="J213"/>
  <c r="I175"/>
  <c r="F20"/>
  <c r="E27"/>
  <c r="J176"/>
  <c r="J175" s="1"/>
  <c r="I99"/>
  <c r="I98" s="1"/>
  <c r="I130"/>
  <c r="I129" s="1"/>
  <c r="H42"/>
  <c r="K42" s="1"/>
  <c r="J130"/>
  <c r="J129" s="1"/>
  <c r="K445"/>
  <c r="H444"/>
  <c r="H443" s="1"/>
  <c r="H442" s="1"/>
  <c r="D44" i="1" s="1"/>
  <c r="D43" s="1"/>
  <c r="I16" i="2"/>
  <c r="I15" s="1"/>
  <c r="H15" s="1"/>
  <c r="H412"/>
  <c r="K412" s="1"/>
  <c r="J47"/>
  <c r="I47"/>
  <c r="I248"/>
  <c r="K171"/>
  <c r="K66"/>
  <c r="H64" s="1"/>
  <c r="I326"/>
  <c r="H327"/>
  <c r="I141"/>
  <c r="C22" i="1"/>
  <c r="H278" i="2"/>
  <c r="K278" s="1"/>
  <c r="H432"/>
  <c r="K432" s="1"/>
  <c r="H260"/>
  <c r="K260" s="1"/>
  <c r="I338"/>
  <c r="H338" s="1"/>
  <c r="K338" s="1"/>
  <c r="H339"/>
  <c r="K339" s="1"/>
  <c r="H340"/>
  <c r="K340" s="1"/>
  <c r="H177"/>
  <c r="K177" s="1"/>
  <c r="H380"/>
  <c r="K380" s="1"/>
  <c r="J431"/>
  <c r="J426" s="1"/>
  <c r="I426"/>
  <c r="E13" i="3"/>
  <c r="E12" s="1"/>
  <c r="D13"/>
  <c r="D12" s="1"/>
  <c r="E7"/>
  <c r="J162" i="2"/>
  <c r="J248"/>
  <c r="I162"/>
  <c r="C34" i="1"/>
  <c r="J363" i="2"/>
  <c r="H381"/>
  <c r="K381" s="1"/>
  <c r="H346"/>
  <c r="K346" s="1"/>
  <c r="J314"/>
  <c r="I345"/>
  <c r="I344" s="1"/>
  <c r="H344" s="1"/>
  <c r="H315"/>
  <c r="K315" s="1"/>
  <c r="H317"/>
  <c r="K317" s="1"/>
  <c r="C24" i="1"/>
  <c r="H297" i="2"/>
  <c r="K297" s="1"/>
  <c r="H312"/>
  <c r="K312" s="1"/>
  <c r="H287"/>
  <c r="K287" s="1"/>
  <c r="H299"/>
  <c r="K299" s="1"/>
  <c r="H301"/>
  <c r="K301" s="1"/>
  <c r="H184"/>
  <c r="K184" s="1"/>
  <c r="H185"/>
  <c r="K185" s="1"/>
  <c r="H149"/>
  <c r="H147"/>
  <c r="K147" s="1"/>
  <c r="H173"/>
  <c r="K173" s="1"/>
  <c r="H172"/>
  <c r="H136"/>
  <c r="K136" s="1"/>
  <c r="H135"/>
  <c r="K135" s="1"/>
  <c r="H104"/>
  <c r="K104" s="1"/>
  <c r="H106"/>
  <c r="K106" s="1"/>
  <c r="H377"/>
  <c r="K377" s="1"/>
  <c r="H374"/>
  <c r="K374" s="1"/>
  <c r="H360"/>
  <c r="H354"/>
  <c r="H249"/>
  <c r="K249" s="1"/>
  <c r="H244"/>
  <c r="H256"/>
  <c r="K256" s="1"/>
  <c r="J103"/>
  <c r="J99" s="1"/>
  <c r="J98" s="1"/>
  <c r="H226"/>
  <c r="D40" i="1" s="1"/>
  <c r="H115" i="2"/>
  <c r="K115" s="1"/>
  <c r="H108"/>
  <c r="K108" s="1"/>
  <c r="H370"/>
  <c r="K370" s="1"/>
  <c r="H62"/>
  <c r="K62" s="1"/>
  <c r="H153"/>
  <c r="K153" s="1"/>
  <c r="H163"/>
  <c r="H222"/>
  <c r="K222" s="1"/>
  <c r="H350"/>
  <c r="K350" s="1"/>
  <c r="H440"/>
  <c r="K440" s="1"/>
  <c r="H233"/>
  <c r="K233" s="1"/>
  <c r="H295"/>
  <c r="K295" s="1"/>
  <c r="K414"/>
  <c r="H8"/>
  <c r="D8" i="1" s="1"/>
  <c r="H138" i="2"/>
  <c r="H158"/>
  <c r="H438"/>
  <c r="H427"/>
  <c r="K427" s="1"/>
  <c r="H409"/>
  <c r="K409" s="1"/>
  <c r="H407"/>
  <c r="K407" s="1"/>
  <c r="H291"/>
  <c r="K291" s="1"/>
  <c r="H285"/>
  <c r="K285" s="1"/>
  <c r="H181"/>
  <c r="K181" s="1"/>
  <c r="H179"/>
  <c r="K179" s="1"/>
  <c r="H169"/>
  <c r="K169" s="1"/>
  <c r="H12"/>
  <c r="H143"/>
  <c r="K143" s="1"/>
  <c r="H22"/>
  <c r="D16" i="1" s="1"/>
  <c r="H100" i="2"/>
  <c r="K100" s="1"/>
  <c r="H101"/>
  <c r="K101" s="1"/>
  <c r="H145"/>
  <c r="K145" s="1"/>
  <c r="C9" i="1"/>
  <c r="H434" i="2"/>
  <c r="H190"/>
  <c r="K190" s="1"/>
  <c r="H217"/>
  <c r="K217" s="1"/>
  <c r="H252"/>
  <c r="K252" s="1"/>
  <c r="H357"/>
  <c r="H366"/>
  <c r="K366" s="1"/>
  <c r="H388"/>
  <c r="K388" s="1"/>
  <c r="H393"/>
  <c r="K393" s="1"/>
  <c r="H13"/>
  <c r="K13" s="1"/>
  <c r="H51"/>
  <c r="K51" s="1"/>
  <c r="H53"/>
  <c r="K53" s="1"/>
  <c r="H120"/>
  <c r="H214"/>
  <c r="D37" i="1" s="1"/>
  <c r="H61" i="2"/>
  <c r="K61" s="1"/>
  <c r="H58"/>
  <c r="K58" s="1"/>
  <c r="H436"/>
  <c r="K436" s="1"/>
  <c r="H397"/>
  <c r="K397" s="1"/>
  <c r="H395"/>
  <c r="H378"/>
  <c r="K378" s="1"/>
  <c r="H375"/>
  <c r="K375" s="1"/>
  <c r="H361"/>
  <c r="K361" s="1"/>
  <c r="H355"/>
  <c r="K355" s="1"/>
  <c r="H234"/>
  <c r="K234" s="1"/>
  <c r="H218"/>
  <c r="K218" s="1"/>
  <c r="H182"/>
  <c r="K182" s="1"/>
  <c r="H167"/>
  <c r="K167" s="1"/>
  <c r="H159"/>
  <c r="K159" s="1"/>
  <c r="H146"/>
  <c r="K146" s="1"/>
  <c r="H139"/>
  <c r="K139" s="1"/>
  <c r="H131"/>
  <c r="K131" s="1"/>
  <c r="H122"/>
  <c r="K122" s="1"/>
  <c r="H116"/>
  <c r="K116" s="1"/>
  <c r="H109"/>
  <c r="K109" s="1"/>
  <c r="H48"/>
  <c r="K48" s="1"/>
  <c r="H25"/>
  <c r="K25" s="1"/>
  <c r="H23"/>
  <c r="K23" s="1"/>
  <c r="H17"/>
  <c r="J29"/>
  <c r="J28" s="1"/>
  <c r="C39" i="1"/>
  <c r="H439" i="2"/>
  <c r="K439" s="1"/>
  <c r="H435"/>
  <c r="K435" s="1"/>
  <c r="H428"/>
  <c r="K428" s="1"/>
  <c r="H396"/>
  <c r="H394"/>
  <c r="H389"/>
  <c r="K389" s="1"/>
  <c r="H367"/>
  <c r="K367" s="1"/>
  <c r="H358"/>
  <c r="K358" s="1"/>
  <c r="H323"/>
  <c r="K323" s="1"/>
  <c r="H310"/>
  <c r="K310" s="1"/>
  <c r="H245"/>
  <c r="K245" s="1"/>
  <c r="K241"/>
  <c r="H227"/>
  <c r="K227" s="1"/>
  <c r="H223"/>
  <c r="K223" s="1"/>
  <c r="H215"/>
  <c r="K215" s="1"/>
  <c r="H170"/>
  <c r="K170" s="1"/>
  <c r="H166"/>
  <c r="K166" s="1"/>
  <c r="H152"/>
  <c r="K152" s="1"/>
  <c r="H132"/>
  <c r="K132" s="1"/>
  <c r="H121"/>
  <c r="K121" s="1"/>
  <c r="H24"/>
  <c r="K24" s="1"/>
  <c r="H18"/>
  <c r="K18" s="1"/>
  <c r="H9"/>
  <c r="K9" s="1"/>
  <c r="H34"/>
  <c r="K34" s="1"/>
  <c r="H35"/>
  <c r="K35" s="1"/>
  <c r="I29"/>
  <c r="I28" s="1"/>
  <c r="H30"/>
  <c r="K30" s="1"/>
  <c r="H31"/>
  <c r="K31" s="1"/>
  <c r="J348"/>
  <c r="E18" i="3"/>
  <c r="E6" s="1"/>
  <c r="D18"/>
  <c r="H369" i="2"/>
  <c r="I7"/>
  <c r="J353"/>
  <c r="J352" s="1"/>
  <c r="J406"/>
  <c r="J405" s="1"/>
  <c r="J400" s="1"/>
  <c r="I406"/>
  <c r="J7"/>
  <c r="J6" s="1"/>
  <c r="E10" i="1"/>
  <c r="C8"/>
  <c r="C44"/>
  <c r="I213" i="2"/>
  <c r="D6" i="3" l="1"/>
  <c r="H307" i="2"/>
  <c r="I405"/>
  <c r="I400" s="1"/>
  <c r="I399" s="1"/>
  <c r="K443"/>
  <c r="I119"/>
  <c r="E20"/>
  <c r="F446"/>
  <c r="E446" s="1"/>
  <c r="H176"/>
  <c r="K176" s="1"/>
  <c r="H130"/>
  <c r="K130" s="1"/>
  <c r="H277"/>
  <c r="K277" s="1"/>
  <c r="H16"/>
  <c r="K16" s="1"/>
  <c r="K158"/>
  <c r="D7" i="1"/>
  <c r="E7" s="1"/>
  <c r="K327" i="2"/>
  <c r="D26" i="1"/>
  <c r="J247" i="2"/>
  <c r="J243" s="1"/>
  <c r="I247"/>
  <c r="I243" s="1"/>
  <c r="H248"/>
  <c r="K248" s="1"/>
  <c r="K65"/>
  <c r="K64"/>
  <c r="J46"/>
  <c r="J45" s="1"/>
  <c r="J27" s="1"/>
  <c r="H47"/>
  <c r="K47" s="1"/>
  <c r="H326"/>
  <c r="K326" s="1"/>
  <c r="H345"/>
  <c r="K345" s="1"/>
  <c r="H431"/>
  <c r="H162"/>
  <c r="D9" i="1" s="1"/>
  <c r="E9" s="1"/>
  <c r="K307" i="2"/>
  <c r="K172"/>
  <c r="D13" i="1"/>
  <c r="E13" s="1"/>
  <c r="J157" i="2"/>
  <c r="K12"/>
  <c r="I272"/>
  <c r="E35" i="1"/>
  <c r="H322" i="2"/>
  <c r="D24" i="1" s="1"/>
  <c r="E24" s="1"/>
  <c r="H406" i="2"/>
  <c r="K406" s="1"/>
  <c r="K8"/>
  <c r="K442"/>
  <c r="H255"/>
  <c r="K255" s="1"/>
  <c r="K226"/>
  <c r="K214"/>
  <c r="H202"/>
  <c r="K202" s="1"/>
  <c r="H129"/>
  <c r="K129" s="1"/>
  <c r="H213"/>
  <c r="K213" s="1"/>
  <c r="K369"/>
  <c r="K244"/>
  <c r="K444"/>
  <c r="D11" i="1"/>
  <c r="E11" s="1"/>
  <c r="H103" i="2"/>
  <c r="K103" s="1"/>
  <c r="H411"/>
  <c r="K411" s="1"/>
  <c r="H99"/>
  <c r="K99" s="1"/>
  <c r="K17"/>
  <c r="K138"/>
  <c r="H426"/>
  <c r="K426" s="1"/>
  <c r="H276"/>
  <c r="D22" i="1" s="1"/>
  <c r="E22" s="1"/>
  <c r="H349" i="2"/>
  <c r="K349" s="1"/>
  <c r="D39" i="1"/>
  <c r="E39" s="1"/>
  <c r="I46" i="2"/>
  <c r="H114"/>
  <c r="K114" s="1"/>
  <c r="H7"/>
  <c r="K7" s="1"/>
  <c r="H284"/>
  <c r="K284" s="1"/>
  <c r="H314"/>
  <c r="K314" s="1"/>
  <c r="H29"/>
  <c r="K29" s="1"/>
  <c r="H21"/>
  <c r="H365"/>
  <c r="I6"/>
  <c r="H6" s="1"/>
  <c r="K6" s="1"/>
  <c r="K394"/>
  <c r="K396"/>
  <c r="K395"/>
  <c r="I353"/>
  <c r="H353" s="1"/>
  <c r="J342"/>
  <c r="K357"/>
  <c r="K434"/>
  <c r="K163"/>
  <c r="K360"/>
  <c r="K438"/>
  <c r="E40" i="1"/>
  <c r="K149" i="2"/>
  <c r="E17" i="1"/>
  <c r="K354" i="2"/>
  <c r="K120"/>
  <c r="K15"/>
  <c r="K344"/>
  <c r="C43" i="1"/>
  <c r="E43" s="1"/>
  <c r="E44"/>
  <c r="C16"/>
  <c r="K22" i="2"/>
  <c r="E37" i="1"/>
  <c r="E8"/>
  <c r="C33"/>
  <c r="J272" i="2" l="1"/>
  <c r="H272" s="1"/>
  <c r="K272" s="1"/>
  <c r="H46"/>
  <c r="K46" s="1"/>
  <c r="I45"/>
  <c r="H28"/>
  <c r="I232"/>
  <c r="K431"/>
  <c r="D12" i="1"/>
  <c r="E12" s="1"/>
  <c r="D25"/>
  <c r="E25" s="1"/>
  <c r="E26"/>
  <c r="C28"/>
  <c r="J141" i="2"/>
  <c r="J119" s="1"/>
  <c r="H119" s="1"/>
  <c r="C21" i="1"/>
  <c r="H142" i="2"/>
  <c r="K142" s="1"/>
  <c r="J399"/>
  <c r="J337" s="1"/>
  <c r="J20"/>
  <c r="H343"/>
  <c r="C15" i="1"/>
  <c r="K162" i="2"/>
  <c r="H283"/>
  <c r="D23" i="1" s="1"/>
  <c r="K322" i="2"/>
  <c r="H348"/>
  <c r="K348" s="1"/>
  <c r="H405"/>
  <c r="K405" s="1"/>
  <c r="H247"/>
  <c r="H201"/>
  <c r="I157"/>
  <c r="H157" s="1"/>
  <c r="D36" i="1"/>
  <c r="K276" i="2"/>
  <c r="H425"/>
  <c r="K365"/>
  <c r="H364"/>
  <c r="I352"/>
  <c r="H352" s="1"/>
  <c r="H243"/>
  <c r="C6" i="1"/>
  <c r="E38"/>
  <c r="K353" i="2"/>
  <c r="C36" i="1"/>
  <c r="K21" i="2"/>
  <c r="E16" i="1"/>
  <c r="D21" l="1"/>
  <c r="D20" s="1"/>
  <c r="H141" i="2"/>
  <c r="K141" s="1"/>
  <c r="I27"/>
  <c r="I20" s="1"/>
  <c r="H45"/>
  <c r="D29" i="1" s="1"/>
  <c r="E29" s="1"/>
  <c r="D28"/>
  <c r="E28" s="1"/>
  <c r="K28" i="2"/>
  <c r="C42" i="1"/>
  <c r="C41" s="1"/>
  <c r="J232" i="2"/>
  <c r="D6" i="1"/>
  <c r="C20"/>
  <c r="E21"/>
  <c r="H400" i="2"/>
  <c r="D42" i="1" s="1"/>
  <c r="K283" i="2"/>
  <c r="E23" i="1"/>
  <c r="E18"/>
  <c r="E19"/>
  <c r="K201" i="2"/>
  <c r="H200"/>
  <c r="K200" s="1"/>
  <c r="E36" i="1"/>
  <c r="K243" i="2"/>
  <c r="H98"/>
  <c r="K98" s="1"/>
  <c r="K343"/>
  <c r="D15" i="1"/>
  <c r="E15" s="1"/>
  <c r="K175" i="2"/>
  <c r="I363"/>
  <c r="I342"/>
  <c r="K157"/>
  <c r="K247"/>
  <c r="K425"/>
  <c r="K119"/>
  <c r="C27" i="1"/>
  <c r="E30"/>
  <c r="C45" l="1"/>
  <c r="K45" i="2"/>
  <c r="E20" i="1"/>
  <c r="I337" i="2"/>
  <c r="J446"/>
  <c r="H20"/>
  <c r="K20" s="1"/>
  <c r="H232"/>
  <c r="K232" s="1"/>
  <c r="H342"/>
  <c r="K342" s="1"/>
  <c r="H27"/>
  <c r="K27" s="1"/>
  <c r="H156"/>
  <c r="K156" s="1"/>
  <c r="E32" i="1"/>
  <c r="H399" i="2"/>
  <c r="K399" s="1"/>
  <c r="H363"/>
  <c r="K363" s="1"/>
  <c r="K400"/>
  <c r="K352"/>
  <c r="D31" i="1"/>
  <c r="K364" i="2"/>
  <c r="E14" i="1"/>
  <c r="E6"/>
  <c r="I446" i="2" l="1"/>
  <c r="H446" s="1"/>
  <c r="K446" s="1"/>
  <c r="H337"/>
  <c r="K337" s="1"/>
  <c r="E31" i="1"/>
  <c r="D27"/>
  <c r="E34"/>
  <c r="D33"/>
  <c r="D41"/>
  <c r="E41" s="1"/>
  <c r="E42"/>
  <c r="E33" l="1"/>
  <c r="D45"/>
  <c r="E45" s="1"/>
  <c r="E27"/>
  <c r="K191" i="2" l="1"/>
</calcChain>
</file>

<file path=xl/sharedStrings.xml><?xml version="1.0" encoding="utf-8"?>
<sst xmlns="http://schemas.openxmlformats.org/spreadsheetml/2006/main" count="1850" uniqueCount="593">
  <si>
    <t>Основное мероприятие "Обеспечение деятельности музея"</t>
  </si>
  <si>
    <t>Основное мероприятие "Обеспечение деятельности библиотечной системы"</t>
  </si>
  <si>
    <t>Выполнение работ (оказание услуг) по осуществлению перевозок по регулируемым тарифам  по регулярным  маршрутам муниципальной маршрутной сети в рамках непрограммной части городского бюджета</t>
  </si>
  <si>
    <t>Подпрограмма "Развитие учреждений культурно-досугового типа города Ливны"</t>
  </si>
  <si>
    <t xml:space="preserve">Подпрограмма "Развитие музейной деятельности в городе Ливны" </t>
  </si>
  <si>
    <t xml:space="preserve">Подпрограмма "Развитие библиотечной системы города Ливны" </t>
  </si>
  <si>
    <t xml:space="preserve">Подпрограмма "Проведение культурно-массовых мероприятий" </t>
  </si>
  <si>
    <t>Наименование показателя</t>
  </si>
  <si>
    <t>#Н/Д</t>
  </si>
  <si>
    <t>0100</t>
  </si>
  <si>
    <t>0102</t>
  </si>
  <si>
    <t>0103</t>
  </si>
  <si>
    <t>0104</t>
  </si>
  <si>
    <t>0105</t>
  </si>
  <si>
    <t>0106</t>
  </si>
  <si>
    <t>0113</t>
  </si>
  <si>
    <t>0400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</si>
  <si>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</si>
  <si>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</si>
  <si>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</si>
  <si>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</si>
  <si>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</si>
  <si>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</si>
  <si>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</si>
  <si>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</si>
  <si>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</si>
  <si>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</si>
  <si>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</si>
  <si>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</si>
  <si>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</si>
  <si>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</si>
  <si>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</si>
  <si>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</si>
  <si>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</si>
  <si>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</si>
  <si>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</si>
  <si>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</si>
  <si>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</si>
  <si>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тыс.руб.</t>
  </si>
  <si>
    <t>% испол.</t>
  </si>
  <si>
    <t>0000</t>
  </si>
  <si>
    <t>Вед.</t>
  </si>
  <si>
    <t>Ц.ст.</t>
  </si>
  <si>
    <t>011</t>
  </si>
  <si>
    <t>012</t>
  </si>
  <si>
    <t>075</t>
  </si>
  <si>
    <t>163</t>
  </si>
  <si>
    <t>720</t>
  </si>
  <si>
    <t>792</t>
  </si>
  <si>
    <t>Дошкольное образование</t>
  </si>
  <si>
    <t>Общее образование</t>
  </si>
  <si>
    <t>Другие вопросы в области образования</t>
  </si>
  <si>
    <t>Социальное обеспечение населения</t>
  </si>
  <si>
    <t>Охрана семьи и детства</t>
  </si>
  <si>
    <t>Другие общегосударственные вопросы</t>
  </si>
  <si>
    <t>Другие вопросы в области национальной экономики</t>
  </si>
  <si>
    <t>Жилищное хозяйство</t>
  </si>
  <si>
    <t>Другие вопросы в области жилищно-коммунального хозяйства</t>
  </si>
  <si>
    <t>Судебная система</t>
  </si>
  <si>
    <t>Культура</t>
  </si>
  <si>
    <t>Пенсионное обеспечение</t>
  </si>
  <si>
    <t xml:space="preserve"> Другие вопросы в области социальной политики</t>
  </si>
  <si>
    <t>Благоустройство</t>
  </si>
  <si>
    <t>Управление муниципального имущества администрации города Ливны</t>
  </si>
  <si>
    <t>03380</t>
  </si>
  <si>
    <t>70000001000000000000000</t>
  </si>
  <si>
    <t>03390</t>
  </si>
  <si>
    <t>70000001050000000000000</t>
  </si>
  <si>
    <t>Увеличение остатков средств бюджетов</t>
  </si>
  <si>
    <t>03410</t>
  </si>
  <si>
    <t>71000001050000000000500</t>
  </si>
  <si>
    <t>Увеличение прочих остатков средств бюджетов</t>
  </si>
  <si>
    <t>03590</t>
  </si>
  <si>
    <t>71000001050200000000500</t>
  </si>
  <si>
    <t>Увеличение прочих остатков денежных средств бюджетов</t>
  </si>
  <si>
    <t>03600</t>
  </si>
  <si>
    <t>71000001050201000000510</t>
  </si>
  <si>
    <t>03640</t>
  </si>
  <si>
    <t>71000001050201040000510</t>
  </si>
  <si>
    <t>Уменьшение остатков средств бюджетов</t>
  </si>
  <si>
    <t>03840</t>
  </si>
  <si>
    <t>72000001050000000000600</t>
  </si>
  <si>
    <t>Уменьшение прочих остатков средств бюджетов</t>
  </si>
  <si>
    <t>04020</t>
  </si>
  <si>
    <t>72000001050200000000600</t>
  </si>
  <si>
    <t>Уменьшение прочих остатков денежных средств бюджетов</t>
  </si>
  <si>
    <t>04030</t>
  </si>
  <si>
    <t>72000001050201000000610</t>
  </si>
  <si>
    <t>Уменьшение прочих остатков денежных средств бюджетов городских округов</t>
  </si>
  <si>
    <t>04070</t>
  </si>
  <si>
    <t>72000001050201040000610</t>
  </si>
  <si>
    <t>Номер строки</t>
  </si>
  <si>
    <t xml:space="preserve">Факт </t>
  </si>
  <si>
    <t xml:space="preserve">План </t>
  </si>
  <si>
    <t>РП</t>
  </si>
  <si>
    <t xml:space="preserve"> </t>
  </si>
  <si>
    <t>0401</t>
  </si>
  <si>
    <t>0409</t>
  </si>
  <si>
    <t>Общеэкономические вопросы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</si>
  <si>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</si>
  <si>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</si>
  <si>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</si>
  <si>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</si>
  <si>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СОЦИАЛЬНАЯ ПОЛИТИКА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</si>
  <si>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</si>
  <si>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</si>
  <si>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</si>
  <si>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 расходов</t>
  </si>
  <si>
    <t>ОБЩЕГОСУДАРСТВЕННЫЕ ВОПРОСЫ</t>
  </si>
  <si>
    <t>Ливенский городской Совет народных депутатов</t>
  </si>
  <si>
    <t>Контрольно-счетная палата  города Ливны Орловской области</t>
  </si>
  <si>
    <t>Управление общего образования администрации города Ливны</t>
  </si>
  <si>
    <t>Финансовое управление администрации города  Ливны</t>
  </si>
  <si>
    <t>КУЛЬТУРА, КИНЕМАТОГРАФИЯ</t>
  </si>
  <si>
    <t>Другие вопросы в области культуры, кинематографии</t>
  </si>
  <si>
    <t>756</t>
  </si>
  <si>
    <t>1300</t>
  </si>
  <si>
    <t>1301</t>
  </si>
  <si>
    <t>Непрограммная часть городского бюджета</t>
  </si>
  <si>
    <t>Центральный аппарат в рамках непрограммной части городского бюджета</t>
  </si>
  <si>
    <t>Председатель Ливенского городского Совета народных депутатов в рамках непрограммной части городского бюджета</t>
  </si>
  <si>
    <t>Прочие расходы органов местного самоуправления в рамках непрограммной части городского бюджета</t>
  </si>
  <si>
    <t xml:space="preserve">Центральный аппарат в рамках непрограммной части городского бюджета </t>
  </si>
  <si>
    <t xml:space="preserve">Мероприятия по землеустройству и землепользованию в рамках непрограммной части городского бюджета </t>
  </si>
  <si>
    <t xml:space="preserve">Глава муниципального образования в рамках непрограммной части городского бюджета </t>
  </si>
  <si>
    <t xml:space="preserve">Прочие расходы органов местного самоуправления в рамках непрограммной части городского бюджета </t>
  </si>
  <si>
    <t>Выполнение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 в рамках  непрограммной части городского бюджета</t>
  </si>
  <si>
    <t>Выполнение полномочий в сфере трудовых отношений в рамках  непрограммной части городского бюджета</t>
  </si>
  <si>
    <t xml:space="preserve">Доплаты к пенсиям выборным лицам, пенсии за выслугу лет в рамках непрограммной части городского бюджета </t>
  </si>
  <si>
    <t xml:space="preserve">Выплата персональных надбавок местного значения лицам, имеющим особые заслуги перед городом в рамках непрограммной части городского бюджета </t>
  </si>
  <si>
    <t xml:space="preserve">Предоставление мер социальной поддержки в виде ежемесячной денежной компенсации на оплату жилого помещения, коммунальных услуг, абонентской платы за телефон, платы за пользование радио Почетным гражданам города в рамках непрограммной части городского бюджета </t>
  </si>
  <si>
    <t>Содержание ребёнка в семье опекуна и приёмной семье, а также вознаграждение, причитающееся приемному родителю, в рамках непрограммной части городского бюджета</t>
  </si>
  <si>
    <t>Выполнение полномочий в сфере опеки и попечительства в рамках  непрограммной части городского бюджета</t>
  </si>
  <si>
    <t>Кредиты кредитных организаций в валюте Российской Федерации</t>
  </si>
  <si>
    <t>Транспорт</t>
  </si>
  <si>
    <t>0408</t>
  </si>
  <si>
    <t>Реализация основного мероприятия</t>
  </si>
  <si>
    <t>Наказы избирателей депутатам Ливенского городского Совета народных депутатов в рамках непрограммной части городского бюджета</t>
  </si>
  <si>
    <t>Ежемесячное денежное вознаграждение за классное руководство в рамках непрограммной части городского бюджета</t>
  </si>
  <si>
    <t xml:space="preserve">Единая дежурно-диспетчерская служба в рамках непрограммной части городского бюджета </t>
  </si>
  <si>
    <t>Резервный фонд администрации в рамках непрограммной части городского бюджета</t>
  </si>
  <si>
    <t>Основное мероприятие "Развитие механизмов финансовой, имущественной, консультационной поддержки СОНО"</t>
  </si>
  <si>
    <t>Основное мероприятие "Реализация права на получение общедоступного и бесплатного  дошкольного образования в муниципальных дошкольных образовательных организациях"</t>
  </si>
  <si>
    <t xml:space="preserve">Компенсация части родительской платы, взимаемой с родителей (законных представителей) за присмотр и уход за детьми, посещающими  образовательные организации, реализующие образовательные программы дошкольного образования в рамках непрограммной части городского бюджета </t>
  </si>
  <si>
    <t>Закон Орловской области от 26 января 2007 года №655-ОЗ "О наказах избирателей депутатам Орловского областного Совета народных депутатов" в рамках непрограммной части городского бюджета</t>
  </si>
  <si>
    <t>0703</t>
  </si>
  <si>
    <t>Субсидия МУКП "Ливенское" на возмещение затрат (недополученных доходов) в связи с оказанием банных услуг в рамках непрограммной части городского бюджета</t>
  </si>
  <si>
    <t>Централизованная бухгалтерия в рамках непрограммной части городского бюджета</t>
  </si>
  <si>
    <t>Управление культуры, молодежной политики и спорта администрации города Ливны</t>
  </si>
  <si>
    <t>Дополнительное образование детей</t>
  </si>
  <si>
    <t xml:space="preserve">Подпрограмма "Развитие дополнительного образования детей в сфере культуры и искусства города Ливны" </t>
  </si>
  <si>
    <t xml:space="preserve"> Обеспечение  жилыми помещениями детей-сирот и детей, оставшихся без попечения родителей, лиц из числа детей-сирот и детей, оставшихся без попечения родителей  в рамках непрограммной части городского бюджета</t>
  </si>
  <si>
    <t>Администрация города Ливны Орловской области</t>
  </si>
  <si>
    <t>Основное мероприятие "Вовлечение в сферу малого предпринимательства молодежи, пропаганда предпринимательской деятельности"</t>
  </si>
  <si>
    <t>Управление жилищно-коммунального хозяйства администрации города Ливны</t>
  </si>
  <si>
    <t>727</t>
  </si>
  <si>
    <t>Дорожное хозяйство (дорожные фонды)</t>
  </si>
  <si>
    <t>Молодежная политика</t>
  </si>
  <si>
    <t>Взносы на капитальный ремонт муниципального жилищного фонда в рамках непрограммной части городского бюджета</t>
  </si>
  <si>
    <t>Осуществление полномочий по составлению (изменению) списков кандидатов в присяжные заседатели федеральных судов общей юрисдикции в рамках непрограммной части городского бюджета</t>
  </si>
  <si>
    <t>Расходы, связанные с выплатой процентных платежей по муниципальным долговым обязательствам, в рамках непрограммной части городского бюджета</t>
  </si>
  <si>
    <t>Проезд школьников из малоимущих семей от места жительства до муниципальных бюджетных общеобразовательных учреждений города Ливны в рамках непрограммной части городского бюджета</t>
  </si>
  <si>
    <t>городской бюджет</t>
  </si>
  <si>
    <t>областной бюджет</t>
  </si>
  <si>
    <t xml:space="preserve"> в том числе</t>
  </si>
  <si>
    <t>Основное мероприятие "Организация и финансирование временного трудоустройства несовершеннолетних граждан в возрасте от 14 до 18 лет в свободное от учебы время, в том числе в каникулярный период"</t>
  </si>
  <si>
    <t>Основное мероприятие "Предоставление молодым семьям социальных выплат на приобретение жилья экономического класса или строительство индивидуального жилого дома экономического класса"</t>
  </si>
  <si>
    <t xml:space="preserve">Подпрограмма "Развитие системы дошкольного и общего образования детей, воспитательной работы в образовательных организациях города Ливны" </t>
  </si>
  <si>
    <t>Основное мероприятие "Строительство, реконструкция, капитальный и текущий ремонт образовательных организаций"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</si>
  <si>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непрограммной части городского бюджета</t>
  </si>
  <si>
    <t>Основное мероприятие «Реализация права на получение общедоступного и бесплатного начального общего, основного общего и среднего общего образования в муниципальных общеобразовательных организациях»</t>
  </si>
  <si>
    <t>Основное мероприятие "Совершенствование управления системой образования посредством участия образовательных организаций в единой независимой системе оценки качества образования"</t>
  </si>
  <si>
    <t>Основное мероприятие "Организация питания обучающихся муниципальных общеобразовательных организаций"</t>
  </si>
  <si>
    <t>Основное мероприятие "Организация бесплатного горячего питания обучающихся, получающих начальное общее образование в муниципальных общеобразовательных организациях"</t>
  </si>
  <si>
    <t xml:space="preserve">Подпрограмма "Муниципальная поддержка работников системы образования, талантливых детей и молодежи в городе Ливны" </t>
  </si>
  <si>
    <t>Основное мероприятие "Выявление и поддержка одаренных детей и молодежи"</t>
  </si>
  <si>
    <t>51 2 02 00000</t>
  </si>
  <si>
    <t>51 2 02 77220</t>
  </si>
  <si>
    <t>88 000 00000</t>
  </si>
  <si>
    <t>88 000 77010</t>
  </si>
  <si>
    <t>51 103 00000</t>
  </si>
  <si>
    <t>62 000 00000</t>
  </si>
  <si>
    <t>Основное мероприятие "Повышение уровня доступности объектов и услуг в сфере образования для детей-инвалидов и детей с ограниченными возможностями здоровья"</t>
  </si>
  <si>
    <t>Основное мероприятие "Организация психолого-медико-социального сопровождения детей"</t>
  </si>
  <si>
    <t>Основное мероприятие "Поддержка работников муниципальной системы образования"</t>
  </si>
  <si>
    <t>51 2 01 00000</t>
  </si>
  <si>
    <t>51 2 01 77220</t>
  </si>
  <si>
    <t>Основное мероприятие "Содержание автомобильных дорог общего пользования местного значения города"</t>
  </si>
  <si>
    <t>Основное мероприятие "Совершенствование технических средств регулирования дорожного движения"</t>
  </si>
  <si>
    <t>Муниципальная программа "Стимулирование развития жилищного строительства на территории города Ливны Орловской области на 2020-2022 годы"</t>
  </si>
  <si>
    <t>Основное мероприятие "Техническое диагностирование и экспертиза промышленной безопасности газопроводов и технических устройств"</t>
  </si>
  <si>
    <t>69 0 00 00000</t>
  </si>
  <si>
    <t>69 0 05 00000</t>
  </si>
  <si>
    <t>69 0 05 77660</t>
  </si>
  <si>
    <t>Муниципальная программа "Развитие муниципальной службы в городе Ливны Орловской области на 2020-2022 годы"</t>
  </si>
  <si>
    <t>Основное мероприятие "Обеспечение организации повышения квалификации муниципальных служащих города"</t>
  </si>
  <si>
    <t>Резервные фонды</t>
  </si>
  <si>
    <t>0111</t>
  </si>
  <si>
    <t xml:space="preserve">Резервный фонд администрации в рамках непрограммной части городского бюджета </t>
  </si>
  <si>
    <t>Основное мероприятие «Укрепление материально-технической базы архива»</t>
  </si>
  <si>
    <t>Муниципальная программа "Профилактика правонарушений в городе Ливны Орловской области на 2020-2022 годы"</t>
  </si>
  <si>
    <t>Основное мероприятие "Привлечение к деятельности по охране общественного порядка народной дружины путем выработки мер законодательного, организационного характера"</t>
  </si>
  <si>
    <t>Муниципальная программа "Профилактика экстремизма и терроризма в городе Ливны Орловской области на 2020-2022 годы"</t>
  </si>
  <si>
    <t>Основное мероприятие "Совершенствование системы информационного обеспечения в области профилактики терроризма и экстремизма на территории города Ливны"</t>
  </si>
  <si>
    <t>Муниципальная программа "Развитие и поддержка малого и среднего предпринимательства в городе Ливны на 2020-2022 годы"</t>
  </si>
  <si>
    <t>Основное мероприятие "Ремонт автомобильных дорог общего пользования местного значения города"</t>
  </si>
  <si>
    <t>Муниципальная программа "Формирование современной городской среды на территории города Ливны на 2018-2024 годы"</t>
  </si>
  <si>
    <t>Основное мероприятие "Благоустройство дворовых территорий многоквартирных домов"</t>
  </si>
  <si>
    <t>Основное мероприятие "Благоустройство общественных территорий"</t>
  </si>
  <si>
    <t>Муниципальная программа "Стимулирование развития  жилищного строительства на территории города Ливны Орловской области на 2020-2022 годы"</t>
  </si>
  <si>
    <t>Основное мероприятие "Строительство сетей водоснабжения на участке индивидуальной жилой застройки в районе ул.Южная в г.Ливны"</t>
  </si>
  <si>
    <t>69 0 01 00000</t>
  </si>
  <si>
    <t>69 0 01 77660</t>
  </si>
  <si>
    <t>56 0 08 00000</t>
  </si>
  <si>
    <t>56 0 08 77640</t>
  </si>
  <si>
    <t>56 0 09 00000</t>
  </si>
  <si>
    <t>56 0 09 77640</t>
  </si>
  <si>
    <t>56 0 10 00000</t>
  </si>
  <si>
    <t>56 0 10 77640</t>
  </si>
  <si>
    <t>Основное мероприятие "Акарицидная обработка мест с массовым пребыванием людей"</t>
  </si>
  <si>
    <t>56 0 12 00000</t>
  </si>
  <si>
    <t>56 0 12 77640</t>
  </si>
  <si>
    <t>Основное мероприятие "Обеспечение необходимого уровня освещенности городских территорий, повышение надежности работы сетей наружного освещения города Ливны"</t>
  </si>
  <si>
    <t>61 0 F2 55550</t>
  </si>
  <si>
    <t>Основное мероприятие "Обеспечение деятельности МБУ ДО г.Ливны "Центр творческого развития им.Н.Н.Поликарпова"</t>
  </si>
  <si>
    <t>Муниципальная программа "Культура и искусство города Ливны Орловской области на 2020-2024 годы"</t>
  </si>
  <si>
    <t>Основное мероприятие "Обеспечение деятельности учреждений дополнительного образования"</t>
  </si>
  <si>
    <t>51 0 00 00000</t>
  </si>
  <si>
    <t>51 2 00 00000</t>
  </si>
  <si>
    <t>Основное мероприятие "Организация и проведение мероприятий в сфере молодежной политики на территории города Ливны Орловской области"</t>
  </si>
  <si>
    <t>Основное мероприятие "Организация профилактических мероприятий в целях противодействия употреблению психоактивных веществ, алкогольных и табачных изделий среди молодежи города Ливны"</t>
  </si>
  <si>
    <t>Основное мероприятие "Обеспечение условий для художественного и народного творчества, совершенствование культурно-досуговой деятельности"</t>
  </si>
  <si>
    <t>Основное мероприятие "Организация содержательного досуга и обеспечение условий для отдыха горожан"</t>
  </si>
  <si>
    <t>Основное мероприятие "Проведение ремонтных работ, содержание и паспортизация объектов культурного наследия"</t>
  </si>
  <si>
    <t>Основное мероприятие "Создание условий по организации и проведению физкультурно-оздоровительных, спортивно-массовых и учебно-тренировочных мероприятий в МАУ "ФОК"</t>
  </si>
  <si>
    <t>Основное мероприятие "Содержание спортивных сооружений"</t>
  </si>
  <si>
    <t>Муниципальная программа "Поддержка социально-ориентированных некоммерческих организаций города Ливны Орловской области на 2020-2022 годы"</t>
  </si>
  <si>
    <t>88 000 55490</t>
  </si>
  <si>
    <t>Обеспечение проведения выборов и референдумов</t>
  </si>
  <si>
    <t xml:space="preserve">88 0 00 00000 </t>
  </si>
  <si>
    <t>Обеспечение проведения выборов и референдумов в рамках непрограммной части городского бюджета</t>
  </si>
  <si>
    <t xml:space="preserve">88 0 00 77740 </t>
  </si>
  <si>
    <t>0107</t>
  </si>
  <si>
    <t>Основное мероприятие «Создание и совершенствование оптимальных условий для обеспечения сохранности, учета и использования документов архивного фонда города, в том числе повышение безопасности хранения документов в помещениях архивохранилищ архивного отдела"</t>
  </si>
  <si>
    <t>52 0 01 00000</t>
  </si>
  <si>
    <t>52 0 01 77460</t>
  </si>
  <si>
    <t xml:space="preserve">Выполнение решений судебных органов в рамках непрограммной части городского бюджета </t>
  </si>
  <si>
    <t>Иные мероприятия в области жилищного хозяйства в рамках непрограммной части городского бюджета</t>
  </si>
  <si>
    <t>Основное мероприятие "Праздничное оформление территории города"</t>
  </si>
  <si>
    <t>56 0 18 00000</t>
  </si>
  <si>
    <t>56 0 18 77640</t>
  </si>
  <si>
    <t>56 0 19 00000</t>
  </si>
  <si>
    <t>56 0 19 77640</t>
  </si>
  <si>
    <t>Основное мероприятие "Мероприятия по повышению безопасности движения на дорогах города Ливны"</t>
  </si>
  <si>
    <t>Основное мероприятие "Реализация регионального проекта "Формирование комфортной городской среды" федерального проекта "Формирование комфортной городской среды" национального проекта "Жилье и городская среда"</t>
  </si>
  <si>
    <t>Реализация программ формирования современной городской среды</t>
  </si>
  <si>
    <t>61 0 00 00000</t>
  </si>
  <si>
    <t>61 0 F2 00000</t>
  </si>
  <si>
    <t>Поощрение муниципальных управленческих команд, деятельность которых способствовала достижению значений (уровней) показателей для оценки эффективности деятельности Губернатора Орловской области и деятельности органов исполнительной власти Орловской области в рамках непрограммной части городского бюджета</t>
  </si>
  <si>
    <t>Другие вопросы в области охраны окружающей среды</t>
  </si>
  <si>
    <t>Основное мероприятие "Региональный проект "Комплексная система обращения с твердыми коммунальными отходами" федерального проекта "Комплексная система обращения с твердыми коммунальными отходами" национального проекта "Экология"</t>
  </si>
  <si>
    <t>Государственная поддержка закупки контейнеров для раздельного накопления твердых коммунальных отходов</t>
  </si>
  <si>
    <t>56 0 00 00000</t>
  </si>
  <si>
    <t>56 0 G2 00000</t>
  </si>
  <si>
    <t>56 0 G2 52690</t>
  </si>
  <si>
    <t>0600</t>
  </si>
  <si>
    <t>0605</t>
  </si>
  <si>
    <t>ОХРАНА ОКРУЖАЮЩЕЙ СРЕДЫ</t>
  </si>
  <si>
    <t>Основное мероприятие "Создание безопасных условий для организации образовательного процесса и пребывания обучающихся в образовательных организациях"</t>
  </si>
  <si>
    <t>88 0 00 53030</t>
  </si>
  <si>
    <t>Основное мероприятие "Развитие системы отдыха детей и подростков"</t>
  </si>
  <si>
    <t>Организация бесплатного горячего питания обучающихся, получающих начальное общее образование в государственных и муниципальных общеобразовательных организациях</t>
  </si>
  <si>
    <t xml:space="preserve">Молодежная политика </t>
  </si>
  <si>
    <t>51 1 06 00000</t>
  </si>
  <si>
    <t>51 1 06 77210</t>
  </si>
  <si>
    <t>51 1 00 00000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</si>
  <si>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соответствии с судебными решениями в рамках непрограммной части городского бюджета</t>
  </si>
  <si>
    <t>Основное мероприятие "Обеспечение деятельности муниципального бюджетного учреждения "Спортивная школа" города Ливны"</t>
  </si>
  <si>
    <t>54 4 00 00000</t>
  </si>
  <si>
    <t>54 4 01 00000</t>
  </si>
  <si>
    <t>54 4 01 77490</t>
  </si>
  <si>
    <t>Подпрограмма "Функционирование и развитие сети образовательных организаций города Ливны"</t>
  </si>
  <si>
    <t xml:space="preserve"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</si>
  <si>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Подпрограмма "Функционирование и развитие сети образовательных организаций города Ливны "</t>
  </si>
  <si>
    <t>Муниципальная программа "Доступная среда  города Ливны Орловской области на 2020-2026 годы"</t>
  </si>
  <si>
    <t>Поощрение муниципальных управленческих команд, деятельность которых способствовала достижению значений (уровней) показателей для оценки эффективности деятельности губернатора Орловской области и деятельности органов исполнительной власти Орловской области в рамках непрограммной части городского бюджета</t>
  </si>
  <si>
    <t xml:space="preserve">Оценка недвижимости, признание прав и регулирование отношений по государственной и  муниципальной собственности в рамках непрограммной части городского бюджета </t>
  </si>
  <si>
    <t xml:space="preserve">Оценка недвижимости, признание прав и регулирование отношений по государственной и муниципальной собственности в рамках непрограммной части городского бюджета </t>
  </si>
  <si>
    <t>Выполнение государственных полномочий Орловской области по созданию комиссии по делам несовершеннолетних и защите их прав и организации деятельности этих комиссий в рамках  непрограммной части городского бюджета</t>
  </si>
  <si>
    <t>Выплата единовременного пособия гражданам, усыновившим детей-сирот и детей, оставшихся без попечения родителей, в рамках непрограммной части городского бюджета</t>
  </si>
  <si>
    <t>61 0 01 77720</t>
  </si>
  <si>
    <t>61 0 01 00000</t>
  </si>
  <si>
    <t>Основное мероприятие "Обеспечение  сохранности объектов культурного наследия"</t>
  </si>
  <si>
    <t>53 0 00 00000</t>
  </si>
  <si>
    <t>53 1 00 00000</t>
  </si>
  <si>
    <t>53 1 01 00000</t>
  </si>
  <si>
    <t>53 1 01 77280</t>
  </si>
  <si>
    <t>54 0 00 00000</t>
  </si>
  <si>
    <t>58 0 00 00000</t>
  </si>
  <si>
    <t>58 1 00 00000</t>
  </si>
  <si>
    <t>58 1 01 00000</t>
  </si>
  <si>
    <t>58 1 01 77520</t>
  </si>
  <si>
    <t>58 2 00 00000</t>
  </si>
  <si>
    <t>58 2 01 00000</t>
  </si>
  <si>
    <t>58 2 01 77530</t>
  </si>
  <si>
    <t>58 3 00 00000</t>
  </si>
  <si>
    <t>58 3 01 00000</t>
  </si>
  <si>
    <t>58 3 01 77540</t>
  </si>
  <si>
    <t>88 0 00 00000</t>
  </si>
  <si>
    <t>88 0 00 72650</t>
  </si>
  <si>
    <t>88 0 00 77060</t>
  </si>
  <si>
    <t>88 0 00 77080</t>
  </si>
  <si>
    <t>53 2 00 00000</t>
  </si>
  <si>
    <t>53 2 01 00000</t>
  </si>
  <si>
    <t>53 2 01 77290</t>
  </si>
  <si>
    <t>53 3 00 0000</t>
  </si>
  <si>
    <t>53 3 01 00000</t>
  </si>
  <si>
    <t>53 3 01 77300</t>
  </si>
  <si>
    <t>53 4 00 00000</t>
  </si>
  <si>
    <t>53 4 01 00000</t>
  </si>
  <si>
    <t>53 4 01 77310</t>
  </si>
  <si>
    <t>53 5 00 00000</t>
  </si>
  <si>
    <t>53 5 01 00000</t>
  </si>
  <si>
    <t>53 5 01 77330</t>
  </si>
  <si>
    <t>53 6 00 00000</t>
  </si>
  <si>
    <t>53 6 01 00000</t>
  </si>
  <si>
    <t>53 6 01 77330</t>
  </si>
  <si>
    <t>88 0 00 55490</t>
  </si>
  <si>
    <t>88 0 00 77010</t>
  </si>
  <si>
    <t>88 0 00 77140</t>
  </si>
  <si>
    <t>58 4 00 00000</t>
  </si>
  <si>
    <t>58 4 01 00000</t>
  </si>
  <si>
    <t>58 4 01 L4970</t>
  </si>
  <si>
    <t>54 1 00 00000</t>
  </si>
  <si>
    <t>54 1 01 00000</t>
  </si>
  <si>
    <t>54 1 01 77480</t>
  </si>
  <si>
    <t>54 1 02 00000</t>
  </si>
  <si>
    <t>54 1 02 77480</t>
  </si>
  <si>
    <t>54 3 00 00000</t>
  </si>
  <si>
    <t>54 3 01 00000</t>
  </si>
  <si>
    <t>54 3 01 77780</t>
  </si>
  <si>
    <t>65 0 00 00000</t>
  </si>
  <si>
    <t xml:space="preserve">65 0 03 00000 </t>
  </si>
  <si>
    <t>65 0 03 77580</t>
  </si>
  <si>
    <t>88 0 00 77200</t>
  </si>
  <si>
    <t>88 0 00 51350</t>
  </si>
  <si>
    <t>88 0 00 77800</t>
  </si>
  <si>
    <t>88 0 00 77020</t>
  </si>
  <si>
    <t>58 5 00 00000</t>
  </si>
  <si>
    <t>58 5 01 00000</t>
  </si>
  <si>
    <t>58 5 01 77560</t>
  </si>
  <si>
    <t>51 1 01 00000</t>
  </si>
  <si>
    <t xml:space="preserve">51 1 01 71570 </t>
  </si>
  <si>
    <t>51 1 01 77210</t>
  </si>
  <si>
    <t>51 3 00 00000</t>
  </si>
  <si>
    <t>51 3 01 00000</t>
  </si>
  <si>
    <t>51 3 01 77590</t>
  </si>
  <si>
    <t>51 3 02 00000</t>
  </si>
  <si>
    <t>51 3 02 77590</t>
  </si>
  <si>
    <t>88 0 00 71500</t>
  </si>
  <si>
    <t>51 1 02 00000</t>
  </si>
  <si>
    <t>51 1 02 71570</t>
  </si>
  <si>
    <t>51 1 02 77210</t>
  </si>
  <si>
    <t>51 1 03 77210</t>
  </si>
  <si>
    <t>51 1 05 00000</t>
  </si>
  <si>
    <t>51 1 05 72410</t>
  </si>
  <si>
    <t>51 1 05 77210</t>
  </si>
  <si>
    <t>51 1 07 00000</t>
  </si>
  <si>
    <t>51 1 07 L3040</t>
  </si>
  <si>
    <t>51 1 07 77230</t>
  </si>
  <si>
    <t>62 0 02 00000</t>
  </si>
  <si>
    <t>62 0 02 77710</t>
  </si>
  <si>
    <t>88 0 00 77120</t>
  </si>
  <si>
    <t xml:space="preserve">51 100 00000 </t>
  </si>
  <si>
    <t>51 1 04 00000</t>
  </si>
  <si>
    <t>51 1 04 77210</t>
  </si>
  <si>
    <t>88 0 00 71510</t>
  </si>
  <si>
    <t>88 0 00 77370</t>
  </si>
  <si>
    <t>88 0 00 77040</t>
  </si>
  <si>
    <t>88 0 00 77100</t>
  </si>
  <si>
    <t>55 0 00 00000</t>
  </si>
  <si>
    <t>55 0 02 00000</t>
  </si>
  <si>
    <t>55 0 02 70550</t>
  </si>
  <si>
    <t>55 0 02 77630</t>
  </si>
  <si>
    <t>57 0 00 00000</t>
  </si>
  <si>
    <t>57 0 02 00000</t>
  </si>
  <si>
    <t>57 0 02 77470</t>
  </si>
  <si>
    <t>88 0 00 77170</t>
  </si>
  <si>
    <t>88 0 00 77190</t>
  </si>
  <si>
    <t>88 0 00 72950</t>
  </si>
  <si>
    <t>88 0 00 72960</t>
  </si>
  <si>
    <t>88 0 00 77000</t>
  </si>
  <si>
    <t>64 0 00  00000</t>
  </si>
  <si>
    <t>64 0 05  00000</t>
  </si>
  <si>
    <t>64 0 05  77570</t>
  </si>
  <si>
    <t>88 0 00 51200</t>
  </si>
  <si>
    <t>88 0 00 77030</t>
  </si>
  <si>
    <t>52 0 00 00000</t>
  </si>
  <si>
    <t>52 0 04 00000</t>
  </si>
  <si>
    <t>52 0 04 77460</t>
  </si>
  <si>
    <t xml:space="preserve">63 0 00 00000 </t>
  </si>
  <si>
    <t>63 0 02 00000</t>
  </si>
  <si>
    <t>63 0 02 77150</t>
  </si>
  <si>
    <t>70 0 00 00000</t>
  </si>
  <si>
    <t>70 0 01 00000</t>
  </si>
  <si>
    <t>70 0 01 77110</t>
  </si>
  <si>
    <t>88 0 00 71580</t>
  </si>
  <si>
    <t>88 0 00 71590</t>
  </si>
  <si>
    <t>88 0 00 71610</t>
  </si>
  <si>
    <t>50 0 00 00000</t>
  </si>
  <si>
    <t>50 0 06 00000</t>
  </si>
  <si>
    <t>50 0 06 77180</t>
  </si>
  <si>
    <t>88 0 00 77400</t>
  </si>
  <si>
    <t>88 0 00 77380</t>
  </si>
  <si>
    <t>88 0 00 77390</t>
  </si>
  <si>
    <t xml:space="preserve">88 0 00 72480 </t>
  </si>
  <si>
    <t>88 0 00 72500</t>
  </si>
  <si>
    <t>88 0 00 71600</t>
  </si>
  <si>
    <t>88 0 00 77130</t>
  </si>
  <si>
    <t>55 0 01 00000</t>
  </si>
  <si>
    <t>55 0 01 77630</t>
  </si>
  <si>
    <t>55 0 01 70550</t>
  </si>
  <si>
    <t>56 0 02 00000</t>
  </si>
  <si>
    <t>56 0 02 77640</t>
  </si>
  <si>
    <t>56 0 03 00000</t>
  </si>
  <si>
    <t>56 0 03 77640</t>
  </si>
  <si>
    <t>56 0 04 00000</t>
  </si>
  <si>
    <t>56 0 04 77640</t>
  </si>
  <si>
    <t>56 0 05 00000</t>
  </si>
  <si>
    <t>56 0 05 77640</t>
  </si>
  <si>
    <t>56 0 06 00000</t>
  </si>
  <si>
    <t>56 0 06 77640</t>
  </si>
  <si>
    <t>57 0 03 00000</t>
  </si>
  <si>
    <t>57 0 03 77470</t>
  </si>
  <si>
    <t>57 0 04 00000</t>
  </si>
  <si>
    <t>57 0 04 77470</t>
  </si>
  <si>
    <t>61 0 02 00000</t>
  </si>
  <si>
    <t>61 0 02 77720</t>
  </si>
  <si>
    <t>Расходы бюджета города Ливны за 2022 год по ведомственной структуре расходов  бюджета</t>
  </si>
  <si>
    <t>в том числе</t>
  </si>
  <si>
    <t>Муниципальная программа "Молодежь города Ливны Орловской области"</t>
  </si>
  <si>
    <t xml:space="preserve">Подпрограмма "Содействие занятости молодежи города Ливны" </t>
  </si>
  <si>
    <t>Муниципальная программа "Образование в городе Ливны Орловской области"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</si>
  <si>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</si>
  <si>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Муниципальная программа "Формирование законопослушного поведения участников дорожного движения в городе Ливны Орловской области"</t>
  </si>
  <si>
    <t>73 0 00 00000</t>
  </si>
  <si>
    <t>Основное мероприятие "Повышение уровня правового воспитания участников дорожного движения"</t>
  </si>
  <si>
    <t>73 0 01 00000</t>
  </si>
  <si>
    <t>73 0 01 77840</t>
  </si>
  <si>
    <t>Основное мероприятие "Проведение мероприятий, направленных на формирование навыков безопасного поведения на дорогах"</t>
  </si>
  <si>
    <t>73 0 02 00000</t>
  </si>
  <si>
    <t>73 0 02 77840</t>
  </si>
  <si>
    <t>Основное мероприятие "Региональный проект "Современная школа" федерального проекта "Современная школа" национального проекта "Образование"</t>
  </si>
  <si>
    <t>51 3 E1 00000</t>
  </si>
  <si>
    <t>51 3 E1 53050</t>
  </si>
  <si>
    <t>Основное мероприятие "Региональный проект "Успех каждого ребенка" федерального проекта "Успех каждого ребенка" национального проекта "Образование"</t>
  </si>
  <si>
    <t>51 1 E2 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</si>
  <si>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</si>
  <si>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51 1 E2 54910</t>
  </si>
  <si>
    <t>Подпрограмма "Развитие дополнительного образования в городе Ливны"</t>
  </si>
  <si>
    <t>51 4 00 00000</t>
  </si>
  <si>
    <t>51 4 01 00000</t>
  </si>
  <si>
    <t>51 4 01 77240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</si>
  <si>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</si>
  <si>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51 4 02 00000</t>
  </si>
  <si>
    <t>51 4 02 77240</t>
  </si>
  <si>
    <t>64 0 00 00000</t>
  </si>
  <si>
    <t>64 0 05 00000</t>
  </si>
  <si>
    <t>64 0 05 77570</t>
  </si>
  <si>
    <t>Муниципальная программа "Обеспечение безопасности дорожного движения на территории города Ливны Орловской области"</t>
  </si>
  <si>
    <t>Обеспечение жильем отдельных категорий граждан, установленных Федеральным законом от 12 января 1995 года №5-ФЗ "О ветеранах" в рамках непрограммной части городского бюджета</t>
  </si>
  <si>
    <t>Муниципальная программа "Развитие архивного дела в городе Ливны Орловской области"</t>
  </si>
  <si>
    <t>Муниципальная программа "Развитие территориального общественного самоуправления в городе Ливны  Орловской области"</t>
  </si>
  <si>
    <t>74 0 00 00000</t>
  </si>
  <si>
    <t xml:space="preserve"> Основное мероприятие "Осуществление выплаты председателям уличных комитетов"</t>
  </si>
  <si>
    <t>74 001 00000</t>
  </si>
  <si>
    <t>74 001 77850</t>
  </si>
  <si>
    <t>8800056940</t>
  </si>
  <si>
    <t xml:space="preserve"> Возмещение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</t>
  </si>
  <si>
    <t>Организация временного социально-бытового обустройства лиц, вынужденно покинувших территорию Украины и временно пребывающих на территории города Ливны, в рамках непрограммной части городского бюджета</t>
  </si>
  <si>
    <t>88 0 00 77870</t>
  </si>
  <si>
    <t>50 0 04 77180</t>
  </si>
  <si>
    <t>Основное мероприятие "Содействие развитию ремесленной деятельности"</t>
  </si>
  <si>
    <t>50 0 04 00000</t>
  </si>
  <si>
    <t>Образование</t>
  </si>
  <si>
    <t>1549,2</t>
  </si>
  <si>
    <t>Возмещение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</t>
  </si>
  <si>
    <t>8800074950</t>
  </si>
  <si>
    <t>Организация временного социально-бытового обустройство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Орловской области в экстренном массовом порядке в 2022 году, источником финансового обеспечения которых являются поступления от денежных пожертвований в областной бюджет на эти цели в рамках непрограммной части городского бюджета</t>
  </si>
  <si>
    <t>8800077880</t>
  </si>
  <si>
    <t>Реализация инновационного социального проекта города Ливны "Движение вверх" в рамках непрограммной части городского бюджета</t>
  </si>
  <si>
    <t>Основное мероприятие "Внедрение комплекса технических средств контроля за состоянием правопорядка"</t>
  </si>
  <si>
    <t>63 0 01 00000</t>
  </si>
  <si>
    <t>63 0 01 77150</t>
  </si>
  <si>
    <t>Основное мероприятие "Укрепление состояния антитеррористической защищенности объектов города Ливны"</t>
  </si>
  <si>
    <t>70 0 03 77110</t>
  </si>
  <si>
    <t>70 0 03 00000</t>
  </si>
  <si>
    <t>Реализация государственных функций Орловской области в сфере государственного управления в рамках непрограммной части городского бюджета</t>
  </si>
  <si>
    <t>88 0 00 72420</t>
  </si>
  <si>
    <t>Организация и проведение рейтингового голосования по отбору общественных территорий и дизайн-проектов благоустройства в Орловской области в рамках непрограммной части городского бюджета</t>
  </si>
  <si>
    <t>88 0 00 74920</t>
  </si>
  <si>
    <t>Подготовка заявок на Всероссийский конкурс лучших проектов создания комфортной городской среды в малых городах и исторических поселениях, проводимый Министерством строительства и жилищно-коммунального хозяйства Российской Федерации в рамках непрограммной части городского бюджета</t>
  </si>
  <si>
    <t>88 0 00 77890</t>
  </si>
  <si>
    <t>88 0 00 77820</t>
  </si>
  <si>
    <t>69 0 01 72310</t>
  </si>
  <si>
    <t>Муниципальная программа "Благоустройство города Ливны Орловской области"</t>
  </si>
  <si>
    <t>Основное мероприятие "Благоустройство и содержание пляжа на реке Сосна в купальный период на территории города"</t>
  </si>
  <si>
    <t>Основное мероприятие "Создание площадок накопления твердых коммунальных отходов и уборка несанкционированных свалок на территории города"</t>
  </si>
  <si>
    <t>Основное мероприятие "Проведение смотра-конкурса по благоустройству"</t>
  </si>
  <si>
    <t>Основное мероприятие "Текущее содержание мест захоронений: Черкасское кладбище, Заливенское кладбище, Беломестненское кладбище, кладбище в районе п.Георгиевский"</t>
  </si>
  <si>
    <t>Основное мероприятие "Отлов животных без владельцев, обитающих на территории города"</t>
  </si>
  <si>
    <t>Основное мероприятие "Озеленение, санитарная обрезка и валка аварийных деревьев на территории города"</t>
  </si>
  <si>
    <t>Основное мероприятие "Содержание территории городского парка культуры и отдыха"</t>
  </si>
  <si>
    <t>Основное мероприятие "Мероприятия по содержанию общественных территорий"</t>
  </si>
  <si>
    <t>Основное мероприятие "Содержание "Парка Машиностроителей"</t>
  </si>
  <si>
    <t xml:space="preserve">Муниципальная программа "Развитие физической культуры и спорта в городе Ливны Орловской области" </t>
  </si>
  <si>
    <t>Подпрограмма "Развитие инфраструктуры массового спорта в городе Ливны Орловской области"</t>
  </si>
  <si>
    <t>Основное мероприятие "Выполнение работ по инженерным изысканиям и изготовлению проектной документации на строительство крытого катка с искусственным льдом в            г. Ливны "</t>
  </si>
  <si>
    <t>54 3 05 00000</t>
  </si>
  <si>
    <t>54 3 05 77780</t>
  </si>
  <si>
    <t>Реализация мероприятий для участия во Всероссийском конкурсе лучших проектов туристского кода центра города в рамках непрограммной части городского бюджета</t>
  </si>
  <si>
    <t>88 0 00 77860</t>
  </si>
  <si>
    <t xml:space="preserve">Подпрограмма "Ливны молодые" </t>
  </si>
  <si>
    <t>Подпрограмма "Нравственное и патриотическое воспитание граждан"</t>
  </si>
  <si>
    <t>Основное мероприятие "Организация и проведение мероприятий гражданско-патриотической направленности"</t>
  </si>
  <si>
    <t xml:space="preserve">Подпрограмма "Профилактика алкоголизма, наркомании и табакокурения в городе Ливны" </t>
  </si>
  <si>
    <t>Основное мероприятие "Региональный проект "Культурная среда" федерального проекта "Культурная среда" национального проекта "Культура"</t>
  </si>
  <si>
    <t>53 3 A1 00000</t>
  </si>
  <si>
    <t>Реконструкция и капитальный ремонт муниципальных музеев</t>
  </si>
  <si>
    <t>53 3 A1 55970</t>
  </si>
  <si>
    <t>Реализация федеральной целевой программы "Увековечение памяти погибших при защите Отечества на 2019 - 2024 годы"</t>
  </si>
  <si>
    <t>53 6 01 L2990</t>
  </si>
  <si>
    <t xml:space="preserve">Подпрограмма "Обеспечение жильем молодых семей" </t>
  </si>
  <si>
    <t>Подпрограмма "Организация, участие и проведение официальных физкультурных, физкультурно-оздоровительных и спортивных мероприятий в городе Ливны Орловской области"</t>
  </si>
  <si>
    <t>Основное мероприятие "Организация, участие и проведение официальных физкультурных, физкультурно-оздоровительных и спортивных мероприятий на территории города Ливны"</t>
  </si>
  <si>
    <t>Основное мероприятие "Выполнение работ по инженерным изысканиям и изготовлению проектной документации на строительство крытого катка с искусственным льдом в г. Ливны "</t>
  </si>
  <si>
    <t>Основное мероприятие "Реализация инициативного проекта, отобранного по результатам конкурсного отбора инициативных проектов, выдвигаемых для получения финансовой поддержки в рамках проекта "Народный бюджет" в Орловской области - капитальный ремонт трибун МАУ "ФОК"</t>
  </si>
  <si>
    <t>54 3 06 00000</t>
  </si>
  <si>
    <t>Реализация инициативных проектов</t>
  </si>
  <si>
    <t>54 3 06 70140</t>
  </si>
  <si>
    <t>54 3 06 77780</t>
  </si>
  <si>
    <t>0</t>
  </si>
  <si>
    <t>Подпрограмма "Развитие муниципального бюджетного учреждения спортивной подготовки в городе Ливны Орловской области"</t>
  </si>
  <si>
    <t>ИСТОЧНИКИ ВНУТРЕННЕГО ФИНАНСИРОВАНИЯ ДЕФИЦИТОВ БЮДЖЕТОВ</t>
  </si>
  <si>
    <t>000 01 00 00 00 00 0000 000</t>
  </si>
  <si>
    <t>000 01 02 00 00 00 0000 000</t>
  </si>
  <si>
    <t>Привлечение кредитов от кредитных организаций в валюте Российской Федерации</t>
  </si>
  <si>
    <t>000 01 02 00 00 00 0000 700</t>
  </si>
  <si>
    <t>Привлечение городскими округами кредитов от кредитных организаций в валюте Российской Федерации</t>
  </si>
  <si>
    <t>000 01 02 00 00 04 0000 710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</si>
  <si>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</si>
  <si>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</si>
  <si>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городскими округами кредитов от кредитных организаций в валюте Российской Федерации</t>
  </si>
  <si>
    <t>000 01 02 00 00 04 0000 810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</si>
  <si>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</si>
  <si>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</si>
  <si>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</si>
  <si>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</si>
  <si>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</si>
  <si>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</si>
  <si>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</si>
  <si>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</si>
  <si>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</si>
  <si>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</si>
  <si>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000 01 03 01 00 04 0000 810</t>
  </si>
  <si>
    <t>Изменение остатков средств на счетах по учету средств бюджетов</t>
  </si>
  <si>
    <t>000 01 05 00 00 00 0000 000</t>
  </si>
  <si>
    <t>000 01 05 00 00 00 0000 500</t>
  </si>
  <si>
    <t>000 01 05 02 00 00 0000 500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</si>
  <si>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</si>
  <si>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</si>
  <si>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</si>
  <si>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</si>
  <si>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</si>
  <si>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</si>
  <si>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</si>
  <si>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Код</t>
  </si>
  <si>
    <t>План</t>
  </si>
  <si>
    <t>Факт</t>
  </si>
  <si>
    <t>тыс.рублей</t>
  </si>
  <si>
    <t>Источники внутреннего финансирования дефицита бюджета города Ливны за 2022 год по кодам классификации источников финансирования дефицитов бюджетов</t>
  </si>
  <si>
    <t>000 01 03 01 00 00 0000 800</t>
  </si>
  <si>
    <t>Муниципальная программа "Ремонт, строительство, реконструкция и содержание автомобильных дорог общего пользования местного значения города Ливны Орловской области"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</si>
  <si>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</si>
  <si>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</si>
  <si>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</si>
  <si>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 представительных 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</si>
  <si>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</si>
  <si>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 Российской Федерации,  местных администраций</t>
  </si>
  <si>
    <t>Расходы бюджета города Ливны за 2022 год по разделам и подразделам  классификации расходов бюджета</t>
  </si>
  <si>
    <t>Приложение 2                                                      к решению Ливенского городского Совета народных депутатов   от 31 мая  2023 г.   №20/215 - МПА</t>
  </si>
  <si>
    <t>Приложение 3 к решению Ливенского городского Совета народных депутатов     от 31 мая 2023  г. № 20/215 - МПА</t>
  </si>
  <si>
    <t>Приложение 4 к решению Ливенского городского Совета народных депутатов  от 31 мая  2023 г.  № 20/215 - МПА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</si>
</sst>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3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9" fillId="0" borderId="17">
      <alignment vertical="top" wrapText="1"/>
    </xf>
    <xf numFmtId="1" fontId="32" fillId="0" borderId="17">
      <alignment horizontal="center" vertical="top" shrinkToFit="1"/>
    </xf>
  </cellStyleXfs>
  <cellXfs count="181">
    <xf numFmtId="0" fontId="0" fillId="0" borderId="0" xfId="0"/>
    <xf numFmtId="0" fontId="0" fillId="0" borderId="0" xfId="0" applyFill="1"/>
    <xf numFmtId="0" fontId="4" fillId="2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24" borderId="0" xfId="0" applyFont="1" applyFill="1"/>
    <xf numFmtId="0" fontId="4" fillId="0" borderId="0" xfId="0" applyFont="1" applyFill="1"/>
    <xf numFmtId="0" fontId="5" fillId="0" borderId="0" xfId="0" applyFont="1"/>
    <xf numFmtId="0" fontId="2" fillId="24" borderId="0" xfId="0" applyFont="1" applyFill="1" applyBorder="1" applyAlignment="1"/>
    <xf numFmtId="4" fontId="4" fillId="0" borderId="0" xfId="0" applyNumberFormat="1" applyFont="1" applyFill="1"/>
    <xf numFmtId="49" fontId="0" fillId="0" borderId="0" xfId="0" applyNumberFormat="1"/>
    <xf numFmtId="2" fontId="0" fillId="0" borderId="0" xfId="0" applyNumberFormat="1"/>
    <xf numFmtId="49" fontId="0" fillId="25" borderId="10" xfId="0" applyNumberFormat="1" applyFill="1" applyBorder="1"/>
    <xf numFmtId="2" fontId="0" fillId="26" borderId="10" xfId="0" applyNumberFormat="1" applyFill="1" applyBorder="1"/>
    <xf numFmtId="2" fontId="0" fillId="25" borderId="10" xfId="0" applyNumberFormat="1" applyFill="1" applyBorder="1"/>
    <xf numFmtId="49" fontId="0" fillId="0" borderId="10" xfId="0" applyNumberFormat="1" applyBorder="1"/>
    <xf numFmtId="2" fontId="0" fillId="0" borderId="10" xfId="0" applyNumberFormat="1" applyBorder="1"/>
    <xf numFmtId="0" fontId="4" fillId="24" borderId="0" xfId="0" applyFont="1" applyFill="1" applyAlignment="1">
      <alignment horizontal="left" wrapText="1"/>
    </xf>
    <xf numFmtId="0" fontId="23" fillId="24" borderId="0" xfId="0" applyFont="1" applyFill="1" applyAlignment="1">
      <alignment horizontal="center" wrapText="1"/>
    </xf>
    <xf numFmtId="0" fontId="4" fillId="24" borderId="0" xfId="0" applyFont="1" applyFill="1" applyAlignment="1">
      <alignment wrapText="1"/>
    </xf>
    <xf numFmtId="0" fontId="23" fillId="24" borderId="0" xfId="0" applyFont="1" applyFill="1" applyAlignment="1">
      <alignment horizontal="center"/>
    </xf>
    <xf numFmtId="10" fontId="5" fillId="27" borderId="10" xfId="0" applyNumberFormat="1" applyFont="1" applyFill="1" applyBorder="1" applyAlignment="1">
      <alignment horizontal="right" vertical="top" shrinkToFit="1"/>
    </xf>
    <xf numFmtId="4" fontId="5" fillId="27" borderId="10" xfId="0" applyNumberFormat="1" applyFont="1" applyFill="1" applyBorder="1" applyAlignment="1">
      <alignment horizontal="right" vertical="top" shrinkToFit="1"/>
    </xf>
    <xf numFmtId="10" fontId="5" fillId="28" borderId="11" xfId="0" applyNumberFormat="1" applyFont="1" applyFill="1" applyBorder="1" applyAlignment="1">
      <alignment horizontal="right" vertical="top" shrinkToFit="1"/>
    </xf>
    <xf numFmtId="4" fontId="5" fillId="28" borderId="11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Fill="1"/>
    <xf numFmtId="49" fontId="4" fillId="0" borderId="0" xfId="0" applyNumberFormat="1" applyFont="1"/>
    <xf numFmtId="2" fontId="4" fillId="0" borderId="0" xfId="0" applyNumberFormat="1" applyFont="1"/>
    <xf numFmtId="10" fontId="5" fillId="27" borderId="11" xfId="0" applyNumberFormat="1" applyFont="1" applyFill="1" applyBorder="1" applyAlignment="1">
      <alignment horizontal="right" vertical="top" shrinkToFit="1"/>
    </xf>
    <xf numFmtId="4" fontId="5" fillId="27" borderId="11" xfId="0" applyNumberFormat="1" applyFont="1" applyFill="1" applyBorder="1" applyAlignment="1">
      <alignment horizontal="right" vertical="top" shrinkToFit="1"/>
    </xf>
    <xf numFmtId="2" fontId="0" fillId="0" borderId="12" xfId="0" applyNumberFormat="1" applyBorder="1"/>
    <xf numFmtId="2" fontId="0" fillId="25" borderId="12" xfId="0" applyNumberFormat="1" applyFill="1" applyBorder="1"/>
    <xf numFmtId="10" fontId="5" fillId="28" borderId="0" xfId="0" applyNumberFormat="1" applyFont="1" applyFill="1" applyBorder="1" applyAlignment="1">
      <alignment horizontal="right" vertical="top" shrinkToFit="1"/>
    </xf>
    <xf numFmtId="4" fontId="5" fillId="28" borderId="0" xfId="0" applyNumberFormat="1" applyFont="1" applyFill="1" applyBorder="1" applyAlignment="1">
      <alignment horizontal="right" vertical="top" shrinkToFit="1"/>
    </xf>
    <xf numFmtId="49" fontId="4" fillId="25" borderId="0" xfId="0" applyNumberFormat="1" applyFont="1" applyFill="1" applyBorder="1" applyAlignment="1">
      <alignment vertical="justify"/>
    </xf>
    <xf numFmtId="49" fontId="4" fillId="25" borderId="0" xfId="0" applyNumberFormat="1" applyFont="1" applyFill="1" applyBorder="1"/>
    <xf numFmtId="0" fontId="4" fillId="29" borderId="0" xfId="0" applyFont="1" applyFill="1"/>
    <xf numFmtId="0" fontId="5" fillId="29" borderId="0" xfId="0" applyFont="1" applyFill="1"/>
    <xf numFmtId="10" fontId="5" fillId="30" borderId="10" xfId="0" applyNumberFormat="1" applyFont="1" applyFill="1" applyBorder="1" applyAlignment="1">
      <alignment horizontal="right" vertical="top" shrinkToFit="1"/>
    </xf>
    <xf numFmtId="4" fontId="5" fillId="30" borderId="10" xfId="0" applyNumberFormat="1" applyFont="1" applyFill="1" applyBorder="1" applyAlignment="1">
      <alignment horizontal="right" vertical="top" shrinkToFit="1"/>
    </xf>
    <xf numFmtId="0" fontId="4" fillId="30" borderId="0" xfId="0" applyFont="1" applyFill="1"/>
    <xf numFmtId="0" fontId="5" fillId="30" borderId="0" xfId="0" applyFont="1" applyFill="1"/>
    <xf numFmtId="10" fontId="5" fillId="30" borderId="11" xfId="0" applyNumberFormat="1" applyFont="1" applyFill="1" applyBorder="1" applyAlignment="1">
      <alignment horizontal="right" vertical="top" shrinkToFit="1"/>
    </xf>
    <xf numFmtId="4" fontId="5" fillId="30" borderId="11" xfId="0" applyNumberFormat="1" applyFont="1" applyFill="1" applyBorder="1" applyAlignment="1">
      <alignment horizontal="right" vertical="top" shrinkToFit="1"/>
    </xf>
    <xf numFmtId="0" fontId="5" fillId="0" borderId="0" xfId="0" applyFont="1" applyFill="1"/>
    <xf numFmtId="49" fontId="4" fillId="0" borderId="0" xfId="0" applyNumberFormat="1" applyFont="1" applyFill="1" applyBorder="1" applyAlignment="1">
      <alignment vertical="justify"/>
    </xf>
    <xf numFmtId="0" fontId="4" fillId="25" borderId="0" xfId="0" applyFont="1" applyFill="1"/>
    <xf numFmtId="0" fontId="5" fillId="25" borderId="0" xfId="0" applyFont="1" applyFill="1"/>
    <xf numFmtId="0" fontId="25" fillId="24" borderId="0" xfId="0" applyFont="1" applyFill="1"/>
    <xf numFmtId="0" fontId="24" fillId="24" borderId="0" xfId="0" applyFont="1" applyFill="1" applyBorder="1" applyAlignment="1"/>
    <xf numFmtId="49" fontId="24" fillId="24" borderId="0" xfId="0" applyNumberFormat="1" applyFont="1" applyFill="1" applyBorder="1" applyAlignment="1">
      <alignment horizontal="center"/>
    </xf>
    <xf numFmtId="10" fontId="25" fillId="28" borderId="0" xfId="0" applyNumberFormat="1" applyFont="1" applyFill="1" applyBorder="1" applyAlignment="1">
      <alignment horizontal="right" vertical="top" shrinkToFit="1"/>
    </xf>
    <xf numFmtId="4" fontId="25" fillId="28" borderId="0" xfId="0" applyNumberFormat="1" applyFont="1" applyFill="1" applyBorder="1" applyAlignment="1">
      <alignment horizontal="right" vertical="top" shrinkToFit="1"/>
    </xf>
    <xf numFmtId="2" fontId="0" fillId="26" borderId="12" xfId="0" applyNumberFormat="1" applyFill="1" applyBorder="1"/>
    <xf numFmtId="165" fontId="4" fillId="0" borderId="0" xfId="0" applyNumberFormat="1" applyFont="1" applyAlignment="1">
      <alignment horizontal="center" vertical="top"/>
    </xf>
    <xf numFmtId="0" fontId="26" fillId="0" borderId="0" xfId="0" applyFont="1"/>
    <xf numFmtId="0" fontId="26" fillId="24" borderId="0" xfId="0" applyFont="1" applyFill="1" applyAlignment="1">
      <alignment wrapText="1"/>
    </xf>
    <xf numFmtId="0" fontId="27" fillId="0" borderId="10" xfId="0" applyFont="1" applyBorder="1" applyAlignment="1">
      <alignment wrapText="1"/>
    </xf>
    <xf numFmtId="10" fontId="24" fillId="31" borderId="10" xfId="0" applyNumberFormat="1" applyFont="1" applyFill="1" applyBorder="1" applyAlignment="1">
      <alignment horizontal="right" vertical="top" shrinkToFit="1"/>
    </xf>
    <xf numFmtId="4" fontId="24" fillId="31" borderId="10" xfId="0" applyNumberFormat="1" applyFont="1" applyFill="1" applyBorder="1" applyAlignment="1">
      <alignment horizontal="right" vertical="top" shrinkToFit="1"/>
    </xf>
    <xf numFmtId="10" fontId="25" fillId="31" borderId="10" xfId="0" applyNumberFormat="1" applyFont="1" applyFill="1" applyBorder="1" applyAlignment="1">
      <alignment horizontal="right" vertical="top" shrinkToFit="1"/>
    </xf>
    <xf numFmtId="4" fontId="25" fillId="31" borderId="10" xfId="0" applyNumberFormat="1" applyFont="1" applyFill="1" applyBorder="1" applyAlignment="1">
      <alignment horizontal="right" vertical="top" shrinkToFit="1"/>
    </xf>
    <xf numFmtId="10" fontId="25" fillId="31" borderId="11" xfId="0" applyNumberFormat="1" applyFont="1" applyFill="1" applyBorder="1" applyAlignment="1">
      <alignment horizontal="right" vertical="top" shrinkToFit="1"/>
    </xf>
    <xf numFmtId="4" fontId="25" fillId="31" borderId="11" xfId="0" applyNumberFormat="1" applyFont="1" applyFill="1" applyBorder="1" applyAlignment="1">
      <alignment horizontal="right" vertical="top" shrinkToFit="1"/>
    </xf>
    <xf numFmtId="0" fontId="4" fillId="32" borderId="0" xfId="0" applyFont="1" applyFill="1"/>
    <xf numFmtId="0" fontId="25" fillId="32" borderId="0" xfId="0" applyFont="1" applyFill="1" applyAlignment="1">
      <alignment wrapText="1"/>
    </xf>
    <xf numFmtId="0" fontId="25" fillId="32" borderId="0" xfId="0" applyFont="1" applyFill="1"/>
    <xf numFmtId="0" fontId="24" fillId="32" borderId="0" xfId="0" applyFont="1" applyFill="1" applyAlignment="1">
      <alignment wrapText="1"/>
    </xf>
    <xf numFmtId="0" fontId="24" fillId="32" borderId="0" xfId="0" applyFont="1" applyFill="1" applyBorder="1" applyAlignment="1">
      <alignment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horizontal="center" vertical="center" wrapText="1"/>
    </xf>
    <xf numFmtId="10" fontId="24" fillId="32" borderId="10" xfId="0" applyNumberFormat="1" applyFont="1" applyFill="1" applyBorder="1" applyAlignment="1">
      <alignment horizontal="right" vertical="top" shrinkToFit="1"/>
    </xf>
    <xf numFmtId="4" fontId="24" fillId="32" borderId="10" xfId="0" applyNumberFormat="1" applyFont="1" applyFill="1" applyBorder="1" applyAlignment="1">
      <alignment horizontal="right" vertical="top" shrinkToFit="1"/>
    </xf>
    <xf numFmtId="49" fontId="25" fillId="32" borderId="10" xfId="0" applyNumberFormat="1" applyFont="1" applyFill="1" applyBorder="1" applyAlignment="1">
      <alignment horizontal="center" vertical="center" wrapText="1"/>
    </xf>
    <xf numFmtId="49" fontId="27" fillId="32" borderId="10" xfId="0" applyNumberFormat="1" applyFont="1" applyFill="1" applyBorder="1" applyAlignment="1">
      <alignment horizontal="center" vertical="center" wrapText="1"/>
    </xf>
    <xf numFmtId="49" fontId="25" fillId="25" borderId="10" xfId="0" applyNumberFormat="1" applyFont="1" applyFill="1" applyBorder="1" applyAlignment="1">
      <alignment horizontal="center" vertical="center" wrapText="1"/>
    </xf>
    <xf numFmtId="49" fontId="23" fillId="25" borderId="10" xfId="0" applyNumberFormat="1" applyFont="1" applyFill="1" applyBorder="1" applyAlignment="1">
      <alignment horizontal="center" vertical="center" shrinkToFit="1"/>
    </xf>
    <xf numFmtId="49" fontId="27" fillId="32" borderId="10" xfId="0" applyNumberFormat="1" applyFont="1" applyFill="1" applyBorder="1" applyAlignment="1">
      <alignment horizontal="center" vertical="center" shrinkToFit="1"/>
    </xf>
    <xf numFmtId="49" fontId="23" fillId="32" borderId="10" xfId="0" applyNumberFormat="1" applyFont="1" applyFill="1" applyBorder="1" applyAlignment="1">
      <alignment horizontal="center" vertical="center" shrinkToFit="1"/>
    </xf>
    <xf numFmtId="49" fontId="27" fillId="25" borderId="10" xfId="0" applyNumberFormat="1" applyFont="1" applyFill="1" applyBorder="1" applyAlignment="1">
      <alignment horizontal="center" vertical="center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vertical="center"/>
    </xf>
    <xf numFmtId="49" fontId="27" fillId="25" borderId="10" xfId="0" applyNumberFormat="1" applyFont="1" applyFill="1" applyBorder="1" applyAlignment="1">
      <alignment horizontal="center" vertical="center" wrapText="1"/>
    </xf>
    <xf numFmtId="49" fontId="23" fillId="32" borderId="10" xfId="0" applyNumberFormat="1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/>
    </xf>
    <xf numFmtId="0" fontId="23" fillId="32" borderId="10" xfId="0" applyFont="1" applyFill="1" applyBorder="1" applyAlignment="1">
      <alignment vertical="center" wrapText="1"/>
    </xf>
    <xf numFmtId="0" fontId="27" fillId="32" borderId="10" xfId="0" applyFont="1" applyFill="1" applyBorder="1" applyAlignment="1">
      <alignment vertical="center" wrapText="1"/>
    </xf>
    <xf numFmtId="0" fontId="27" fillId="32" borderId="10" xfId="0" applyFont="1" applyFill="1" applyBorder="1" applyAlignment="1">
      <alignment horizontal="left" vertical="center" wrapText="1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10" xfId="0" applyNumberFormat="1" applyFont="1" applyFill="1" applyBorder="1" applyAlignment="1">
      <alignment horizontal="left" vertical="center" wrapText="1"/>
    </xf>
    <xf numFmtId="0" fontId="23" fillId="32" borderId="10" xfId="0" applyFont="1" applyFill="1" applyBorder="1" applyAlignment="1">
      <alignment horizontal="left" vertical="center" wrapText="1"/>
    </xf>
    <xf numFmtId="0" fontId="27" fillId="32" borderId="10" xfId="0" applyFont="1" applyFill="1" applyBorder="1" applyAlignment="1">
      <alignment horizontal="justify" vertical="center" wrapText="1"/>
    </xf>
    <xf numFmtId="164" fontId="24" fillId="32" borderId="0" xfId="0" applyNumberFormat="1" applyFont="1" applyFill="1" applyBorder="1" applyAlignment="1">
      <alignment horizontal="center" vertical="top" shrinkToFit="1"/>
    </xf>
    <xf numFmtId="0" fontId="23" fillId="32" borderId="10" xfId="0" applyFont="1" applyFill="1" applyBorder="1" applyAlignment="1">
      <alignment vertical="center"/>
    </xf>
    <xf numFmtId="0" fontId="23" fillId="25" borderId="10" xfId="0" applyFont="1" applyFill="1" applyBorder="1" applyAlignment="1">
      <alignment horizontal="left" vertical="center" wrapText="1"/>
    </xf>
    <xf numFmtId="0" fontId="23" fillId="25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2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7" fillId="25" borderId="10" xfId="0" applyFont="1" applyFill="1" applyBorder="1" applyAlignment="1">
      <alignment horizontal="left" vertical="center" wrapText="1"/>
    </xf>
    <xf numFmtId="0" fontId="27" fillId="25" borderId="10" xfId="0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25" borderId="10" xfId="0" applyNumberFormat="1" applyFont="1" applyFill="1" applyBorder="1" applyAlignment="1">
      <alignment vertical="center" wrapText="1"/>
    </xf>
    <xf numFmtId="0" fontId="27" fillId="0" borderId="10" xfId="0" applyNumberFormat="1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0" xfId="0" applyFont="1" applyFill="1" applyBorder="1" applyAlignment="1">
      <alignment horizontal="justify" vertical="center" wrapText="1"/>
    </xf>
    <xf numFmtId="0" fontId="28" fillId="32" borderId="0" xfId="0" applyFont="1" applyFill="1" applyBorder="1" applyAlignment="1">
      <alignment horizontal="right" vertical="center" wrapText="1"/>
    </xf>
    <xf numFmtId="0" fontId="24" fillId="32" borderId="10" xfId="0" applyFont="1" applyFill="1" applyBorder="1" applyAlignment="1">
      <alignment vertical="center" wrapText="1"/>
    </xf>
    <xf numFmtId="0" fontId="25" fillId="32" borderId="10" xfId="0" applyFont="1" applyFill="1" applyBorder="1" applyAlignment="1">
      <alignment vertical="center" wrapText="1"/>
    </xf>
    <xf numFmtId="0" fontId="25" fillId="25" borderId="10" xfId="0" applyFont="1" applyFill="1" applyBorder="1" applyAlignment="1">
      <alignment vertical="center" wrapText="1"/>
    </xf>
    <xf numFmtId="0" fontId="24" fillId="32" borderId="14" xfId="0" applyFont="1" applyFill="1" applyBorder="1" applyAlignment="1">
      <alignment vertical="center" wrapText="1"/>
    </xf>
    <xf numFmtId="49" fontId="4" fillId="32" borderId="0" xfId="0" applyNumberFormat="1" applyFont="1" applyFill="1"/>
    <xf numFmtId="2" fontId="4" fillId="32" borderId="0" xfId="0" applyNumberFormat="1" applyFont="1" applyFill="1" applyAlignment="1">
      <alignment horizontal="center" wrapText="1"/>
    </xf>
    <xf numFmtId="49" fontId="0" fillId="32" borderId="0" xfId="0" applyNumberFormat="1" applyFill="1"/>
    <xf numFmtId="2" fontId="0" fillId="32" borderId="0" xfId="0" applyNumberFormat="1" applyFill="1"/>
    <xf numFmtId="2" fontId="4" fillId="32" borderId="0" xfId="0" applyNumberFormat="1" applyFont="1" applyFill="1" applyAlignment="1">
      <alignment horizontal="right"/>
    </xf>
    <xf numFmtId="164" fontId="23" fillId="32" borderId="10" xfId="0" applyNumberFormat="1" applyFont="1" applyFill="1" applyBorder="1" applyAlignment="1">
      <alignment horizontal="center" vertical="center" shrinkToFit="1"/>
    </xf>
    <xf numFmtId="165" fontId="23" fillId="32" borderId="10" xfId="0" applyNumberFormat="1" applyFont="1" applyFill="1" applyBorder="1" applyAlignment="1">
      <alignment horizontal="center" vertical="center" shrinkToFit="1"/>
    </xf>
    <xf numFmtId="164" fontId="27" fillId="32" borderId="10" xfId="0" applyNumberFormat="1" applyFont="1" applyFill="1" applyBorder="1" applyAlignment="1">
      <alignment horizontal="center" vertical="center" shrinkToFit="1"/>
    </xf>
    <xf numFmtId="165" fontId="27" fillId="32" borderId="10" xfId="0" applyNumberFormat="1" applyFont="1" applyFill="1" applyBorder="1" applyAlignment="1">
      <alignment horizontal="center" vertical="center" shrinkToFit="1"/>
    </xf>
    <xf numFmtId="165" fontId="27" fillId="32" borderId="10" xfId="0" applyNumberFormat="1" applyFont="1" applyFill="1" applyBorder="1" applyAlignment="1">
      <alignment horizontal="center" vertical="center"/>
    </xf>
    <xf numFmtId="0" fontId="25" fillId="32" borderId="10" xfId="0" applyFont="1" applyFill="1" applyBorder="1" applyAlignment="1">
      <alignment horizontal="left" vertical="center" wrapText="1"/>
    </xf>
    <xf numFmtId="0" fontId="25" fillId="32" borderId="10" xfId="0" applyFont="1" applyFill="1" applyBorder="1" applyAlignment="1">
      <alignment horizontal="left" vertical="top" wrapText="1"/>
    </xf>
    <xf numFmtId="0" fontId="25" fillId="32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49" fontId="25" fillId="32" borderId="10" xfId="0" applyNumberFormat="1" applyFont="1" applyFill="1" applyBorder="1" applyAlignment="1">
      <alignment horizontal="center" vertical="center" shrinkToFit="1"/>
    </xf>
    <xf numFmtId="0" fontId="25" fillId="32" borderId="10" xfId="0" applyFont="1" applyFill="1" applyBorder="1" applyAlignment="1">
      <alignment wrapText="1"/>
    </xf>
    <xf numFmtId="0" fontId="30" fillId="32" borderId="10" xfId="0" applyFont="1" applyFill="1" applyBorder="1" applyAlignment="1">
      <alignment vertical="center" wrapText="1"/>
    </xf>
    <xf numFmtId="49" fontId="24" fillId="32" borderId="10" xfId="0" applyNumberFormat="1" applyFont="1" applyFill="1" applyBorder="1" applyAlignment="1">
      <alignment horizontal="center" vertical="center" wrapText="1"/>
    </xf>
    <xf numFmtId="0" fontId="27" fillId="32" borderId="10" xfId="0" applyFont="1" applyFill="1" applyBorder="1" applyAlignment="1">
      <alignment wrapText="1"/>
    </xf>
    <xf numFmtId="0" fontId="24" fillId="32" borderId="10" xfId="0" applyFont="1" applyFill="1" applyBorder="1" applyAlignment="1">
      <alignment horizontal="left" vertical="top" wrapText="1"/>
    </xf>
    <xf numFmtId="164" fontId="27" fillId="32" borderId="10" xfId="0" applyNumberFormat="1" applyFont="1" applyFill="1" applyBorder="1" applyAlignment="1">
      <alignment horizontal="center" vertical="center"/>
    </xf>
    <xf numFmtId="165" fontId="23" fillId="32" borderId="10" xfId="0" applyNumberFormat="1" applyFont="1" applyFill="1" applyBorder="1" applyAlignment="1">
      <alignment horizontal="center" vertical="center"/>
    </xf>
    <xf numFmtId="0" fontId="27" fillId="32" borderId="10" xfId="0" applyFont="1" applyFill="1" applyBorder="1" applyAlignment="1">
      <alignment horizontal="left" vertical="top" wrapText="1"/>
    </xf>
    <xf numFmtId="165" fontId="23" fillId="32" borderId="10" xfId="0" applyNumberFormat="1" applyFont="1" applyFill="1" applyBorder="1" applyAlignment="1">
      <alignment horizontal="center" vertical="center" wrapText="1"/>
    </xf>
    <xf numFmtId="165" fontId="27" fillId="32" borderId="10" xfId="0" applyNumberFormat="1" applyFont="1" applyFill="1" applyBorder="1" applyAlignment="1">
      <alignment horizontal="center" vertical="center" wrapText="1"/>
    </xf>
    <xf numFmtId="164" fontId="23" fillId="32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 shrinkToFit="1"/>
    </xf>
    <xf numFmtId="164" fontId="25" fillId="0" borderId="10" xfId="0" applyNumberFormat="1" applyFont="1" applyFill="1" applyBorder="1" applyAlignment="1">
      <alignment horizontal="center" vertical="center" shrinkToFit="1"/>
    </xf>
    <xf numFmtId="164" fontId="23" fillId="0" borderId="10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/>
    <xf numFmtId="49" fontId="25" fillId="0" borderId="10" xfId="0" applyNumberFormat="1" applyFont="1" applyFill="1" applyBorder="1" applyAlignment="1">
      <alignment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49" fontId="4" fillId="0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49" fontId="24" fillId="32" borderId="10" xfId="0" applyNumberFormat="1" applyFont="1" applyFill="1" applyBorder="1" applyAlignment="1">
      <alignment horizontal="center" vertical="center" shrinkToFit="1"/>
    </xf>
    <xf numFmtId="49" fontId="23" fillId="32" borderId="10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1" fontId="31" fillId="0" borderId="10" xfId="43" applyNumberFormat="1" applyFont="1" applyBorder="1" applyAlignment="1" applyProtection="1">
      <alignment horizontal="center" vertical="center" shrinkToFit="1"/>
    </xf>
    <xf numFmtId="0" fontId="31" fillId="0" borderId="10" xfId="42" applyNumberFormat="1" applyFont="1" applyBorder="1" applyAlignment="1" applyProtection="1">
      <alignment horizontal="left" vertical="top" wrapText="1"/>
    </xf>
    <xf numFmtId="0" fontId="31" fillId="0" borderId="10" xfId="42" applyNumberFormat="1" applyFont="1" applyBorder="1" applyAlignment="1" applyProtection="1">
      <alignment vertical="top" wrapText="1"/>
    </xf>
    <xf numFmtId="0" fontId="31" fillId="0" borderId="10" xfId="42" applyNumberFormat="1" applyFont="1" applyBorder="1" applyAlignment="1" applyProtection="1">
      <alignment vertical="center" wrapText="1"/>
    </xf>
    <xf numFmtId="0" fontId="31" fillId="0" borderId="10" xfId="42" applyNumberFormat="1" applyFont="1" applyBorder="1" applyProtection="1">
      <alignment vertical="top" wrapText="1"/>
    </xf>
    <xf numFmtId="1" fontId="31" fillId="0" borderId="10" xfId="43" applyNumberFormat="1" applyFont="1" applyBorder="1" applyProtection="1">
      <alignment horizontal="center" vertical="top" shrinkToFit="1"/>
    </xf>
    <xf numFmtId="0" fontId="31" fillId="0" borderId="10" xfId="0" applyFont="1" applyFill="1" applyBorder="1" applyAlignment="1">
      <alignment vertical="center" wrapText="1"/>
    </xf>
    <xf numFmtId="0" fontId="25" fillId="32" borderId="0" xfId="0" applyFont="1" applyFill="1" applyAlignment="1">
      <alignment horizontal="left" vertical="center" wrapText="1"/>
    </xf>
    <xf numFmtId="0" fontId="24" fillId="32" borderId="0" xfId="0" applyFont="1" applyFill="1" applyBorder="1" applyAlignment="1">
      <alignment horizontal="center"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left" vertical="justify" wrapText="1"/>
    </xf>
    <xf numFmtId="0" fontId="25" fillId="24" borderId="0" xfId="0" applyFont="1" applyFill="1" applyBorder="1" applyAlignment="1">
      <alignment horizontal="left" vertical="justify"/>
    </xf>
    <xf numFmtId="0" fontId="4" fillId="24" borderId="11" xfId="0" applyFont="1" applyFill="1" applyBorder="1" applyAlignment="1">
      <alignment horizontal="left" vertical="justify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25" borderId="0" xfId="0" applyFont="1" applyFill="1" applyAlignment="1">
      <alignment horizontal="left" vertical="distributed" wrapText="1"/>
    </xf>
    <xf numFmtId="0" fontId="23" fillId="24" borderId="0" xfId="0" applyFont="1" applyFill="1" applyAlignment="1">
      <alignment horizontal="center" wrapText="1"/>
    </xf>
    <xf numFmtId="2" fontId="4" fillId="32" borderId="0" xfId="0" applyNumberFormat="1" applyFont="1" applyFill="1" applyAlignment="1">
      <alignment horizontal="left" wrapText="1"/>
    </xf>
    <xf numFmtId="49" fontId="23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justify"/>
    </xf>
    <xf numFmtId="49" fontId="4" fillId="25" borderId="11" xfId="0" applyNumberFormat="1" applyFont="1" applyFill="1" applyBorder="1" applyAlignment="1">
      <alignment horizontal="center"/>
    </xf>
    <xf numFmtId="49" fontId="4" fillId="25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25" xfId="43"/>
    <cellStyle name="xl37" xfId="42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9"/>
  <sheetViews>
    <sheetView showGridLines="0" view="pageBreakPreview" zoomScaleNormal="110" zoomScaleSheetLayoutView="100" workbookViewId="0">
      <selection activeCell="D6" sqref="D6"/>
    </sheetView>
  </sheetViews>
  <sheetFormatPr defaultColWidth="9.140625" defaultRowHeight="12.75" outlineLevelRow="1"/>
  <cols>
    <col min="1" max="1" width="53" style="3" customWidth="1"/>
    <col min="2" max="2" width="5.5703125" style="3" customWidth="1"/>
    <col min="3" max="3" width="10.5703125" style="5" customWidth="1"/>
    <col min="4" max="4" width="11.140625" style="5" customWidth="1"/>
    <col min="5" max="5" width="7.7109375" style="5" customWidth="1"/>
    <col min="6" max="9" width="0" style="3" hidden="1" customWidth="1"/>
    <col min="10" max="16384" width="9.140625" style="3"/>
  </cols>
  <sheetData>
    <row r="1" spans="1:15" ht="78.75" customHeight="1">
      <c r="A1" s="64"/>
      <c r="B1" s="64"/>
      <c r="C1" s="159" t="s">
        <v>590</v>
      </c>
      <c r="D1" s="159"/>
      <c r="E1" s="159"/>
      <c r="F1" s="65"/>
      <c r="G1" s="65"/>
      <c r="H1" s="4"/>
      <c r="I1" s="4"/>
    </row>
    <row r="2" spans="1:15" ht="0.75" hidden="1" customHeight="1">
      <c r="A2" s="66"/>
      <c r="B2" s="66"/>
      <c r="C2" s="66"/>
      <c r="D2" s="66"/>
      <c r="E2" s="66"/>
      <c r="F2" s="66"/>
      <c r="G2" s="66"/>
      <c r="H2" s="17"/>
      <c r="I2" s="19"/>
    </row>
    <row r="3" spans="1:15" ht="30.75" customHeight="1">
      <c r="A3" s="160" t="s">
        <v>589</v>
      </c>
      <c r="B3" s="160"/>
      <c r="C3" s="160"/>
      <c r="D3" s="160"/>
      <c r="E3" s="160"/>
      <c r="F3" s="161"/>
      <c r="G3" s="161"/>
      <c r="H3" s="19"/>
      <c r="I3" s="19"/>
    </row>
    <row r="4" spans="1:15" ht="12.75" customHeight="1">
      <c r="A4" s="67"/>
      <c r="B4" s="67"/>
      <c r="C4" s="67"/>
      <c r="D4" s="67"/>
      <c r="E4" s="107" t="s">
        <v>38</v>
      </c>
      <c r="F4" s="68"/>
      <c r="G4" s="68"/>
      <c r="H4" s="19"/>
      <c r="I4" s="19"/>
    </row>
    <row r="5" spans="1:15" ht="27.75" customHeight="1">
      <c r="A5" s="69" t="s">
        <v>7</v>
      </c>
      <c r="B5" s="69" t="s">
        <v>94</v>
      </c>
      <c r="C5" s="69" t="s">
        <v>93</v>
      </c>
      <c r="D5" s="69" t="s">
        <v>92</v>
      </c>
      <c r="E5" s="69" t="s">
        <v>39</v>
      </c>
      <c r="F5" s="69" t="s">
        <v>8</v>
      </c>
      <c r="G5" s="69" t="s">
        <v>8</v>
      </c>
      <c r="H5" s="2" t="s">
        <v>8</v>
      </c>
      <c r="I5" s="2" t="s">
        <v>8</v>
      </c>
    </row>
    <row r="6" spans="1:15" s="6" customFormat="1" ht="25.5" customHeight="1">
      <c r="A6" s="108" t="s">
        <v>108</v>
      </c>
      <c r="B6" s="147" t="s">
        <v>9</v>
      </c>
      <c r="C6" s="138">
        <f>SUM(C7:C14)</f>
        <v>102615.1</v>
      </c>
      <c r="D6" s="138">
        <f>SUM(D7:D14)</f>
        <v>96248.6</v>
      </c>
      <c r="E6" s="138">
        <f t="shared" ref="E6:E45" si="0">D6/C6*100</f>
        <v>93.795747409494311</v>
      </c>
      <c r="F6" s="70">
        <v>0.99960000000000004</v>
      </c>
      <c r="G6" s="71">
        <v>0</v>
      </c>
      <c r="H6" s="20">
        <v>0</v>
      </c>
      <c r="I6" s="21">
        <v>0</v>
      </c>
    </row>
    <row r="7" spans="1:15" s="39" customFormat="1" ht="35.25" customHeight="1" outlineLevel="1">
      <c r="A7" s="109" t="s">
        <v>585</v>
      </c>
      <c r="B7" s="126" t="s">
        <v>10</v>
      </c>
      <c r="C7" s="139">
        <f>'прил 3'!E158</f>
        <v>2044.9</v>
      </c>
      <c r="D7" s="139">
        <f>'прил 3'!H158</f>
        <v>2035.2</v>
      </c>
      <c r="E7" s="139">
        <f t="shared" si="0"/>
        <v>99.525649175998822</v>
      </c>
      <c r="F7" s="59">
        <v>0.99970000000000003</v>
      </c>
      <c r="G7" s="60">
        <v>0</v>
      </c>
      <c r="H7" s="37">
        <v>0</v>
      </c>
      <c r="I7" s="38">
        <v>0</v>
      </c>
      <c r="J7" s="45"/>
      <c r="K7" s="45"/>
      <c r="L7" s="45"/>
      <c r="M7" s="45"/>
      <c r="N7" s="45"/>
      <c r="O7" s="45"/>
    </row>
    <row r="8" spans="1:15" s="39" customFormat="1" ht="45" outlineLevel="1">
      <c r="A8" s="109" t="s">
        <v>586</v>
      </c>
      <c r="B8" s="126" t="s">
        <v>11</v>
      </c>
      <c r="C8" s="139">
        <f>'прил 3'!E8</f>
        <v>3359.9</v>
      </c>
      <c r="D8" s="139">
        <f>'прил 3'!H8</f>
        <v>3359.9</v>
      </c>
      <c r="E8" s="139">
        <f t="shared" si="0"/>
        <v>100</v>
      </c>
      <c r="F8" s="59">
        <v>0.99939999999999996</v>
      </c>
      <c r="G8" s="60">
        <v>0</v>
      </c>
      <c r="H8" s="37">
        <v>0</v>
      </c>
      <c r="I8" s="38">
        <v>0</v>
      </c>
      <c r="J8" s="45"/>
      <c r="K8" s="45"/>
      <c r="L8" s="45"/>
      <c r="M8" s="45"/>
      <c r="N8" s="45"/>
      <c r="O8" s="45"/>
    </row>
    <row r="9" spans="1:15" s="39" customFormat="1" ht="65.25" customHeight="1" outlineLevel="1">
      <c r="A9" s="109" t="s">
        <v>588</v>
      </c>
      <c r="B9" s="126" t="s">
        <v>12</v>
      </c>
      <c r="C9" s="139">
        <f>'прил 3'!E162</f>
        <v>33706.9</v>
      </c>
      <c r="D9" s="139">
        <f>'прил 3'!H162</f>
        <v>33486.699999999997</v>
      </c>
      <c r="E9" s="139">
        <f t="shared" si="0"/>
        <v>99.346721294453062</v>
      </c>
      <c r="F9" s="59">
        <v>0.99990000000000001</v>
      </c>
      <c r="G9" s="60">
        <v>0</v>
      </c>
      <c r="H9" s="37">
        <v>0</v>
      </c>
      <c r="I9" s="38">
        <v>0</v>
      </c>
      <c r="J9" s="45"/>
      <c r="K9" s="45"/>
      <c r="L9" s="45"/>
      <c r="M9" s="45"/>
      <c r="N9" s="45"/>
      <c r="O9" s="45"/>
    </row>
    <row r="10" spans="1:15" s="39" customFormat="1" ht="15" outlineLevel="1">
      <c r="A10" s="109" t="s">
        <v>58</v>
      </c>
      <c r="B10" s="126" t="s">
        <v>13</v>
      </c>
      <c r="C10" s="139">
        <f>'прил 3'!E171</f>
        <v>149.9</v>
      </c>
      <c r="D10" s="139">
        <f>'прил 3'!H171</f>
        <v>149.9</v>
      </c>
      <c r="E10" s="139">
        <f t="shared" si="0"/>
        <v>100</v>
      </c>
      <c r="F10" s="59">
        <v>0</v>
      </c>
      <c r="G10" s="60">
        <v>0</v>
      </c>
      <c r="H10" s="37">
        <v>0</v>
      </c>
      <c r="I10" s="38">
        <v>0</v>
      </c>
      <c r="J10" s="45"/>
      <c r="K10" s="45"/>
      <c r="L10" s="45"/>
      <c r="M10" s="45"/>
      <c r="N10" s="45"/>
      <c r="O10" s="45"/>
    </row>
    <row r="11" spans="1:15" s="39" customFormat="1" ht="45.75" customHeight="1" outlineLevel="1">
      <c r="A11" s="109" t="s">
        <v>587</v>
      </c>
      <c r="B11" s="126" t="s">
        <v>14</v>
      </c>
      <c r="C11" s="139">
        <f>'прил 3'!E17+'прил 3'!E427</f>
        <v>8366.4</v>
      </c>
      <c r="D11" s="139">
        <f>'прил 3'!H17+'прил 3'!H427</f>
        <v>8274.9</v>
      </c>
      <c r="E11" s="139">
        <f t="shared" si="0"/>
        <v>98.90633964429145</v>
      </c>
      <c r="F11" s="59">
        <v>0.99950000000000006</v>
      </c>
      <c r="G11" s="60">
        <v>0</v>
      </c>
      <c r="H11" s="37">
        <v>0</v>
      </c>
      <c r="I11" s="38">
        <v>0</v>
      </c>
      <c r="J11" s="45"/>
      <c r="K11" s="45"/>
      <c r="L11" s="45"/>
      <c r="M11" s="45"/>
      <c r="N11" s="45"/>
      <c r="O11" s="45"/>
    </row>
    <row r="12" spans="1:15" s="39" customFormat="1" ht="16.5" customHeight="1" outlineLevel="1">
      <c r="A12" s="109" t="s">
        <v>238</v>
      </c>
      <c r="B12" s="126" t="s">
        <v>242</v>
      </c>
      <c r="C12" s="139">
        <f>'прил 3'!E431</f>
        <v>120</v>
      </c>
      <c r="D12" s="139">
        <f>'прил 3'!H431</f>
        <v>120</v>
      </c>
      <c r="E12" s="139">
        <f t="shared" si="0"/>
        <v>100</v>
      </c>
      <c r="F12" s="59"/>
      <c r="G12" s="60"/>
      <c r="H12" s="37"/>
      <c r="I12" s="38"/>
      <c r="J12" s="45"/>
      <c r="K12" s="45"/>
      <c r="L12" s="45"/>
      <c r="M12" s="45"/>
      <c r="N12" s="45"/>
      <c r="O12" s="45"/>
    </row>
    <row r="13" spans="1:15" s="39" customFormat="1" ht="17.25" customHeight="1" outlineLevel="1">
      <c r="A13" s="110" t="s">
        <v>196</v>
      </c>
      <c r="B13" s="126" t="s">
        <v>197</v>
      </c>
      <c r="C13" s="139">
        <f>'прил 3'!E172</f>
        <v>25</v>
      </c>
      <c r="D13" s="139">
        <f>'прил 3'!H172</f>
        <v>0</v>
      </c>
      <c r="E13" s="139">
        <f t="shared" si="0"/>
        <v>0</v>
      </c>
      <c r="F13" s="59"/>
      <c r="G13" s="60"/>
      <c r="H13" s="37"/>
      <c r="I13" s="38"/>
      <c r="J13" s="45"/>
      <c r="K13" s="45"/>
      <c r="L13" s="45"/>
      <c r="M13" s="45"/>
      <c r="N13" s="45"/>
      <c r="O13" s="45"/>
    </row>
    <row r="14" spans="1:15" s="39" customFormat="1" ht="16.899999999999999" customHeight="1" outlineLevel="1">
      <c r="A14" s="109" t="s">
        <v>54</v>
      </c>
      <c r="B14" s="126" t="s">
        <v>15</v>
      </c>
      <c r="C14" s="139">
        <f>'прил 3'!E12+'прил 3'!E121+'прил 3'!E175+'прил 3'!E234+'прил 3'!E434</f>
        <v>54842.1</v>
      </c>
      <c r="D14" s="139">
        <f>'прил 3'!H12+'прил 3'!H121+'прил 3'!H175+'прил 3'!H234+'прил 3'!H434</f>
        <v>48822</v>
      </c>
      <c r="E14" s="139">
        <f t="shared" si="0"/>
        <v>89.02284923443851</v>
      </c>
      <c r="F14" s="59">
        <v>1.0017</v>
      </c>
      <c r="G14" s="60">
        <v>0</v>
      </c>
      <c r="H14" s="37">
        <v>0</v>
      </c>
      <c r="I14" s="38">
        <v>0</v>
      </c>
      <c r="J14" s="45"/>
      <c r="K14" s="45"/>
      <c r="L14" s="45"/>
      <c r="M14" s="45"/>
      <c r="N14" s="45"/>
      <c r="O14" s="45"/>
    </row>
    <row r="15" spans="1:15" s="6" customFormat="1" ht="25.5" customHeight="1">
      <c r="A15" s="108" t="s">
        <v>99</v>
      </c>
      <c r="B15" s="147" t="s">
        <v>16</v>
      </c>
      <c r="C15" s="138">
        <f>SUM(C16:C19)</f>
        <v>168071.80000000002</v>
      </c>
      <c r="D15" s="138">
        <f>SUM(D16:D19)</f>
        <v>167625.5</v>
      </c>
      <c r="E15" s="138">
        <f t="shared" si="0"/>
        <v>99.734458725378076</v>
      </c>
      <c r="F15" s="57">
        <v>0.99970000000000003</v>
      </c>
      <c r="G15" s="58">
        <v>0</v>
      </c>
      <c r="H15" s="20">
        <v>0</v>
      </c>
      <c r="I15" s="21">
        <v>0</v>
      </c>
      <c r="J15" s="46"/>
      <c r="K15" s="46"/>
      <c r="L15" s="46"/>
      <c r="M15" s="46"/>
      <c r="N15" s="46"/>
      <c r="O15" s="46"/>
    </row>
    <row r="16" spans="1:15" s="40" customFormat="1" ht="16.899999999999999" customHeight="1">
      <c r="A16" s="109" t="s">
        <v>98</v>
      </c>
      <c r="B16" s="126" t="s">
        <v>96</v>
      </c>
      <c r="C16" s="139">
        <f>'прил 3'!E22</f>
        <v>150</v>
      </c>
      <c r="D16" s="139">
        <f>'прил 3'!H22</f>
        <v>147.4</v>
      </c>
      <c r="E16" s="139">
        <f t="shared" si="0"/>
        <v>98.266666666666666</v>
      </c>
      <c r="F16" s="57"/>
      <c r="G16" s="58"/>
      <c r="H16" s="37"/>
      <c r="I16" s="38"/>
      <c r="J16" s="46"/>
      <c r="K16" s="46"/>
      <c r="L16" s="46"/>
      <c r="M16" s="46"/>
      <c r="N16" s="46"/>
      <c r="O16" s="46"/>
    </row>
    <row r="17" spans="1:15" s="40" customFormat="1" ht="16.899999999999999" customHeight="1">
      <c r="A17" s="109" t="s">
        <v>134</v>
      </c>
      <c r="B17" s="126" t="s">
        <v>135</v>
      </c>
      <c r="C17" s="139">
        <f>'прил 3'!E244</f>
        <v>50</v>
      </c>
      <c r="D17" s="139">
        <f>'прил 3'!H244</f>
        <v>0.2</v>
      </c>
      <c r="E17" s="139">
        <f t="shared" si="0"/>
        <v>0.4</v>
      </c>
      <c r="F17" s="57"/>
      <c r="G17" s="58"/>
      <c r="H17" s="37"/>
      <c r="I17" s="38"/>
      <c r="J17" s="46"/>
      <c r="K17" s="46"/>
      <c r="L17" s="46"/>
      <c r="M17" s="46"/>
      <c r="N17" s="46"/>
      <c r="O17" s="46"/>
    </row>
    <row r="18" spans="1:15" s="40" customFormat="1" ht="15.6" customHeight="1">
      <c r="A18" s="109" t="s">
        <v>156</v>
      </c>
      <c r="B18" s="126" t="s">
        <v>97</v>
      </c>
      <c r="C18" s="139">
        <f>'прил 3'!E130+'прил 3'!E247</f>
        <v>162301.40000000002</v>
      </c>
      <c r="D18" s="139">
        <f>'прил 3'!H247+'прил 3'!H130</f>
        <v>162015.1</v>
      </c>
      <c r="E18" s="139">
        <f t="shared" si="0"/>
        <v>99.823599796428113</v>
      </c>
      <c r="F18" s="57"/>
      <c r="G18" s="58"/>
      <c r="H18" s="37"/>
      <c r="I18" s="38"/>
      <c r="J18" s="46"/>
      <c r="K18" s="46"/>
      <c r="L18" s="46"/>
      <c r="M18" s="46"/>
      <c r="N18" s="46"/>
      <c r="O18" s="46"/>
    </row>
    <row r="19" spans="1:15" s="39" customFormat="1" ht="19.899999999999999" customHeight="1" outlineLevel="1">
      <c r="A19" s="109" t="s">
        <v>55</v>
      </c>
      <c r="B19" s="126" t="s">
        <v>17</v>
      </c>
      <c r="C19" s="139">
        <f>'прил 3'!E138+'прил 3'!E201+'прил 3'!E262+'прил 3'!E339</f>
        <v>5570.4</v>
      </c>
      <c r="D19" s="139">
        <f>'прил 3'!H262+'прил 3'!H201+'прил 3'!H138+'прил 3'!H339</f>
        <v>5462.8</v>
      </c>
      <c r="E19" s="139">
        <f t="shared" si="0"/>
        <v>98.068361338503536</v>
      </c>
      <c r="F19" s="59">
        <v>0.99819999999999998</v>
      </c>
      <c r="G19" s="60">
        <v>0</v>
      </c>
      <c r="H19" s="37">
        <v>0</v>
      </c>
      <c r="I19" s="38">
        <v>0</v>
      </c>
      <c r="J19" s="45"/>
      <c r="K19" s="45"/>
      <c r="L19" s="45"/>
      <c r="M19" s="45"/>
      <c r="N19" s="45"/>
      <c r="O19" s="45"/>
    </row>
    <row r="20" spans="1:15" s="6" customFormat="1" ht="21" customHeight="1">
      <c r="A20" s="108" t="s">
        <v>100</v>
      </c>
      <c r="B20" s="147" t="s">
        <v>18</v>
      </c>
      <c r="C20" s="138">
        <f>SUM(C21:C24)</f>
        <v>63603.299999999996</v>
      </c>
      <c r="D20" s="138">
        <f>SUM(D21:D24)</f>
        <v>62270.000000000007</v>
      </c>
      <c r="E20" s="138">
        <f t="shared" si="0"/>
        <v>97.903725121180841</v>
      </c>
      <c r="F20" s="57">
        <v>0.99990000000000001</v>
      </c>
      <c r="G20" s="58">
        <v>0</v>
      </c>
      <c r="H20" s="20">
        <v>0</v>
      </c>
      <c r="I20" s="21">
        <v>0</v>
      </c>
    </row>
    <row r="21" spans="1:15" s="39" customFormat="1" ht="15" outlineLevel="1">
      <c r="A21" s="109" t="s">
        <v>56</v>
      </c>
      <c r="B21" s="126" t="s">
        <v>19</v>
      </c>
      <c r="C21" s="139">
        <f>'прил 3'!E142+'прил 3'!E273</f>
        <v>2632.4</v>
      </c>
      <c r="D21" s="139">
        <f>'прил 3'!H273+'прил 3'!H142</f>
        <v>2632.4</v>
      </c>
      <c r="E21" s="139">
        <f t="shared" si="0"/>
        <v>100</v>
      </c>
      <c r="F21" s="59">
        <v>1</v>
      </c>
      <c r="G21" s="60">
        <v>0</v>
      </c>
      <c r="H21" s="37">
        <v>0</v>
      </c>
      <c r="I21" s="38">
        <v>0</v>
      </c>
      <c r="J21" s="45"/>
      <c r="K21" s="45"/>
      <c r="L21" s="45"/>
      <c r="M21" s="45"/>
      <c r="N21" s="45"/>
      <c r="O21" s="45"/>
    </row>
    <row r="22" spans="1:15" s="39" customFormat="1" ht="15" outlineLevel="1">
      <c r="A22" s="109" t="s">
        <v>101</v>
      </c>
      <c r="B22" s="126" t="s">
        <v>20</v>
      </c>
      <c r="C22" s="139">
        <f>'прил 3'!E145+'прил 3'!E276+'прил 3'!E439</f>
        <v>4033.5</v>
      </c>
      <c r="D22" s="139">
        <f>'прил 3'!H439+'прил 3'!H276+'прил 3'!H145</f>
        <v>4033.5</v>
      </c>
      <c r="E22" s="139">
        <f t="shared" si="0"/>
        <v>100</v>
      </c>
      <c r="F22" s="59">
        <v>1</v>
      </c>
      <c r="G22" s="60">
        <v>0</v>
      </c>
      <c r="H22" s="37">
        <v>0</v>
      </c>
      <c r="I22" s="38">
        <v>0</v>
      </c>
      <c r="J22" s="45"/>
      <c r="K22" s="45"/>
      <c r="L22" s="45"/>
      <c r="M22" s="45"/>
      <c r="N22" s="45"/>
      <c r="O22" s="45"/>
    </row>
    <row r="23" spans="1:15" s="39" customFormat="1" ht="15" outlineLevel="1">
      <c r="A23" s="109" t="s">
        <v>62</v>
      </c>
      <c r="B23" s="126" t="s">
        <v>21</v>
      </c>
      <c r="C23" s="139">
        <f>'прил 3'!E283</f>
        <v>48781.2</v>
      </c>
      <c r="D23" s="139">
        <f>'прил 3'!H283</f>
        <v>47487.8</v>
      </c>
      <c r="E23" s="139">
        <f t="shared" si="0"/>
        <v>97.348568710896828</v>
      </c>
      <c r="F23" s="59">
        <v>0.99980000000000002</v>
      </c>
      <c r="G23" s="60">
        <v>0</v>
      </c>
      <c r="H23" s="37">
        <v>0</v>
      </c>
      <c r="I23" s="38">
        <v>0</v>
      </c>
      <c r="J23" s="45"/>
      <c r="K23" s="45"/>
      <c r="L23" s="45"/>
      <c r="M23" s="45"/>
      <c r="N23" s="45"/>
      <c r="O23" s="45"/>
    </row>
    <row r="24" spans="1:15" s="39" customFormat="1" ht="30" outlineLevel="1">
      <c r="A24" s="109" t="s">
        <v>57</v>
      </c>
      <c r="B24" s="126" t="s">
        <v>22</v>
      </c>
      <c r="C24" s="139">
        <f>'прил 3'!E322</f>
        <v>8156.2</v>
      </c>
      <c r="D24" s="139">
        <f>'прил 3'!H322</f>
        <v>8116.3</v>
      </c>
      <c r="E24" s="139">
        <f t="shared" si="0"/>
        <v>99.510801598783743</v>
      </c>
      <c r="F24" s="59">
        <v>1</v>
      </c>
      <c r="G24" s="60">
        <v>0</v>
      </c>
      <c r="H24" s="37">
        <v>0</v>
      </c>
      <c r="I24" s="38">
        <v>0</v>
      </c>
      <c r="J24" s="45"/>
      <c r="K24" s="45"/>
      <c r="L24" s="45"/>
      <c r="M24" s="45"/>
      <c r="N24" s="45"/>
      <c r="O24" s="45"/>
    </row>
    <row r="25" spans="1:15" s="39" customFormat="1" ht="20.25" customHeight="1" outlineLevel="1">
      <c r="A25" s="108" t="s">
        <v>267</v>
      </c>
      <c r="B25" s="147" t="s">
        <v>265</v>
      </c>
      <c r="C25" s="138">
        <f>C26</f>
        <v>5125.2</v>
      </c>
      <c r="D25" s="138">
        <f>D26</f>
        <v>5125.2</v>
      </c>
      <c r="E25" s="138">
        <f t="shared" si="0"/>
        <v>100</v>
      </c>
      <c r="F25" s="59"/>
      <c r="G25" s="60"/>
      <c r="H25" s="37"/>
      <c r="I25" s="38"/>
      <c r="J25" s="45"/>
      <c r="K25" s="45"/>
      <c r="L25" s="45"/>
      <c r="M25" s="45"/>
      <c r="N25" s="45"/>
      <c r="O25" s="45"/>
    </row>
    <row r="26" spans="1:15" s="39" customFormat="1" ht="15" outlineLevel="1">
      <c r="A26" s="109" t="s">
        <v>259</v>
      </c>
      <c r="B26" s="126" t="s">
        <v>266</v>
      </c>
      <c r="C26" s="139">
        <f>'прил 3'!E327</f>
        <v>5125.2</v>
      </c>
      <c r="D26" s="139">
        <f>'прил 3'!H327</f>
        <v>5125.2</v>
      </c>
      <c r="E26" s="139">
        <f t="shared" si="0"/>
        <v>100</v>
      </c>
      <c r="F26" s="59"/>
      <c r="G26" s="60"/>
      <c r="H26" s="37"/>
      <c r="I26" s="38"/>
      <c r="J26" s="45"/>
      <c r="K26" s="45"/>
      <c r="L26" s="45"/>
      <c r="M26" s="45"/>
      <c r="N26" s="45"/>
      <c r="O26" s="45"/>
    </row>
    <row r="27" spans="1:15" s="6" customFormat="1" ht="19.5" customHeight="1">
      <c r="A27" s="108" t="s">
        <v>102</v>
      </c>
      <c r="B27" s="147" t="s">
        <v>23</v>
      </c>
      <c r="C27" s="138">
        <f>SUM(C28:C32)</f>
        <v>847750.20000000007</v>
      </c>
      <c r="D27" s="138">
        <f>SUM(D28:D32)</f>
        <v>845650.60000000009</v>
      </c>
      <c r="E27" s="138">
        <f t="shared" si="0"/>
        <v>99.752332703666724</v>
      </c>
      <c r="F27" s="57">
        <v>0.99970000000000003</v>
      </c>
      <c r="G27" s="58">
        <v>0</v>
      </c>
      <c r="H27" s="20">
        <v>0</v>
      </c>
      <c r="I27" s="21">
        <v>0</v>
      </c>
      <c r="J27" s="46"/>
      <c r="K27" s="46"/>
      <c r="L27" s="46" t="s">
        <v>95</v>
      </c>
      <c r="M27" s="46"/>
      <c r="N27" s="46"/>
      <c r="O27" s="46"/>
    </row>
    <row r="28" spans="1:15" s="39" customFormat="1" ht="15" outlineLevel="1">
      <c r="A28" s="109" t="s">
        <v>49</v>
      </c>
      <c r="B28" s="126" t="s">
        <v>24</v>
      </c>
      <c r="C28" s="139">
        <f>'прил 3'!E28</f>
        <v>303208.5</v>
      </c>
      <c r="D28" s="139">
        <f>'прил 3'!H28</f>
        <v>302259.40000000002</v>
      </c>
      <c r="E28" s="139">
        <f t="shared" si="0"/>
        <v>99.686981070781329</v>
      </c>
      <c r="F28" s="59">
        <v>0.99970000000000003</v>
      </c>
      <c r="G28" s="60">
        <v>0</v>
      </c>
      <c r="H28" s="37">
        <v>0</v>
      </c>
      <c r="I28" s="38">
        <v>0</v>
      </c>
      <c r="J28" s="45"/>
      <c r="K28" s="45"/>
      <c r="L28" s="45"/>
      <c r="M28" s="45"/>
      <c r="N28" s="45"/>
      <c r="O28" s="45"/>
    </row>
    <row r="29" spans="1:15" s="39" customFormat="1" ht="15" outlineLevel="1">
      <c r="A29" s="109" t="s">
        <v>50</v>
      </c>
      <c r="B29" s="126" t="s">
        <v>25</v>
      </c>
      <c r="C29" s="139">
        <f>'прил 3'!E45</f>
        <v>484870.7</v>
      </c>
      <c r="D29" s="139">
        <f>'прил 3'!H45</f>
        <v>484226.2</v>
      </c>
      <c r="E29" s="139">
        <f t="shared" si="0"/>
        <v>99.867077965321471</v>
      </c>
      <c r="F29" s="59">
        <v>0.99980000000000002</v>
      </c>
      <c r="G29" s="60">
        <v>0</v>
      </c>
      <c r="H29" s="37">
        <v>0</v>
      </c>
      <c r="I29" s="38">
        <v>0</v>
      </c>
      <c r="J29" s="45"/>
      <c r="K29" s="45"/>
      <c r="L29" s="45"/>
      <c r="M29" s="45"/>
      <c r="N29" s="45"/>
      <c r="O29" s="45"/>
    </row>
    <row r="30" spans="1:15" s="39" customFormat="1" ht="15" outlineLevel="1">
      <c r="A30" s="109" t="s">
        <v>149</v>
      </c>
      <c r="B30" s="126" t="s">
        <v>145</v>
      </c>
      <c r="C30" s="139">
        <f>'прил 3'!E343+'прил 3'!E81</f>
        <v>44233.9</v>
      </c>
      <c r="D30" s="139">
        <f>'прил 3'!H343+'прил 3'!H81</f>
        <v>44097.200000000004</v>
      </c>
      <c r="E30" s="139">
        <f t="shared" si="0"/>
        <v>99.690961005021038</v>
      </c>
      <c r="F30" s="59"/>
      <c r="G30" s="60"/>
      <c r="H30" s="37"/>
      <c r="I30" s="38"/>
      <c r="J30" s="45"/>
      <c r="K30" s="45"/>
      <c r="L30" s="45"/>
      <c r="M30" s="45"/>
      <c r="N30" s="45"/>
      <c r="O30" s="45"/>
    </row>
    <row r="31" spans="1:15" s="39" customFormat="1" ht="16.5" customHeight="1" outlineLevel="1">
      <c r="A31" s="109" t="s">
        <v>157</v>
      </c>
      <c r="B31" s="126" t="s">
        <v>26</v>
      </c>
      <c r="C31" s="139">
        <f>'прил 3'!E93+'прил 3'!E352</f>
        <v>952.3</v>
      </c>
      <c r="D31" s="139">
        <f>'прил 3'!H93+'прил 3'!H352</f>
        <v>952.3</v>
      </c>
      <c r="E31" s="139">
        <f t="shared" si="0"/>
        <v>100</v>
      </c>
      <c r="F31" s="59">
        <v>0.99419999999999997</v>
      </c>
      <c r="G31" s="60">
        <v>0</v>
      </c>
      <c r="H31" s="37">
        <v>0</v>
      </c>
      <c r="I31" s="38">
        <v>0</v>
      </c>
      <c r="J31" s="45"/>
      <c r="K31" s="45"/>
      <c r="L31" s="45"/>
      <c r="M31" s="45"/>
      <c r="N31" s="45"/>
      <c r="O31" s="45"/>
    </row>
    <row r="32" spans="1:15" s="39" customFormat="1" ht="16.5" customHeight="1" outlineLevel="1">
      <c r="A32" s="109" t="s">
        <v>51</v>
      </c>
      <c r="B32" s="126" t="s">
        <v>27</v>
      </c>
      <c r="C32" s="139">
        <f>'прил 3'!E98+'прил 3'!E208</f>
        <v>14484.8</v>
      </c>
      <c r="D32" s="139">
        <f>'прил 3'!H98+'прил 3'!H208</f>
        <v>14115.5</v>
      </c>
      <c r="E32" s="139">
        <f t="shared" si="0"/>
        <v>97.450430796421088</v>
      </c>
      <c r="F32" s="59">
        <v>0.99929999999999997</v>
      </c>
      <c r="G32" s="60">
        <v>0</v>
      </c>
      <c r="H32" s="37">
        <v>0</v>
      </c>
      <c r="I32" s="38">
        <v>0</v>
      </c>
      <c r="J32" s="45"/>
      <c r="K32" s="45"/>
      <c r="L32" s="45"/>
      <c r="M32" s="45"/>
      <c r="N32" s="45"/>
      <c r="O32" s="45"/>
    </row>
    <row r="33" spans="1:15" s="6" customFormat="1" ht="21" customHeight="1">
      <c r="A33" s="108" t="s">
        <v>113</v>
      </c>
      <c r="B33" s="147" t="s">
        <v>28</v>
      </c>
      <c r="C33" s="138">
        <f>SUM(C34:C35)</f>
        <v>45389.399999999994</v>
      </c>
      <c r="D33" s="138">
        <f>SUM(D34:D35)</f>
        <v>45209.3</v>
      </c>
      <c r="E33" s="138">
        <f t="shared" si="0"/>
        <v>99.603211322467374</v>
      </c>
      <c r="F33" s="57">
        <v>0.99870000000000003</v>
      </c>
      <c r="G33" s="58">
        <v>0</v>
      </c>
      <c r="H33" s="20">
        <v>0</v>
      </c>
      <c r="I33" s="21">
        <v>0</v>
      </c>
      <c r="J33" s="46"/>
      <c r="K33" s="46"/>
      <c r="L33" s="46"/>
      <c r="M33" s="46"/>
      <c r="N33" s="46"/>
      <c r="O33" s="46"/>
    </row>
    <row r="34" spans="1:15" s="39" customFormat="1" ht="15" outlineLevel="1">
      <c r="A34" s="109" t="s">
        <v>59</v>
      </c>
      <c r="B34" s="126" t="s">
        <v>29</v>
      </c>
      <c r="C34" s="139">
        <f>'прил 3'!E364</f>
        <v>36525.199999999997</v>
      </c>
      <c r="D34" s="139">
        <f>'прил 3'!H364</f>
        <v>36364.700000000004</v>
      </c>
      <c r="E34" s="139">
        <f t="shared" si="0"/>
        <v>99.56057735481258</v>
      </c>
      <c r="F34" s="59">
        <v>0.99870000000000003</v>
      </c>
      <c r="G34" s="60">
        <v>0</v>
      </c>
      <c r="H34" s="37">
        <v>0</v>
      </c>
      <c r="I34" s="38">
        <v>0</v>
      </c>
      <c r="J34" s="45"/>
      <c r="K34" s="45"/>
      <c r="L34" s="45"/>
      <c r="M34" s="45"/>
      <c r="N34" s="45"/>
      <c r="O34" s="45"/>
    </row>
    <row r="35" spans="1:15" s="39" customFormat="1" ht="16.149999999999999" customHeight="1" outlineLevel="1">
      <c r="A35" s="109" t="s">
        <v>114</v>
      </c>
      <c r="B35" s="126" t="s">
        <v>30</v>
      </c>
      <c r="C35" s="139">
        <f>'прил 3'!E388</f>
        <v>8864.2000000000007</v>
      </c>
      <c r="D35" s="139">
        <f>'прил 3'!H388</f>
        <v>8844.6</v>
      </c>
      <c r="E35" s="139">
        <f t="shared" si="0"/>
        <v>99.778885855463557</v>
      </c>
      <c r="F35" s="59">
        <v>0.99819999999999998</v>
      </c>
      <c r="G35" s="60">
        <v>0</v>
      </c>
      <c r="H35" s="37">
        <v>0</v>
      </c>
      <c r="I35" s="38">
        <v>0</v>
      </c>
      <c r="J35" s="45"/>
      <c r="K35" s="45"/>
      <c r="L35" s="45"/>
      <c r="M35" s="45"/>
      <c r="N35" s="45"/>
      <c r="O35" s="45"/>
    </row>
    <row r="36" spans="1:15" s="6" customFormat="1" ht="22.5" customHeight="1">
      <c r="A36" s="108" t="s">
        <v>103</v>
      </c>
      <c r="B36" s="147" t="s">
        <v>31</v>
      </c>
      <c r="C36" s="138">
        <f>SUM(C37:C40)</f>
        <v>65344.2</v>
      </c>
      <c r="D36" s="138">
        <f>SUM(D37:D40)</f>
        <v>63918.400000000001</v>
      </c>
      <c r="E36" s="138">
        <f t="shared" si="0"/>
        <v>97.818015983055886</v>
      </c>
      <c r="F36" s="57">
        <v>0.89459999999999995</v>
      </c>
      <c r="G36" s="58">
        <v>0</v>
      </c>
      <c r="H36" s="20">
        <v>0</v>
      </c>
      <c r="I36" s="21">
        <v>0</v>
      </c>
      <c r="J36" s="46"/>
      <c r="K36" s="46"/>
      <c r="L36" s="46"/>
      <c r="M36" s="46"/>
      <c r="N36" s="46"/>
      <c r="O36" s="46"/>
    </row>
    <row r="37" spans="1:15" s="39" customFormat="1" ht="15" outlineLevel="1">
      <c r="A37" s="109" t="s">
        <v>60</v>
      </c>
      <c r="B37" s="126" t="s">
        <v>32</v>
      </c>
      <c r="C37" s="139">
        <f>'прил 3'!E214</f>
        <v>5169.7</v>
      </c>
      <c r="D37" s="139">
        <f>'прил 3'!H214</f>
        <v>5169.3999999999996</v>
      </c>
      <c r="E37" s="139">
        <f t="shared" si="0"/>
        <v>99.994196955335894</v>
      </c>
      <c r="F37" s="59">
        <v>0.99990000000000001</v>
      </c>
      <c r="G37" s="60">
        <v>0</v>
      </c>
      <c r="H37" s="37">
        <v>0</v>
      </c>
      <c r="I37" s="38">
        <v>0</v>
      </c>
      <c r="J37" s="45"/>
      <c r="K37" s="45"/>
      <c r="L37" s="45"/>
      <c r="M37" s="45"/>
      <c r="N37" s="45"/>
      <c r="O37" s="45"/>
    </row>
    <row r="38" spans="1:15" s="39" customFormat="1" ht="15" customHeight="1" outlineLevel="1">
      <c r="A38" s="109" t="s">
        <v>52</v>
      </c>
      <c r="B38" s="126" t="s">
        <v>33</v>
      </c>
      <c r="C38" s="139">
        <f>'прил 3'!E150+'прил 3'!E217</f>
        <v>3359.5</v>
      </c>
      <c r="D38" s="139">
        <f>'прил 3'!H150+'прил 3'!H217</f>
        <v>3359.5</v>
      </c>
      <c r="E38" s="139">
        <f t="shared" si="0"/>
        <v>100</v>
      </c>
      <c r="F38" s="59">
        <v>0.80420000000000003</v>
      </c>
      <c r="G38" s="60">
        <v>0</v>
      </c>
      <c r="H38" s="37">
        <v>0</v>
      </c>
      <c r="I38" s="38">
        <v>0</v>
      </c>
      <c r="J38" s="45"/>
      <c r="K38" s="45"/>
      <c r="L38" s="45"/>
      <c r="M38" s="45"/>
      <c r="N38" s="45"/>
      <c r="O38" s="45"/>
    </row>
    <row r="39" spans="1:15" s="39" customFormat="1" ht="15" outlineLevel="1">
      <c r="A39" s="109" t="s">
        <v>53</v>
      </c>
      <c r="B39" s="126" t="s">
        <v>34</v>
      </c>
      <c r="C39" s="139">
        <f>'прил 3'!E115+'прил 3'!E152+'прил 3'!E222+'прил 3'!E394</f>
        <v>45562</v>
      </c>
      <c r="D39" s="139">
        <f>'прил 3'!H115+'прил 3'!H152+'прил 3'!H222+'прил 3'!H394</f>
        <v>44322</v>
      </c>
      <c r="E39" s="139">
        <f t="shared" si="0"/>
        <v>97.278433782538073</v>
      </c>
      <c r="F39" s="59">
        <v>0.96889999999999998</v>
      </c>
      <c r="G39" s="60">
        <v>0</v>
      </c>
      <c r="H39" s="37">
        <v>0</v>
      </c>
      <c r="I39" s="38">
        <v>0</v>
      </c>
      <c r="J39" s="45"/>
      <c r="K39" s="45"/>
      <c r="L39" s="45"/>
      <c r="M39" s="45"/>
      <c r="N39" s="45"/>
      <c r="O39" s="45"/>
    </row>
    <row r="40" spans="1:15" s="39" customFormat="1" ht="18.600000000000001" customHeight="1" outlineLevel="1">
      <c r="A40" s="109" t="s">
        <v>104</v>
      </c>
      <c r="B40" s="126" t="s">
        <v>35</v>
      </c>
      <c r="C40" s="139">
        <f>'прил 3'!E226</f>
        <v>11253.000000000002</v>
      </c>
      <c r="D40" s="139">
        <f>'прил 3'!H226</f>
        <v>11067.5</v>
      </c>
      <c r="E40" s="139">
        <f t="shared" si="0"/>
        <v>98.351550697591733</v>
      </c>
      <c r="F40" s="59">
        <v>1</v>
      </c>
      <c r="G40" s="60">
        <v>0</v>
      </c>
      <c r="H40" s="37">
        <v>0</v>
      </c>
      <c r="I40" s="38">
        <v>0</v>
      </c>
      <c r="J40" s="45"/>
      <c r="K40" s="45"/>
      <c r="L40" s="45"/>
      <c r="M40" s="45"/>
      <c r="N40" s="45"/>
      <c r="O40" s="45"/>
    </row>
    <row r="41" spans="1:15" s="6" customFormat="1" ht="19.5" customHeight="1">
      <c r="A41" s="108" t="s">
        <v>105</v>
      </c>
      <c r="B41" s="147" t="s">
        <v>36</v>
      </c>
      <c r="C41" s="138">
        <f>C42</f>
        <v>39933.5</v>
      </c>
      <c r="D41" s="138">
        <f>D42</f>
        <v>35499.9</v>
      </c>
      <c r="E41" s="138">
        <f t="shared" si="0"/>
        <v>88.897542163847405</v>
      </c>
      <c r="F41" s="57">
        <v>0.99950000000000006</v>
      </c>
      <c r="G41" s="58">
        <v>0</v>
      </c>
      <c r="H41" s="20">
        <v>0</v>
      </c>
      <c r="I41" s="21">
        <v>0</v>
      </c>
      <c r="J41" s="46"/>
      <c r="K41" s="46"/>
      <c r="L41" s="46"/>
      <c r="M41" s="46"/>
      <c r="N41" s="46"/>
      <c r="O41" s="46"/>
    </row>
    <row r="42" spans="1:15" s="39" customFormat="1" ht="15" outlineLevel="1">
      <c r="A42" s="109" t="s">
        <v>106</v>
      </c>
      <c r="B42" s="126" t="s">
        <v>37</v>
      </c>
      <c r="C42" s="139">
        <f>'прил 3'!E400+'прил 3'!E332</f>
        <v>39933.5</v>
      </c>
      <c r="D42" s="139">
        <f>'прил 3'!H400+'прил 3'!H332</f>
        <v>35499.9</v>
      </c>
      <c r="E42" s="139">
        <f t="shared" si="0"/>
        <v>88.897542163847405</v>
      </c>
      <c r="F42" s="59">
        <v>0.99960000000000004</v>
      </c>
      <c r="G42" s="60">
        <v>0</v>
      </c>
      <c r="H42" s="37">
        <v>0</v>
      </c>
      <c r="I42" s="38">
        <v>0</v>
      </c>
      <c r="J42" s="45"/>
      <c r="K42" s="45"/>
      <c r="L42" s="45"/>
      <c r="M42" s="45"/>
      <c r="N42" s="45"/>
      <c r="O42" s="45"/>
    </row>
    <row r="43" spans="1:15" ht="34.5" customHeight="1" outlineLevel="1">
      <c r="A43" s="111" t="s">
        <v>583</v>
      </c>
      <c r="B43" s="147" t="s">
        <v>116</v>
      </c>
      <c r="C43" s="138">
        <f>C44</f>
        <v>2293.6999999999998</v>
      </c>
      <c r="D43" s="138">
        <f>D44</f>
        <v>2293.6999999999998</v>
      </c>
      <c r="E43" s="138">
        <f t="shared" si="0"/>
        <v>100</v>
      </c>
      <c r="F43" s="61"/>
      <c r="G43" s="62"/>
      <c r="H43" s="27"/>
      <c r="I43" s="28"/>
      <c r="J43" s="45"/>
      <c r="K43" s="45"/>
      <c r="L43" s="45"/>
      <c r="M43" s="45"/>
      <c r="N43" s="45"/>
      <c r="O43" s="45"/>
    </row>
    <row r="44" spans="1:15" s="39" customFormat="1" ht="30.6" customHeight="1" outlineLevel="1">
      <c r="A44" s="109" t="s">
        <v>584</v>
      </c>
      <c r="B44" s="126" t="s">
        <v>117</v>
      </c>
      <c r="C44" s="139">
        <f>'прил 3'!E442</f>
        <v>2293.6999999999998</v>
      </c>
      <c r="D44" s="139">
        <f>'прил 3'!H442</f>
        <v>2293.6999999999998</v>
      </c>
      <c r="E44" s="139">
        <f t="shared" si="0"/>
        <v>100</v>
      </c>
      <c r="F44" s="61"/>
      <c r="G44" s="62"/>
      <c r="H44" s="41"/>
      <c r="I44" s="42"/>
      <c r="J44" s="45"/>
      <c r="K44" s="45"/>
      <c r="L44" s="45"/>
      <c r="M44" s="45"/>
      <c r="N44" s="45"/>
      <c r="O44" s="45"/>
    </row>
    <row r="45" spans="1:15" ht="25.5" customHeight="1">
      <c r="A45" s="94" t="s">
        <v>107</v>
      </c>
      <c r="B45" s="148"/>
      <c r="C45" s="140">
        <f>C6+C15+C20+C27+C33+C36+C41+C43+C25</f>
        <v>1340126.3999999999</v>
      </c>
      <c r="D45" s="140">
        <f>D6+D15+D20+D27+D33+D36+D41+D43+D25</f>
        <v>1323841.2</v>
      </c>
      <c r="E45" s="140">
        <f t="shared" si="0"/>
        <v>98.784801194872358</v>
      </c>
      <c r="F45" s="61">
        <v>0.99329999999999996</v>
      </c>
      <c r="G45" s="62">
        <v>0</v>
      </c>
      <c r="H45" s="22">
        <v>0</v>
      </c>
      <c r="I45" s="23">
        <v>0</v>
      </c>
      <c r="J45" s="45"/>
      <c r="K45" s="45"/>
      <c r="L45" s="45"/>
      <c r="M45" s="45"/>
      <c r="N45" s="45"/>
      <c r="O45" s="45"/>
    </row>
    <row r="46" spans="1:15" ht="45" customHeight="1">
      <c r="A46" s="48"/>
      <c r="B46" s="49"/>
      <c r="C46" s="93"/>
      <c r="D46" s="93"/>
      <c r="E46" s="93"/>
      <c r="F46" s="50"/>
      <c r="G46" s="51"/>
      <c r="H46" s="31"/>
      <c r="I46" s="32"/>
    </row>
    <row r="47" spans="1:15" ht="27" customHeight="1">
      <c r="A47" s="163"/>
      <c r="B47" s="163"/>
      <c r="C47" s="163"/>
      <c r="D47" s="163"/>
      <c r="E47" s="163"/>
      <c r="F47" s="47"/>
      <c r="G47" s="47"/>
      <c r="H47" s="4"/>
      <c r="I47" s="4"/>
    </row>
    <row r="48" spans="1:15" ht="26.25" hidden="1" customHeight="1">
      <c r="A48" s="162"/>
      <c r="B48" s="162"/>
      <c r="C48" s="162"/>
      <c r="D48" s="162"/>
      <c r="E48" s="162"/>
      <c r="F48" s="18"/>
      <c r="G48" s="18"/>
      <c r="H48" s="16"/>
      <c r="I48" s="16"/>
    </row>
    <row r="49" spans="4:4" hidden="1">
      <c r="D49" s="24"/>
    </row>
  </sheetData>
  <mergeCells count="4">
    <mergeCell ref="C1:E1"/>
    <mergeCell ref="A3:G3"/>
    <mergeCell ref="A48:E48"/>
    <mergeCell ref="A47:E47"/>
  </mergeCells>
  <phoneticPr fontId="0" type="noConversion"/>
  <pageMargins left="0.98425196850393704" right="0.78740157480314965" top="0.78740157480314965" bottom="0.59055118110236227" header="0" footer="0"/>
  <pageSetup paperSize="9" scale="95" fitToHeight="2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566"/>
  <sheetViews>
    <sheetView showGridLines="0" view="pageBreakPreview" zoomScaleNormal="120" zoomScaleSheetLayoutView="100" workbookViewId="0">
      <selection activeCell="A6" sqref="A6"/>
    </sheetView>
  </sheetViews>
  <sheetFormatPr defaultRowHeight="12.75" outlineLevelRow="3"/>
  <cols>
    <col min="1" max="1" width="61" bestFit="1" customWidth="1"/>
    <col min="2" max="2" width="5.85546875" customWidth="1"/>
    <col min="3" max="3" width="6.7109375" customWidth="1"/>
    <col min="4" max="4" width="15.140625" customWidth="1"/>
    <col min="5" max="5" width="12.42578125" style="1" customWidth="1"/>
    <col min="6" max="6" width="10.7109375" style="1" customWidth="1"/>
    <col min="7" max="7" width="11" style="1" customWidth="1"/>
    <col min="8" max="8" width="11.5703125" style="1" customWidth="1"/>
    <col min="9" max="9" width="10.42578125" customWidth="1"/>
    <col min="10" max="10" width="10.85546875" customWidth="1"/>
    <col min="11" max="11" width="7.85546875" customWidth="1"/>
  </cols>
  <sheetData>
    <row r="1" spans="1:11" ht="78" customHeight="1">
      <c r="A1" s="55"/>
      <c r="B1" s="55"/>
      <c r="C1" s="55"/>
      <c r="D1" s="173"/>
      <c r="E1" s="173"/>
      <c r="F1" s="173"/>
      <c r="G1" s="173"/>
      <c r="H1" s="173"/>
      <c r="I1" s="173" t="s">
        <v>591</v>
      </c>
      <c r="J1" s="173"/>
      <c r="K1" s="173"/>
    </row>
    <row r="2" spans="1:11" ht="18" customHeight="1">
      <c r="A2" s="174" t="s">
        <v>438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5.75">
      <c r="A3" s="7"/>
      <c r="B3" s="7"/>
      <c r="C3" s="7"/>
      <c r="D3" s="7"/>
      <c r="E3" s="7"/>
      <c r="F3" s="7"/>
      <c r="G3" s="7"/>
      <c r="H3" s="7"/>
      <c r="I3" s="54"/>
      <c r="J3" s="54"/>
      <c r="K3" t="s">
        <v>38</v>
      </c>
    </row>
    <row r="4" spans="1:11" s="3" customFormat="1" ht="15.75">
      <c r="A4" s="165" t="s">
        <v>7</v>
      </c>
      <c r="B4" s="165" t="s">
        <v>41</v>
      </c>
      <c r="C4" s="165" t="s">
        <v>94</v>
      </c>
      <c r="D4" s="165" t="s">
        <v>42</v>
      </c>
      <c r="E4" s="167" t="s">
        <v>93</v>
      </c>
      <c r="F4" s="169" t="s">
        <v>439</v>
      </c>
      <c r="G4" s="170"/>
      <c r="H4" s="167" t="s">
        <v>92</v>
      </c>
      <c r="I4" s="171" t="s">
        <v>164</v>
      </c>
      <c r="J4" s="172"/>
      <c r="K4" s="167" t="s">
        <v>39</v>
      </c>
    </row>
    <row r="5" spans="1:11" s="3" customFormat="1" ht="31.5">
      <c r="A5" s="166"/>
      <c r="B5" s="166"/>
      <c r="C5" s="166"/>
      <c r="D5" s="166"/>
      <c r="E5" s="168"/>
      <c r="F5" s="56" t="s">
        <v>162</v>
      </c>
      <c r="G5" s="56" t="s">
        <v>163</v>
      </c>
      <c r="H5" s="168"/>
      <c r="I5" s="56" t="s">
        <v>162</v>
      </c>
      <c r="J5" s="56" t="s">
        <v>163</v>
      </c>
      <c r="K5" s="168"/>
    </row>
    <row r="6" spans="1:11" s="3" customFormat="1" ht="20.45" customHeight="1">
      <c r="A6" s="95" t="s">
        <v>109</v>
      </c>
      <c r="B6" s="75" t="s">
        <v>43</v>
      </c>
      <c r="C6" s="75"/>
      <c r="D6" s="76"/>
      <c r="E6" s="117">
        <f>F6+G6</f>
        <v>3410.6</v>
      </c>
      <c r="F6" s="117">
        <f>F7</f>
        <v>3410.6</v>
      </c>
      <c r="G6" s="117">
        <f>G7</f>
        <v>0</v>
      </c>
      <c r="H6" s="117">
        <f>I6+J6</f>
        <v>3410.6</v>
      </c>
      <c r="I6" s="118">
        <f>I7</f>
        <v>3410.6</v>
      </c>
      <c r="J6" s="118">
        <f>J7</f>
        <v>0</v>
      </c>
      <c r="K6" s="117">
        <f>H6/E6*100</f>
        <v>100</v>
      </c>
    </row>
    <row r="7" spans="1:11" s="3" customFormat="1" ht="15.75" outlineLevel="1">
      <c r="A7" s="96" t="s">
        <v>108</v>
      </c>
      <c r="B7" s="75" t="s">
        <v>43</v>
      </c>
      <c r="C7" s="75" t="s">
        <v>9</v>
      </c>
      <c r="D7" s="76"/>
      <c r="E7" s="117">
        <f t="shared" ref="E7:E62" si="0">F7+G7</f>
        <v>3410.6</v>
      </c>
      <c r="F7" s="117">
        <f>F8+F12</f>
        <v>3410.6</v>
      </c>
      <c r="G7" s="117">
        <f>G8+G12</f>
        <v>0</v>
      </c>
      <c r="H7" s="117">
        <f t="shared" ref="H7:H95" si="1">I7+J7</f>
        <v>3410.6</v>
      </c>
      <c r="I7" s="118">
        <f>I8+I12</f>
        <v>3410.6</v>
      </c>
      <c r="J7" s="118">
        <f>J8+J12</f>
        <v>0</v>
      </c>
      <c r="K7" s="117">
        <f t="shared" ref="K7:K98" si="2">H7/E7*100</f>
        <v>100</v>
      </c>
    </row>
    <row r="8" spans="1:11" s="5" customFormat="1" ht="56.25" customHeight="1" outlineLevel="2">
      <c r="A8" s="86" t="s">
        <v>586</v>
      </c>
      <c r="B8" s="75" t="s">
        <v>43</v>
      </c>
      <c r="C8" s="75" t="s">
        <v>11</v>
      </c>
      <c r="D8" s="77"/>
      <c r="E8" s="117">
        <f t="shared" si="0"/>
        <v>3359.9</v>
      </c>
      <c r="F8" s="117">
        <f>F9</f>
        <v>3359.9</v>
      </c>
      <c r="G8" s="117">
        <f>G9</f>
        <v>0</v>
      </c>
      <c r="H8" s="117">
        <f t="shared" si="1"/>
        <v>3359.9</v>
      </c>
      <c r="I8" s="118">
        <f>I9</f>
        <v>3359.9</v>
      </c>
      <c r="J8" s="118">
        <f>J9</f>
        <v>0</v>
      </c>
      <c r="K8" s="117">
        <f t="shared" si="2"/>
        <v>100</v>
      </c>
    </row>
    <row r="9" spans="1:11" s="5" customFormat="1" ht="15.75" outlineLevel="2">
      <c r="A9" s="97" t="s">
        <v>118</v>
      </c>
      <c r="B9" s="78" t="s">
        <v>43</v>
      </c>
      <c r="C9" s="78" t="s">
        <v>11</v>
      </c>
      <c r="D9" s="76" t="s">
        <v>308</v>
      </c>
      <c r="E9" s="119">
        <f t="shared" si="0"/>
        <v>3359.9</v>
      </c>
      <c r="F9" s="119">
        <f>F10+F11</f>
        <v>3359.9</v>
      </c>
      <c r="G9" s="119">
        <f>G10+G11</f>
        <v>0</v>
      </c>
      <c r="H9" s="119">
        <f t="shared" si="1"/>
        <v>3359.9</v>
      </c>
      <c r="I9" s="120">
        <f>I10+I11</f>
        <v>3359.9</v>
      </c>
      <c r="J9" s="120">
        <f>J10+J11</f>
        <v>0</v>
      </c>
      <c r="K9" s="119">
        <f t="shared" si="2"/>
        <v>100</v>
      </c>
    </row>
    <row r="10" spans="1:11" s="5" customFormat="1" ht="31.5" outlineLevel="3">
      <c r="A10" s="98" t="s">
        <v>119</v>
      </c>
      <c r="B10" s="78" t="s">
        <v>43</v>
      </c>
      <c r="C10" s="78" t="s">
        <v>11</v>
      </c>
      <c r="D10" s="76" t="s">
        <v>328</v>
      </c>
      <c r="E10" s="119">
        <f t="shared" si="0"/>
        <v>1656.4</v>
      </c>
      <c r="F10" s="119">
        <v>1656.4</v>
      </c>
      <c r="G10" s="119"/>
      <c r="H10" s="119">
        <f t="shared" si="1"/>
        <v>1656.4</v>
      </c>
      <c r="I10" s="121">
        <v>1656.4</v>
      </c>
      <c r="J10" s="121">
        <v>0</v>
      </c>
      <c r="K10" s="119">
        <f t="shared" si="2"/>
        <v>100</v>
      </c>
    </row>
    <row r="11" spans="1:11" s="5" customFormat="1" ht="47.25" outlineLevel="3">
      <c r="A11" s="98" t="s">
        <v>120</v>
      </c>
      <c r="B11" s="78" t="s">
        <v>43</v>
      </c>
      <c r="C11" s="78" t="s">
        <v>11</v>
      </c>
      <c r="D11" s="76" t="s">
        <v>347</v>
      </c>
      <c r="E11" s="119">
        <f t="shared" si="0"/>
        <v>1703.5</v>
      </c>
      <c r="F11" s="119">
        <v>1703.5</v>
      </c>
      <c r="G11" s="119">
        <v>0</v>
      </c>
      <c r="H11" s="119">
        <f t="shared" si="1"/>
        <v>1703.5</v>
      </c>
      <c r="I11" s="121">
        <v>1703.5</v>
      </c>
      <c r="J11" s="121">
        <v>0</v>
      </c>
      <c r="K11" s="119">
        <f t="shared" si="2"/>
        <v>100</v>
      </c>
    </row>
    <row r="12" spans="1:11" s="3" customFormat="1" ht="15.75" outlineLevel="3">
      <c r="A12" s="96" t="s">
        <v>54</v>
      </c>
      <c r="B12" s="75" t="s">
        <v>43</v>
      </c>
      <c r="C12" s="75" t="s">
        <v>15</v>
      </c>
      <c r="D12" s="77"/>
      <c r="E12" s="117">
        <f t="shared" si="0"/>
        <v>50.7</v>
      </c>
      <c r="F12" s="117">
        <f>F13</f>
        <v>50.7</v>
      </c>
      <c r="G12" s="117">
        <f>G13</f>
        <v>0</v>
      </c>
      <c r="H12" s="117">
        <f t="shared" si="1"/>
        <v>50.7</v>
      </c>
      <c r="I12" s="118">
        <f t="shared" ref="I12:J12" si="3">I13</f>
        <v>50.7</v>
      </c>
      <c r="J12" s="118">
        <f t="shared" si="3"/>
        <v>0</v>
      </c>
      <c r="K12" s="117">
        <f t="shared" si="2"/>
        <v>100</v>
      </c>
    </row>
    <row r="13" spans="1:11" s="3" customFormat="1" ht="15.75" outlineLevel="3">
      <c r="A13" s="97" t="s">
        <v>118</v>
      </c>
      <c r="B13" s="78" t="s">
        <v>43</v>
      </c>
      <c r="C13" s="78" t="s">
        <v>15</v>
      </c>
      <c r="D13" s="76" t="s">
        <v>308</v>
      </c>
      <c r="E13" s="119">
        <f t="shared" si="0"/>
        <v>50.7</v>
      </c>
      <c r="F13" s="119">
        <f>F14</f>
        <v>50.7</v>
      </c>
      <c r="G13" s="119">
        <f>G14</f>
        <v>0</v>
      </c>
      <c r="H13" s="119">
        <f t="shared" si="1"/>
        <v>50.7</v>
      </c>
      <c r="I13" s="119">
        <f>I14</f>
        <v>50.7</v>
      </c>
      <c r="J13" s="119">
        <f>J14</f>
        <v>0</v>
      </c>
      <c r="K13" s="119">
        <f>H13/E13*100</f>
        <v>100</v>
      </c>
    </row>
    <row r="14" spans="1:11" s="3" customFormat="1" ht="36.6" customHeight="1" outlineLevel="3">
      <c r="A14" s="98" t="s">
        <v>121</v>
      </c>
      <c r="B14" s="78" t="s">
        <v>43</v>
      </c>
      <c r="C14" s="78" t="s">
        <v>15</v>
      </c>
      <c r="D14" s="76" t="s">
        <v>311</v>
      </c>
      <c r="E14" s="119">
        <f t="shared" si="0"/>
        <v>50.7</v>
      </c>
      <c r="F14" s="119">
        <v>50.7</v>
      </c>
      <c r="G14" s="119">
        <v>0</v>
      </c>
      <c r="H14" s="119">
        <f t="shared" si="1"/>
        <v>50.7</v>
      </c>
      <c r="I14" s="121">
        <v>50.7</v>
      </c>
      <c r="J14" s="121">
        <v>0</v>
      </c>
      <c r="K14" s="119">
        <f t="shared" si="2"/>
        <v>100</v>
      </c>
    </row>
    <row r="15" spans="1:11" s="6" customFormat="1" ht="31.5">
      <c r="A15" s="96" t="s">
        <v>110</v>
      </c>
      <c r="B15" s="75" t="s">
        <v>44</v>
      </c>
      <c r="C15" s="75"/>
      <c r="D15" s="76"/>
      <c r="E15" s="117">
        <f t="shared" si="0"/>
        <v>1594.8</v>
      </c>
      <c r="F15" s="117">
        <f t="shared" ref="F15:G18" si="4">F16</f>
        <v>1594.8</v>
      </c>
      <c r="G15" s="117">
        <f t="shared" si="4"/>
        <v>0</v>
      </c>
      <c r="H15" s="117">
        <f t="shared" si="1"/>
        <v>1594.8</v>
      </c>
      <c r="I15" s="118">
        <f t="shared" ref="I15:J18" si="5">I16</f>
        <v>1594.8</v>
      </c>
      <c r="J15" s="118">
        <f t="shared" si="5"/>
        <v>0</v>
      </c>
      <c r="K15" s="117">
        <f t="shared" si="2"/>
        <v>100</v>
      </c>
    </row>
    <row r="16" spans="1:11" s="6" customFormat="1" ht="15.75" outlineLevel="1">
      <c r="A16" s="96" t="s">
        <v>108</v>
      </c>
      <c r="B16" s="75" t="s">
        <v>44</v>
      </c>
      <c r="C16" s="75" t="s">
        <v>9</v>
      </c>
      <c r="D16" s="76"/>
      <c r="E16" s="117">
        <f t="shared" si="0"/>
        <v>1594.8</v>
      </c>
      <c r="F16" s="117">
        <f t="shared" si="4"/>
        <v>1594.8</v>
      </c>
      <c r="G16" s="117">
        <f t="shared" si="4"/>
        <v>0</v>
      </c>
      <c r="H16" s="117">
        <f t="shared" si="1"/>
        <v>1594.8</v>
      </c>
      <c r="I16" s="118">
        <f>I17</f>
        <v>1594.8</v>
      </c>
      <c r="J16" s="118">
        <f t="shared" si="5"/>
        <v>0</v>
      </c>
      <c r="K16" s="117">
        <f t="shared" si="2"/>
        <v>100</v>
      </c>
    </row>
    <row r="17" spans="1:11" s="3" customFormat="1" ht="48.75" customHeight="1" outlineLevel="2">
      <c r="A17" s="86" t="s">
        <v>587</v>
      </c>
      <c r="B17" s="75" t="s">
        <v>44</v>
      </c>
      <c r="C17" s="75" t="s">
        <v>14</v>
      </c>
      <c r="D17" s="77"/>
      <c r="E17" s="117">
        <f t="shared" si="0"/>
        <v>1594.8</v>
      </c>
      <c r="F17" s="117">
        <f t="shared" si="4"/>
        <v>1594.8</v>
      </c>
      <c r="G17" s="117">
        <f t="shared" si="4"/>
        <v>0</v>
      </c>
      <c r="H17" s="117">
        <f t="shared" si="1"/>
        <v>1594.8</v>
      </c>
      <c r="I17" s="118">
        <f t="shared" si="5"/>
        <v>1594.8</v>
      </c>
      <c r="J17" s="118">
        <f t="shared" si="5"/>
        <v>0</v>
      </c>
      <c r="K17" s="117">
        <f t="shared" si="2"/>
        <v>100</v>
      </c>
    </row>
    <row r="18" spans="1:11" s="3" customFormat="1" ht="15.75" outlineLevel="2">
      <c r="A18" s="97" t="s">
        <v>118</v>
      </c>
      <c r="B18" s="78" t="s">
        <v>44</v>
      </c>
      <c r="C18" s="78" t="s">
        <v>14</v>
      </c>
      <c r="D18" s="76" t="s">
        <v>308</v>
      </c>
      <c r="E18" s="119">
        <f t="shared" si="0"/>
        <v>1594.8</v>
      </c>
      <c r="F18" s="119">
        <f t="shared" si="4"/>
        <v>1594.8</v>
      </c>
      <c r="G18" s="119">
        <f t="shared" si="4"/>
        <v>0</v>
      </c>
      <c r="H18" s="119">
        <f t="shared" si="1"/>
        <v>1594.8</v>
      </c>
      <c r="I18" s="119">
        <f>I19</f>
        <v>1594.8</v>
      </c>
      <c r="J18" s="119">
        <f t="shared" si="5"/>
        <v>0</v>
      </c>
      <c r="K18" s="119">
        <f t="shared" si="2"/>
        <v>100</v>
      </c>
    </row>
    <row r="19" spans="1:11" s="3" customFormat="1" ht="31.5" outlineLevel="3">
      <c r="A19" s="98" t="s">
        <v>119</v>
      </c>
      <c r="B19" s="78" t="s">
        <v>44</v>
      </c>
      <c r="C19" s="78" t="s">
        <v>14</v>
      </c>
      <c r="D19" s="76" t="s">
        <v>328</v>
      </c>
      <c r="E19" s="119">
        <f t="shared" si="0"/>
        <v>1594.8</v>
      </c>
      <c r="F19" s="119">
        <v>1594.8</v>
      </c>
      <c r="G19" s="119">
        <v>0</v>
      </c>
      <c r="H19" s="119">
        <f t="shared" si="1"/>
        <v>1594.8</v>
      </c>
      <c r="I19" s="121">
        <v>1594.8</v>
      </c>
      <c r="J19" s="121">
        <v>0</v>
      </c>
      <c r="K19" s="119">
        <f t="shared" si="2"/>
        <v>100</v>
      </c>
    </row>
    <row r="20" spans="1:11" s="6" customFormat="1" ht="31.5">
      <c r="A20" s="96" t="s">
        <v>111</v>
      </c>
      <c r="B20" s="75" t="s">
        <v>45</v>
      </c>
      <c r="C20" s="75"/>
      <c r="D20" s="77"/>
      <c r="E20" s="117">
        <f t="shared" si="0"/>
        <v>822651.5</v>
      </c>
      <c r="F20" s="117">
        <f>F21+F27+F114</f>
        <v>206514.39999999997</v>
      </c>
      <c r="G20" s="117">
        <f>G21+G27+G114</f>
        <v>616137.10000000009</v>
      </c>
      <c r="H20" s="117">
        <f t="shared" si="1"/>
        <v>820486.99999999988</v>
      </c>
      <c r="I20" s="117">
        <f>I21+I27+I114</f>
        <v>204522.79999999996</v>
      </c>
      <c r="J20" s="117">
        <f>J21+J27+J114</f>
        <v>615964.19999999995</v>
      </c>
      <c r="K20" s="117">
        <f t="shared" si="2"/>
        <v>99.736887369682051</v>
      </c>
    </row>
    <row r="21" spans="1:11" s="43" customFormat="1" ht="15.75" outlineLevel="1">
      <c r="A21" s="99" t="s">
        <v>99</v>
      </c>
      <c r="B21" s="79" t="s">
        <v>45</v>
      </c>
      <c r="C21" s="79" t="s">
        <v>16</v>
      </c>
      <c r="D21" s="77"/>
      <c r="E21" s="117">
        <f t="shared" si="0"/>
        <v>150</v>
      </c>
      <c r="F21" s="117">
        <f t="shared" ref="F21:G25" si="6">F22</f>
        <v>150</v>
      </c>
      <c r="G21" s="117">
        <f t="shared" si="6"/>
        <v>0</v>
      </c>
      <c r="H21" s="117">
        <f t="shared" si="1"/>
        <v>147.4</v>
      </c>
      <c r="I21" s="117">
        <f>I22</f>
        <v>147.4</v>
      </c>
      <c r="J21" s="117">
        <f>J22</f>
        <v>0</v>
      </c>
      <c r="K21" s="117">
        <f t="shared" si="2"/>
        <v>98.266666666666666</v>
      </c>
    </row>
    <row r="22" spans="1:11" s="43" customFormat="1" ht="15.75" outlineLevel="1">
      <c r="A22" s="99" t="s">
        <v>98</v>
      </c>
      <c r="B22" s="79" t="s">
        <v>45</v>
      </c>
      <c r="C22" s="79" t="s">
        <v>96</v>
      </c>
      <c r="D22" s="77"/>
      <c r="E22" s="117">
        <f t="shared" si="0"/>
        <v>150</v>
      </c>
      <c r="F22" s="117">
        <f t="shared" si="6"/>
        <v>150</v>
      </c>
      <c r="G22" s="117">
        <f t="shared" si="6"/>
        <v>0</v>
      </c>
      <c r="H22" s="117">
        <f t="shared" si="1"/>
        <v>147.4</v>
      </c>
      <c r="I22" s="118">
        <f t="shared" ref="I22:J23" si="7">I23</f>
        <v>147.4</v>
      </c>
      <c r="J22" s="118">
        <f t="shared" si="7"/>
        <v>0</v>
      </c>
      <c r="K22" s="117">
        <f t="shared" si="2"/>
        <v>98.266666666666666</v>
      </c>
    </row>
    <row r="23" spans="1:11" s="5" customFormat="1" ht="33.6" customHeight="1" outlineLevel="2">
      <c r="A23" s="97" t="s">
        <v>440</v>
      </c>
      <c r="B23" s="80" t="s">
        <v>45</v>
      </c>
      <c r="C23" s="80" t="s">
        <v>96</v>
      </c>
      <c r="D23" s="76" t="s">
        <v>298</v>
      </c>
      <c r="E23" s="119">
        <f t="shared" si="0"/>
        <v>150</v>
      </c>
      <c r="F23" s="119">
        <f t="shared" si="6"/>
        <v>150</v>
      </c>
      <c r="G23" s="119">
        <f t="shared" si="6"/>
        <v>0</v>
      </c>
      <c r="H23" s="119">
        <f t="shared" si="1"/>
        <v>147.4</v>
      </c>
      <c r="I23" s="119">
        <f t="shared" si="7"/>
        <v>147.4</v>
      </c>
      <c r="J23" s="119">
        <f t="shared" si="7"/>
        <v>0</v>
      </c>
      <c r="K23" s="119">
        <f t="shared" si="2"/>
        <v>98.266666666666666</v>
      </c>
    </row>
    <row r="24" spans="1:11" s="5" customFormat="1" ht="33.6" customHeight="1" outlineLevel="3">
      <c r="A24" s="97" t="s">
        <v>441</v>
      </c>
      <c r="B24" s="80" t="s">
        <v>45</v>
      </c>
      <c r="C24" s="80" t="s">
        <v>96</v>
      </c>
      <c r="D24" s="76" t="s">
        <v>348</v>
      </c>
      <c r="E24" s="119">
        <f t="shared" si="0"/>
        <v>150</v>
      </c>
      <c r="F24" s="119">
        <f t="shared" si="6"/>
        <v>150</v>
      </c>
      <c r="G24" s="119">
        <f t="shared" si="6"/>
        <v>0</v>
      </c>
      <c r="H24" s="119">
        <f t="shared" si="1"/>
        <v>147.4</v>
      </c>
      <c r="I24" s="119">
        <f t="shared" ref="I24:J25" si="8">I25</f>
        <v>147.4</v>
      </c>
      <c r="J24" s="119">
        <f t="shared" si="8"/>
        <v>0</v>
      </c>
      <c r="K24" s="119">
        <f t="shared" si="2"/>
        <v>98.266666666666666</v>
      </c>
    </row>
    <row r="25" spans="1:11" s="5" customFormat="1" ht="61.5" customHeight="1" outlineLevel="3">
      <c r="A25" s="97" t="s">
        <v>165</v>
      </c>
      <c r="B25" s="80" t="s">
        <v>45</v>
      </c>
      <c r="C25" s="80" t="s">
        <v>96</v>
      </c>
      <c r="D25" s="76" t="s">
        <v>349</v>
      </c>
      <c r="E25" s="119">
        <f t="shared" si="0"/>
        <v>150</v>
      </c>
      <c r="F25" s="119">
        <f t="shared" si="6"/>
        <v>150</v>
      </c>
      <c r="G25" s="119">
        <f t="shared" si="6"/>
        <v>0</v>
      </c>
      <c r="H25" s="119">
        <f t="shared" si="1"/>
        <v>147.4</v>
      </c>
      <c r="I25" s="119">
        <f t="shared" si="8"/>
        <v>147.4</v>
      </c>
      <c r="J25" s="119">
        <f t="shared" si="8"/>
        <v>0</v>
      </c>
      <c r="K25" s="119">
        <f t="shared" si="2"/>
        <v>98.266666666666666</v>
      </c>
    </row>
    <row r="26" spans="1:11" s="5" customFormat="1" ht="15.75" outlineLevel="3">
      <c r="A26" s="97" t="s">
        <v>136</v>
      </c>
      <c r="B26" s="80" t="s">
        <v>45</v>
      </c>
      <c r="C26" s="80" t="s">
        <v>96</v>
      </c>
      <c r="D26" s="76" t="s">
        <v>350</v>
      </c>
      <c r="E26" s="119">
        <f t="shared" si="0"/>
        <v>150</v>
      </c>
      <c r="F26" s="119">
        <v>150</v>
      </c>
      <c r="G26" s="119">
        <v>0</v>
      </c>
      <c r="H26" s="119">
        <f t="shared" si="1"/>
        <v>147.4</v>
      </c>
      <c r="I26" s="121">
        <v>147.4</v>
      </c>
      <c r="J26" s="121">
        <v>0</v>
      </c>
      <c r="K26" s="119">
        <f t="shared" si="2"/>
        <v>98.266666666666666</v>
      </c>
    </row>
    <row r="27" spans="1:11" s="6" customFormat="1" ht="15.75" outlineLevel="1">
      <c r="A27" s="96" t="s">
        <v>102</v>
      </c>
      <c r="B27" s="75" t="s">
        <v>45</v>
      </c>
      <c r="C27" s="75" t="s">
        <v>23</v>
      </c>
      <c r="D27" s="77"/>
      <c r="E27" s="117">
        <f t="shared" si="0"/>
        <v>813285.70000000007</v>
      </c>
      <c r="F27" s="118">
        <f>F28+F45+F93+F98+F81</f>
        <v>206340.09999999998</v>
      </c>
      <c r="G27" s="118">
        <f>G28+G45+G93+G98+G81</f>
        <v>606945.60000000009</v>
      </c>
      <c r="H27" s="117">
        <f t="shared" si="1"/>
        <v>811271</v>
      </c>
      <c r="I27" s="118">
        <f>I28+I45+I93+I98+I81</f>
        <v>204366.49999999997</v>
      </c>
      <c r="J27" s="118">
        <f>J28+J45+J93+J98+J81</f>
        <v>606904.5</v>
      </c>
      <c r="K27" s="117">
        <f t="shared" si="2"/>
        <v>99.752276475536206</v>
      </c>
    </row>
    <row r="28" spans="1:11" s="3" customFormat="1" ht="21.75" customHeight="1" outlineLevel="2">
      <c r="A28" s="99" t="s">
        <v>49</v>
      </c>
      <c r="B28" s="79" t="s">
        <v>45</v>
      </c>
      <c r="C28" s="79" t="s">
        <v>24</v>
      </c>
      <c r="D28" s="77"/>
      <c r="E28" s="117">
        <f t="shared" si="0"/>
        <v>303208.5</v>
      </c>
      <c r="F28" s="117">
        <f>F42+F29+F39</f>
        <v>96825.499999999985</v>
      </c>
      <c r="G28" s="117">
        <f>G42+G29+G39</f>
        <v>206383</v>
      </c>
      <c r="H28" s="117">
        <f>I28+J28</f>
        <v>302259.40000000002</v>
      </c>
      <c r="I28" s="117">
        <f>I42+I29+I39</f>
        <v>95917.2</v>
      </c>
      <c r="J28" s="117">
        <f>J42+J29+J39</f>
        <v>206342.2</v>
      </c>
      <c r="K28" s="117">
        <f t="shared" si="2"/>
        <v>99.686981070781329</v>
      </c>
    </row>
    <row r="29" spans="1:11" s="3" customFormat="1" ht="34.15" customHeight="1" outlineLevel="3">
      <c r="A29" s="97" t="s">
        <v>442</v>
      </c>
      <c r="B29" s="80" t="s">
        <v>45</v>
      </c>
      <c r="C29" s="80" t="s">
        <v>24</v>
      </c>
      <c r="D29" s="76" t="s">
        <v>227</v>
      </c>
      <c r="E29" s="119">
        <f t="shared" si="0"/>
        <v>300620.3</v>
      </c>
      <c r="F29" s="119">
        <f>F30+F34</f>
        <v>95567.299999999988</v>
      </c>
      <c r="G29" s="119">
        <f>G30+G34</f>
        <v>205053</v>
      </c>
      <c r="H29" s="119">
        <f t="shared" si="1"/>
        <v>299728.5</v>
      </c>
      <c r="I29" s="119">
        <f>I30+I34</f>
        <v>94675.5</v>
      </c>
      <c r="J29" s="119">
        <f>J30+J34</f>
        <v>205053</v>
      </c>
      <c r="K29" s="119">
        <f t="shared" si="2"/>
        <v>99.703346713445512</v>
      </c>
    </row>
    <row r="30" spans="1:11" s="3" customFormat="1" ht="50.25" customHeight="1" outlineLevel="3">
      <c r="A30" s="100" t="s">
        <v>167</v>
      </c>
      <c r="B30" s="80" t="s">
        <v>45</v>
      </c>
      <c r="C30" s="80" t="s">
        <v>24</v>
      </c>
      <c r="D30" s="76" t="s">
        <v>275</v>
      </c>
      <c r="E30" s="119">
        <f t="shared" si="0"/>
        <v>299935.90000000002</v>
      </c>
      <c r="F30" s="119">
        <f>F31</f>
        <v>94882.9</v>
      </c>
      <c r="G30" s="119">
        <f>G31</f>
        <v>205053</v>
      </c>
      <c r="H30" s="119">
        <f t="shared" si="1"/>
        <v>299044.09999999998</v>
      </c>
      <c r="I30" s="119">
        <f>I31</f>
        <v>93991.1</v>
      </c>
      <c r="J30" s="119">
        <f>J31</f>
        <v>205053</v>
      </c>
      <c r="K30" s="119">
        <f t="shared" si="2"/>
        <v>99.70266980378139</v>
      </c>
    </row>
    <row r="31" spans="1:11" s="3" customFormat="1" ht="54.75" customHeight="1" outlineLevel="3">
      <c r="A31" s="97" t="s">
        <v>142</v>
      </c>
      <c r="B31" s="80" t="s">
        <v>45</v>
      </c>
      <c r="C31" s="80" t="s">
        <v>24</v>
      </c>
      <c r="D31" s="76" t="s">
        <v>351</v>
      </c>
      <c r="E31" s="119">
        <f t="shared" si="0"/>
        <v>299935.90000000002</v>
      </c>
      <c r="F31" s="119">
        <f>F32+F33</f>
        <v>94882.9</v>
      </c>
      <c r="G31" s="119">
        <f>G32+G33</f>
        <v>205053</v>
      </c>
      <c r="H31" s="119">
        <f t="shared" si="1"/>
        <v>299044.09999999998</v>
      </c>
      <c r="I31" s="119">
        <f>I32+I33</f>
        <v>93991.1</v>
      </c>
      <c r="J31" s="119">
        <f>J32+J33</f>
        <v>205053</v>
      </c>
      <c r="K31" s="119">
        <f t="shared" si="2"/>
        <v>99.70266980378139</v>
      </c>
    </row>
    <row r="32" spans="1:11" s="3" customFormat="1" ht="143.25" customHeight="1" outlineLevel="3">
      <c r="A32" s="98" t="s">
        <v>282</v>
      </c>
      <c r="B32" s="80" t="s">
        <v>45</v>
      </c>
      <c r="C32" s="80" t="s">
        <v>24</v>
      </c>
      <c r="D32" s="76" t="s">
        <v>352</v>
      </c>
      <c r="E32" s="119">
        <f t="shared" si="0"/>
        <v>205053</v>
      </c>
      <c r="F32" s="119">
        <v>0</v>
      </c>
      <c r="G32" s="119">
        <v>205053</v>
      </c>
      <c r="H32" s="119">
        <f t="shared" si="1"/>
        <v>205053</v>
      </c>
      <c r="I32" s="119">
        <v>0</v>
      </c>
      <c r="J32" s="119">
        <v>205053</v>
      </c>
      <c r="K32" s="119">
        <f t="shared" si="2"/>
        <v>100</v>
      </c>
    </row>
    <row r="33" spans="1:11" s="3" customFormat="1" ht="17.45" customHeight="1" outlineLevel="3">
      <c r="A33" s="97" t="s">
        <v>136</v>
      </c>
      <c r="B33" s="80" t="s">
        <v>45</v>
      </c>
      <c r="C33" s="80" t="s">
        <v>24</v>
      </c>
      <c r="D33" s="76" t="s">
        <v>353</v>
      </c>
      <c r="E33" s="119">
        <f t="shared" si="0"/>
        <v>94882.9</v>
      </c>
      <c r="F33" s="119">
        <v>94882.9</v>
      </c>
      <c r="G33" s="119">
        <v>0</v>
      </c>
      <c r="H33" s="119">
        <f t="shared" si="1"/>
        <v>93991.1</v>
      </c>
      <c r="I33" s="121">
        <v>93991.1</v>
      </c>
      <c r="J33" s="121">
        <v>0</v>
      </c>
      <c r="K33" s="119">
        <f t="shared" si="2"/>
        <v>99.060104613160021</v>
      </c>
    </row>
    <row r="34" spans="1:11" s="3" customFormat="1" ht="32.25" customHeight="1" outlineLevel="3">
      <c r="A34" s="97" t="s">
        <v>281</v>
      </c>
      <c r="B34" s="80" t="s">
        <v>45</v>
      </c>
      <c r="C34" s="80" t="s">
        <v>24</v>
      </c>
      <c r="D34" s="76" t="s">
        <v>354</v>
      </c>
      <c r="E34" s="119">
        <f t="shared" si="0"/>
        <v>684.40000000000009</v>
      </c>
      <c r="F34" s="119">
        <f>F35+F37</f>
        <v>684.40000000000009</v>
      </c>
      <c r="G34" s="119">
        <f>G35+G37</f>
        <v>0</v>
      </c>
      <c r="H34" s="119">
        <f t="shared" si="1"/>
        <v>684.40000000000009</v>
      </c>
      <c r="I34" s="119">
        <f>I35+I37</f>
        <v>684.40000000000009</v>
      </c>
      <c r="J34" s="119">
        <f>J35+J37</f>
        <v>0</v>
      </c>
      <c r="K34" s="119">
        <f t="shared" si="2"/>
        <v>100</v>
      </c>
    </row>
    <row r="35" spans="1:11" s="3" customFormat="1" ht="50.25" customHeight="1" outlineLevel="3">
      <c r="A35" s="100" t="s">
        <v>168</v>
      </c>
      <c r="B35" s="80" t="s">
        <v>45</v>
      </c>
      <c r="C35" s="80" t="s">
        <v>24</v>
      </c>
      <c r="D35" s="76" t="s">
        <v>355</v>
      </c>
      <c r="E35" s="119">
        <f t="shared" si="0"/>
        <v>467.1</v>
      </c>
      <c r="F35" s="119">
        <f>F36</f>
        <v>467.1</v>
      </c>
      <c r="G35" s="119">
        <f>G36</f>
        <v>0</v>
      </c>
      <c r="H35" s="119">
        <f t="shared" si="1"/>
        <v>467.1</v>
      </c>
      <c r="I35" s="119">
        <f>I36</f>
        <v>467.1</v>
      </c>
      <c r="J35" s="119">
        <f>J36</f>
        <v>0</v>
      </c>
      <c r="K35" s="119">
        <f t="shared" si="2"/>
        <v>100</v>
      </c>
    </row>
    <row r="36" spans="1:11" s="3" customFormat="1" ht="17.45" customHeight="1" outlineLevel="3">
      <c r="A36" s="98" t="s">
        <v>136</v>
      </c>
      <c r="B36" s="80" t="s">
        <v>45</v>
      </c>
      <c r="C36" s="80" t="s">
        <v>24</v>
      </c>
      <c r="D36" s="76" t="s">
        <v>356</v>
      </c>
      <c r="E36" s="119">
        <f t="shared" si="0"/>
        <v>467.1</v>
      </c>
      <c r="F36" s="119">
        <v>467.1</v>
      </c>
      <c r="G36" s="119">
        <v>0</v>
      </c>
      <c r="H36" s="119">
        <f t="shared" si="1"/>
        <v>467.1</v>
      </c>
      <c r="I36" s="121">
        <v>467.1</v>
      </c>
      <c r="J36" s="121">
        <v>0</v>
      </c>
      <c r="K36" s="119">
        <f t="shared" si="2"/>
        <v>100</v>
      </c>
    </row>
    <row r="37" spans="1:11" s="3" customFormat="1" ht="49.5" customHeight="1" outlineLevel="3">
      <c r="A37" s="88" t="s">
        <v>268</v>
      </c>
      <c r="B37" s="80" t="s">
        <v>45</v>
      </c>
      <c r="C37" s="80" t="s">
        <v>24</v>
      </c>
      <c r="D37" s="76" t="s">
        <v>357</v>
      </c>
      <c r="E37" s="119">
        <f t="shared" si="0"/>
        <v>217.3</v>
      </c>
      <c r="F37" s="119">
        <f>F38</f>
        <v>217.3</v>
      </c>
      <c r="G37" s="119">
        <f>G38</f>
        <v>0</v>
      </c>
      <c r="H37" s="119">
        <f t="shared" si="1"/>
        <v>217.3</v>
      </c>
      <c r="I37" s="119">
        <f>I38</f>
        <v>217.3</v>
      </c>
      <c r="J37" s="119">
        <f>J38</f>
        <v>0</v>
      </c>
      <c r="K37" s="119">
        <f t="shared" si="2"/>
        <v>100</v>
      </c>
    </row>
    <row r="38" spans="1:11" s="3" customFormat="1" ht="17.45" customHeight="1" outlineLevel="3">
      <c r="A38" s="87" t="s">
        <v>136</v>
      </c>
      <c r="B38" s="80" t="s">
        <v>45</v>
      </c>
      <c r="C38" s="80" t="s">
        <v>24</v>
      </c>
      <c r="D38" s="76" t="s">
        <v>358</v>
      </c>
      <c r="E38" s="119">
        <f t="shared" si="0"/>
        <v>217.3</v>
      </c>
      <c r="F38" s="119">
        <v>217.3</v>
      </c>
      <c r="G38" s="119">
        <v>0</v>
      </c>
      <c r="H38" s="119">
        <f t="shared" si="1"/>
        <v>217.3</v>
      </c>
      <c r="I38" s="121">
        <v>217.3</v>
      </c>
      <c r="J38" s="121">
        <v>0</v>
      </c>
      <c r="K38" s="119">
        <f t="shared" si="2"/>
        <v>100</v>
      </c>
    </row>
    <row r="39" spans="1:11" s="3" customFormat="1" ht="36.75" customHeight="1" outlineLevel="3">
      <c r="A39" s="97" t="s">
        <v>284</v>
      </c>
      <c r="B39" s="78" t="s">
        <v>45</v>
      </c>
      <c r="C39" s="78" t="s">
        <v>24</v>
      </c>
      <c r="D39" s="73" t="s">
        <v>181</v>
      </c>
      <c r="E39" s="119">
        <f t="shared" si="0"/>
        <v>57.3</v>
      </c>
      <c r="F39" s="119">
        <f>F40</f>
        <v>57.3</v>
      </c>
      <c r="G39" s="119">
        <f>G40</f>
        <v>0</v>
      </c>
      <c r="H39" s="119">
        <f t="shared" si="1"/>
        <v>57.3</v>
      </c>
      <c r="I39" s="121">
        <f>I40</f>
        <v>57.3</v>
      </c>
      <c r="J39" s="121">
        <f>J40</f>
        <v>0</v>
      </c>
      <c r="K39" s="119">
        <f t="shared" si="2"/>
        <v>100</v>
      </c>
    </row>
    <row r="40" spans="1:11" s="3" customFormat="1" ht="51" customHeight="1" outlineLevel="3">
      <c r="A40" s="98" t="s">
        <v>182</v>
      </c>
      <c r="B40" s="78" t="s">
        <v>45</v>
      </c>
      <c r="C40" s="78" t="s">
        <v>24</v>
      </c>
      <c r="D40" s="73" t="s">
        <v>370</v>
      </c>
      <c r="E40" s="119">
        <f t="shared" si="0"/>
        <v>57.3</v>
      </c>
      <c r="F40" s="119">
        <f>F41</f>
        <v>57.3</v>
      </c>
      <c r="G40" s="119">
        <f>G41</f>
        <v>0</v>
      </c>
      <c r="H40" s="119">
        <f t="shared" si="1"/>
        <v>57.3</v>
      </c>
      <c r="I40" s="121">
        <f>I41</f>
        <v>57.3</v>
      </c>
      <c r="J40" s="121">
        <f>J41</f>
        <v>0</v>
      </c>
      <c r="K40" s="119">
        <f t="shared" si="2"/>
        <v>100</v>
      </c>
    </row>
    <row r="41" spans="1:11" s="3" customFormat="1" ht="17.45" customHeight="1" outlineLevel="3">
      <c r="A41" s="97" t="s">
        <v>136</v>
      </c>
      <c r="B41" s="78" t="s">
        <v>45</v>
      </c>
      <c r="C41" s="78" t="s">
        <v>24</v>
      </c>
      <c r="D41" s="73" t="s">
        <v>371</v>
      </c>
      <c r="E41" s="119">
        <f t="shared" si="0"/>
        <v>57.3</v>
      </c>
      <c r="F41" s="119">
        <v>57.3</v>
      </c>
      <c r="G41" s="119">
        <v>0</v>
      </c>
      <c r="H41" s="119">
        <f>I41+J41</f>
        <v>57.3</v>
      </c>
      <c r="I41" s="121">
        <v>57.3</v>
      </c>
      <c r="J41" s="121">
        <v>0</v>
      </c>
      <c r="K41" s="119">
        <f t="shared" si="2"/>
        <v>100</v>
      </c>
    </row>
    <row r="42" spans="1:11" s="3" customFormat="1" ht="17.45" customHeight="1" outlineLevel="3">
      <c r="A42" s="97" t="s">
        <v>118</v>
      </c>
      <c r="B42" s="80" t="s">
        <v>45</v>
      </c>
      <c r="C42" s="80" t="s">
        <v>24</v>
      </c>
      <c r="D42" s="76" t="s">
        <v>178</v>
      </c>
      <c r="E42" s="119">
        <f>F42+G42</f>
        <v>2530.9</v>
      </c>
      <c r="F42" s="119">
        <f>F43+F44</f>
        <v>1200.9000000000001</v>
      </c>
      <c r="G42" s="119">
        <f>G43+G44</f>
        <v>1330</v>
      </c>
      <c r="H42" s="119">
        <f>I42+J42</f>
        <v>2473.6000000000004</v>
      </c>
      <c r="I42" s="119">
        <f>I43+I44</f>
        <v>1184.4000000000001</v>
      </c>
      <c r="J42" s="119">
        <f>J43+J44</f>
        <v>1289.2</v>
      </c>
      <c r="K42" s="119">
        <f>H42/E42*100</f>
        <v>97.735983247066272</v>
      </c>
    </row>
    <row r="43" spans="1:11" s="3" customFormat="1" ht="65.25" customHeight="1" outlineLevel="3">
      <c r="A43" s="97" t="s">
        <v>144</v>
      </c>
      <c r="B43" s="80" t="s">
        <v>45</v>
      </c>
      <c r="C43" s="80" t="s">
        <v>24</v>
      </c>
      <c r="D43" s="76" t="s">
        <v>309</v>
      </c>
      <c r="E43" s="119">
        <f>F43+G43</f>
        <v>1330</v>
      </c>
      <c r="F43" s="119">
        <v>0</v>
      </c>
      <c r="G43" s="119">
        <v>1330</v>
      </c>
      <c r="H43" s="119">
        <f>I43+J43</f>
        <v>1289.2</v>
      </c>
      <c r="I43" s="121">
        <v>0</v>
      </c>
      <c r="J43" s="121">
        <v>1289.2</v>
      </c>
      <c r="K43" s="119">
        <f>H43/E43*100</f>
        <v>96.932330827067673</v>
      </c>
    </row>
    <row r="44" spans="1:11" s="3" customFormat="1" ht="53.25" customHeight="1" outlineLevel="3">
      <c r="A44" s="97" t="s">
        <v>137</v>
      </c>
      <c r="B44" s="80" t="s">
        <v>45</v>
      </c>
      <c r="C44" s="80" t="s">
        <v>24</v>
      </c>
      <c r="D44" s="76" t="s">
        <v>310</v>
      </c>
      <c r="E44" s="119">
        <f>F44+G44</f>
        <v>1200.9000000000001</v>
      </c>
      <c r="F44" s="119">
        <v>1200.9000000000001</v>
      </c>
      <c r="G44" s="119">
        <v>0</v>
      </c>
      <c r="H44" s="119">
        <f>I44+J44</f>
        <v>1184.4000000000001</v>
      </c>
      <c r="I44" s="121">
        <v>1184.4000000000001</v>
      </c>
      <c r="J44" s="121">
        <v>0</v>
      </c>
      <c r="K44" s="119">
        <f>H44/E44*100</f>
        <v>98.626030477142152</v>
      </c>
    </row>
    <row r="45" spans="1:11" s="3" customFormat="1" ht="24" customHeight="1" outlineLevel="3">
      <c r="A45" s="96" t="s">
        <v>50</v>
      </c>
      <c r="B45" s="75" t="s">
        <v>45</v>
      </c>
      <c r="C45" s="75" t="s">
        <v>25</v>
      </c>
      <c r="D45" s="77"/>
      <c r="E45" s="117">
        <f t="shared" si="0"/>
        <v>484870.7</v>
      </c>
      <c r="F45" s="117">
        <f>F46+F71+F76</f>
        <v>85862.400000000009</v>
      </c>
      <c r="G45" s="117">
        <f>G46+G71+G76</f>
        <v>399008.3</v>
      </c>
      <c r="H45" s="117">
        <f t="shared" si="1"/>
        <v>484226.2</v>
      </c>
      <c r="I45" s="117">
        <f>I46+I71+I76</f>
        <v>85218.2</v>
      </c>
      <c r="J45" s="117">
        <f>J46+J71+J76</f>
        <v>399008</v>
      </c>
      <c r="K45" s="117">
        <f t="shared" si="2"/>
        <v>99.867077965321471</v>
      </c>
    </row>
    <row r="46" spans="1:11" s="3" customFormat="1" ht="35.450000000000003" customHeight="1" outlineLevel="3">
      <c r="A46" s="97" t="s">
        <v>442</v>
      </c>
      <c r="B46" s="78" t="s">
        <v>45</v>
      </c>
      <c r="C46" s="78" t="s">
        <v>25</v>
      </c>
      <c r="D46" s="76" t="s">
        <v>227</v>
      </c>
      <c r="E46" s="119">
        <f t="shared" si="0"/>
        <v>456485.9</v>
      </c>
      <c r="F46" s="119">
        <f>F47+F61+F64</f>
        <v>84805.900000000009</v>
      </c>
      <c r="G46" s="119">
        <f>G47+G61+G64</f>
        <v>371680</v>
      </c>
      <c r="H46" s="119">
        <f t="shared" si="1"/>
        <v>455842.3</v>
      </c>
      <c r="I46" s="119">
        <f>I47+I61+I64</f>
        <v>84162.3</v>
      </c>
      <c r="J46" s="119">
        <f>J47+J61+J64</f>
        <v>371680</v>
      </c>
      <c r="K46" s="119">
        <f t="shared" si="2"/>
        <v>99.859009883985465</v>
      </c>
    </row>
    <row r="47" spans="1:11" s="3" customFormat="1" ht="53.25" customHeight="1" outlineLevel="3">
      <c r="A47" s="100" t="s">
        <v>167</v>
      </c>
      <c r="B47" s="80" t="s">
        <v>45</v>
      </c>
      <c r="C47" s="80" t="s">
        <v>25</v>
      </c>
      <c r="D47" s="76" t="s">
        <v>275</v>
      </c>
      <c r="E47" s="119">
        <f t="shared" si="0"/>
        <v>349075.7</v>
      </c>
      <c r="F47" s="119">
        <f>F48+F51+F53+F58+F56</f>
        <v>74563.400000000009</v>
      </c>
      <c r="G47" s="119">
        <f>G48+G51+G53+G58+G56</f>
        <v>274512.3</v>
      </c>
      <c r="H47" s="119">
        <f t="shared" si="1"/>
        <v>348432.1</v>
      </c>
      <c r="I47" s="119">
        <f>I48+I51+I53+I58+I56</f>
        <v>73919.8</v>
      </c>
      <c r="J47" s="119">
        <f>J48+J51+J53+J58+J56</f>
        <v>274512.3</v>
      </c>
      <c r="K47" s="119">
        <f t="shared" si="2"/>
        <v>99.815627383974288</v>
      </c>
    </row>
    <row r="48" spans="1:11" s="6" customFormat="1" ht="70.5" customHeight="1">
      <c r="A48" s="98" t="s">
        <v>170</v>
      </c>
      <c r="B48" s="80" t="s">
        <v>45</v>
      </c>
      <c r="C48" s="80" t="s">
        <v>25</v>
      </c>
      <c r="D48" s="76" t="s">
        <v>360</v>
      </c>
      <c r="E48" s="119">
        <f t="shared" si="0"/>
        <v>312905.30000000005</v>
      </c>
      <c r="F48" s="119">
        <f>F49+F50</f>
        <v>67078.600000000006</v>
      </c>
      <c r="G48" s="119">
        <f>G49+G50</f>
        <v>245826.7</v>
      </c>
      <c r="H48" s="119">
        <f t="shared" si="1"/>
        <v>312274.80000000005</v>
      </c>
      <c r="I48" s="119">
        <f>I49+I50</f>
        <v>66448.100000000006</v>
      </c>
      <c r="J48" s="119">
        <f t="shared" ref="J48" si="9">J49+J50</f>
        <v>245826.7</v>
      </c>
      <c r="K48" s="119">
        <f t="shared" si="2"/>
        <v>99.798501335707641</v>
      </c>
    </row>
    <row r="49" spans="1:11" s="6" customFormat="1" ht="148.5" customHeight="1">
      <c r="A49" s="98" t="s">
        <v>282</v>
      </c>
      <c r="B49" s="80" t="s">
        <v>45</v>
      </c>
      <c r="C49" s="80" t="s">
        <v>25</v>
      </c>
      <c r="D49" s="76" t="s">
        <v>361</v>
      </c>
      <c r="E49" s="119">
        <f t="shared" si="0"/>
        <v>245826.7</v>
      </c>
      <c r="F49" s="119">
        <v>0</v>
      </c>
      <c r="G49" s="119">
        <v>245826.7</v>
      </c>
      <c r="H49" s="119">
        <f t="shared" si="1"/>
        <v>245826.7</v>
      </c>
      <c r="I49" s="121">
        <v>0</v>
      </c>
      <c r="J49" s="121">
        <v>245826.7</v>
      </c>
      <c r="K49" s="119">
        <f t="shared" si="2"/>
        <v>100</v>
      </c>
    </row>
    <row r="50" spans="1:11" s="6" customFormat="1" ht="19.899999999999999" customHeight="1">
      <c r="A50" s="98" t="s">
        <v>136</v>
      </c>
      <c r="B50" s="80" t="s">
        <v>45</v>
      </c>
      <c r="C50" s="80" t="s">
        <v>25</v>
      </c>
      <c r="D50" s="76" t="s">
        <v>362</v>
      </c>
      <c r="E50" s="119">
        <f t="shared" si="0"/>
        <v>67078.600000000006</v>
      </c>
      <c r="F50" s="119">
        <v>67078.600000000006</v>
      </c>
      <c r="G50" s="119">
        <v>0</v>
      </c>
      <c r="H50" s="119">
        <f t="shared" si="1"/>
        <v>66448.100000000006</v>
      </c>
      <c r="I50" s="121">
        <v>66448.100000000006</v>
      </c>
      <c r="J50" s="121">
        <v>0</v>
      </c>
      <c r="K50" s="119">
        <f t="shared" si="2"/>
        <v>99.060057902222169</v>
      </c>
    </row>
    <row r="51" spans="1:11" s="6" customFormat="1" ht="69.75" customHeight="1">
      <c r="A51" s="100" t="s">
        <v>171</v>
      </c>
      <c r="B51" s="80" t="s">
        <v>45</v>
      </c>
      <c r="C51" s="80" t="s">
        <v>25</v>
      </c>
      <c r="D51" s="76" t="s">
        <v>180</v>
      </c>
      <c r="E51" s="119">
        <f t="shared" si="0"/>
        <v>248</v>
      </c>
      <c r="F51" s="119">
        <f>F52</f>
        <v>248</v>
      </c>
      <c r="G51" s="119">
        <f>G52</f>
        <v>0</v>
      </c>
      <c r="H51" s="119">
        <f t="shared" si="1"/>
        <v>248</v>
      </c>
      <c r="I51" s="119">
        <f>I52</f>
        <v>248</v>
      </c>
      <c r="J51" s="119">
        <f>J52</f>
        <v>0</v>
      </c>
      <c r="K51" s="119">
        <f t="shared" si="2"/>
        <v>100</v>
      </c>
    </row>
    <row r="52" spans="1:11" s="6" customFormat="1" ht="26.25" customHeight="1">
      <c r="A52" s="100" t="s">
        <v>136</v>
      </c>
      <c r="B52" s="80" t="s">
        <v>45</v>
      </c>
      <c r="C52" s="80" t="s">
        <v>25</v>
      </c>
      <c r="D52" s="76" t="s">
        <v>363</v>
      </c>
      <c r="E52" s="119">
        <f t="shared" si="0"/>
        <v>248</v>
      </c>
      <c r="F52" s="119">
        <v>248</v>
      </c>
      <c r="G52" s="119">
        <v>0</v>
      </c>
      <c r="H52" s="119">
        <f t="shared" si="1"/>
        <v>248</v>
      </c>
      <c r="I52" s="121">
        <v>248</v>
      </c>
      <c r="J52" s="121">
        <v>0</v>
      </c>
      <c r="K52" s="119">
        <f t="shared" si="2"/>
        <v>100</v>
      </c>
    </row>
    <row r="53" spans="1:11" s="6" customFormat="1" ht="38.25" customHeight="1">
      <c r="A53" s="100" t="s">
        <v>172</v>
      </c>
      <c r="B53" s="80" t="s">
        <v>45</v>
      </c>
      <c r="C53" s="80" t="s">
        <v>25</v>
      </c>
      <c r="D53" s="76" t="s">
        <v>364</v>
      </c>
      <c r="E53" s="119">
        <f t="shared" si="0"/>
        <v>6951</v>
      </c>
      <c r="F53" s="119">
        <f>F54+F55</f>
        <v>3475.5</v>
      </c>
      <c r="G53" s="119">
        <f>G54+G55</f>
        <v>3475.5</v>
      </c>
      <c r="H53" s="119">
        <f t="shared" si="1"/>
        <v>6951</v>
      </c>
      <c r="I53" s="119">
        <f>I54+I55</f>
        <v>3475.5</v>
      </c>
      <c r="J53" s="119">
        <f>J54+J55</f>
        <v>3475.5</v>
      </c>
      <c r="K53" s="119">
        <f t="shared" si="2"/>
        <v>100</v>
      </c>
    </row>
    <row r="54" spans="1:11" s="6" customFormat="1" ht="22.5" customHeight="1">
      <c r="A54" s="101" t="s">
        <v>136</v>
      </c>
      <c r="B54" s="80" t="s">
        <v>45</v>
      </c>
      <c r="C54" s="80" t="s">
        <v>25</v>
      </c>
      <c r="D54" s="76" t="s">
        <v>365</v>
      </c>
      <c r="E54" s="119">
        <f t="shared" si="0"/>
        <v>3475.5</v>
      </c>
      <c r="F54" s="119">
        <v>0</v>
      </c>
      <c r="G54" s="119">
        <v>3475.5</v>
      </c>
      <c r="H54" s="119">
        <f t="shared" si="1"/>
        <v>3475.5</v>
      </c>
      <c r="I54" s="121">
        <v>0</v>
      </c>
      <c r="J54" s="121">
        <v>3475.5</v>
      </c>
      <c r="K54" s="119">
        <f t="shared" si="2"/>
        <v>100</v>
      </c>
    </row>
    <row r="55" spans="1:11" s="6" customFormat="1" ht="22.5" customHeight="1">
      <c r="A55" s="101" t="s">
        <v>136</v>
      </c>
      <c r="B55" s="80" t="s">
        <v>45</v>
      </c>
      <c r="C55" s="80" t="s">
        <v>25</v>
      </c>
      <c r="D55" s="76" t="s">
        <v>366</v>
      </c>
      <c r="E55" s="119">
        <f t="shared" si="0"/>
        <v>3475.5</v>
      </c>
      <c r="F55" s="119">
        <v>3475.5</v>
      </c>
      <c r="G55" s="119">
        <v>0</v>
      </c>
      <c r="H55" s="119">
        <f t="shared" si="1"/>
        <v>3475.5</v>
      </c>
      <c r="I55" s="121">
        <v>3475.5</v>
      </c>
      <c r="J55" s="121">
        <v>0</v>
      </c>
      <c r="K55" s="119">
        <f t="shared" si="2"/>
        <v>100</v>
      </c>
    </row>
    <row r="56" spans="1:11" s="6" customFormat="1" ht="33.75" customHeight="1">
      <c r="A56" s="88" t="s">
        <v>270</v>
      </c>
      <c r="B56" s="80" t="s">
        <v>45</v>
      </c>
      <c r="C56" s="80" t="s">
        <v>25</v>
      </c>
      <c r="D56" s="76" t="s">
        <v>273</v>
      </c>
      <c r="E56" s="119">
        <f t="shared" si="0"/>
        <v>3417.5</v>
      </c>
      <c r="F56" s="119">
        <f>F57</f>
        <v>3417.5</v>
      </c>
      <c r="G56" s="119">
        <f>G57</f>
        <v>0</v>
      </c>
      <c r="H56" s="119">
        <f t="shared" si="1"/>
        <v>3417.5</v>
      </c>
      <c r="I56" s="119">
        <f>I57</f>
        <v>3417.5</v>
      </c>
      <c r="J56" s="119">
        <f>J57</f>
        <v>0</v>
      </c>
      <c r="K56" s="119">
        <f t="shared" si="2"/>
        <v>100</v>
      </c>
    </row>
    <row r="57" spans="1:11" s="6" customFormat="1" ht="22.5" customHeight="1">
      <c r="A57" s="92" t="s">
        <v>136</v>
      </c>
      <c r="B57" s="80" t="s">
        <v>45</v>
      </c>
      <c r="C57" s="80" t="s">
        <v>25</v>
      </c>
      <c r="D57" s="76" t="s">
        <v>274</v>
      </c>
      <c r="E57" s="119">
        <f t="shared" si="0"/>
        <v>3417.5</v>
      </c>
      <c r="F57" s="119">
        <v>3417.5</v>
      </c>
      <c r="G57" s="119">
        <v>0</v>
      </c>
      <c r="H57" s="119">
        <f t="shared" si="1"/>
        <v>3417.5</v>
      </c>
      <c r="I57" s="121">
        <v>3417.5</v>
      </c>
      <c r="J57" s="121">
        <v>0</v>
      </c>
      <c r="K57" s="119">
        <f t="shared" si="2"/>
        <v>100</v>
      </c>
    </row>
    <row r="58" spans="1:11" s="6" customFormat="1" ht="66.75" customHeight="1">
      <c r="A58" s="100" t="s">
        <v>173</v>
      </c>
      <c r="B58" s="80" t="s">
        <v>45</v>
      </c>
      <c r="C58" s="80" t="s">
        <v>25</v>
      </c>
      <c r="D58" s="76" t="s">
        <v>367</v>
      </c>
      <c r="E58" s="119">
        <f t="shared" si="0"/>
        <v>25553.899999999998</v>
      </c>
      <c r="F58" s="119">
        <f>F59+F60</f>
        <v>343.8</v>
      </c>
      <c r="G58" s="119">
        <f>G59+G60</f>
        <v>25210.1</v>
      </c>
      <c r="H58" s="119">
        <f t="shared" si="1"/>
        <v>25540.799999999999</v>
      </c>
      <c r="I58" s="119">
        <f>I59+I60</f>
        <v>330.7</v>
      </c>
      <c r="J58" s="119">
        <f>J59+J60</f>
        <v>25210.1</v>
      </c>
      <c r="K58" s="119">
        <f t="shared" si="2"/>
        <v>99.948735809406784</v>
      </c>
    </row>
    <row r="59" spans="1:11" s="6" customFormat="1" ht="66" customHeight="1">
      <c r="A59" s="92" t="s">
        <v>271</v>
      </c>
      <c r="B59" s="80" t="s">
        <v>45</v>
      </c>
      <c r="C59" s="80" t="s">
        <v>25</v>
      </c>
      <c r="D59" s="76" t="s">
        <v>368</v>
      </c>
      <c r="E59" s="119">
        <f t="shared" si="0"/>
        <v>25464.699999999997</v>
      </c>
      <c r="F59" s="119">
        <v>254.6</v>
      </c>
      <c r="G59" s="119">
        <v>25210.1</v>
      </c>
      <c r="H59" s="119">
        <f t="shared" si="1"/>
        <v>25464.699999999997</v>
      </c>
      <c r="I59" s="121">
        <v>254.6</v>
      </c>
      <c r="J59" s="121">
        <v>25210.1</v>
      </c>
      <c r="K59" s="119">
        <f t="shared" si="2"/>
        <v>100</v>
      </c>
    </row>
    <row r="60" spans="1:11" s="6" customFormat="1" ht="17.25" customHeight="1">
      <c r="A60" s="101" t="s">
        <v>136</v>
      </c>
      <c r="B60" s="80" t="s">
        <v>45</v>
      </c>
      <c r="C60" s="80" t="s">
        <v>25</v>
      </c>
      <c r="D60" s="76" t="s">
        <v>369</v>
      </c>
      <c r="E60" s="119">
        <f t="shared" si="0"/>
        <v>89.2</v>
      </c>
      <c r="F60" s="119">
        <v>89.2</v>
      </c>
      <c r="G60" s="119">
        <v>0</v>
      </c>
      <c r="H60" s="119">
        <f t="shared" si="1"/>
        <v>76.099999999999994</v>
      </c>
      <c r="I60" s="121">
        <v>76.099999999999994</v>
      </c>
      <c r="J60" s="121">
        <v>0</v>
      </c>
      <c r="K60" s="119">
        <f t="shared" si="2"/>
        <v>85.31390134529147</v>
      </c>
    </row>
    <row r="61" spans="1:11" s="6" customFormat="1" ht="54" customHeight="1">
      <c r="A61" s="88" t="s">
        <v>174</v>
      </c>
      <c r="B61" s="80" t="s">
        <v>45</v>
      </c>
      <c r="C61" s="80" t="s">
        <v>25</v>
      </c>
      <c r="D61" s="73" t="s">
        <v>228</v>
      </c>
      <c r="E61" s="119">
        <f t="shared" si="0"/>
        <v>388.4</v>
      </c>
      <c r="F61" s="119">
        <f>F62</f>
        <v>388.4</v>
      </c>
      <c r="G61" s="119">
        <f>G62</f>
        <v>0</v>
      </c>
      <c r="H61" s="119">
        <f t="shared" si="1"/>
        <v>388.4</v>
      </c>
      <c r="I61" s="119">
        <f>I62</f>
        <v>388.4</v>
      </c>
      <c r="J61" s="119">
        <f>J62</f>
        <v>0</v>
      </c>
      <c r="K61" s="119">
        <f t="shared" si="2"/>
        <v>100</v>
      </c>
    </row>
    <row r="62" spans="1:11" s="6" customFormat="1" ht="35.25" customHeight="1">
      <c r="A62" s="88" t="s">
        <v>175</v>
      </c>
      <c r="B62" s="80" t="s">
        <v>45</v>
      </c>
      <c r="C62" s="80" t="s">
        <v>25</v>
      </c>
      <c r="D62" s="73" t="s">
        <v>176</v>
      </c>
      <c r="E62" s="119">
        <f t="shared" si="0"/>
        <v>388.4</v>
      </c>
      <c r="F62" s="119">
        <f>F63</f>
        <v>388.4</v>
      </c>
      <c r="G62" s="119">
        <f>G63</f>
        <v>0</v>
      </c>
      <c r="H62" s="119">
        <f t="shared" si="1"/>
        <v>388.4</v>
      </c>
      <c r="I62" s="119">
        <f>I63</f>
        <v>388.4</v>
      </c>
      <c r="J62" s="119">
        <f>J63</f>
        <v>0</v>
      </c>
      <c r="K62" s="119">
        <f t="shared" si="2"/>
        <v>100</v>
      </c>
    </row>
    <row r="63" spans="1:11" s="6" customFormat="1" ht="22.5" customHeight="1">
      <c r="A63" s="88" t="s">
        <v>136</v>
      </c>
      <c r="B63" s="80" t="s">
        <v>45</v>
      </c>
      <c r="C63" s="80" t="s">
        <v>25</v>
      </c>
      <c r="D63" s="73" t="s">
        <v>177</v>
      </c>
      <c r="E63" s="119">
        <f t="shared" ref="E63:E142" si="10">F63+G63</f>
        <v>388.4</v>
      </c>
      <c r="F63" s="119">
        <v>388.4</v>
      </c>
      <c r="G63" s="119">
        <v>0</v>
      </c>
      <c r="H63" s="119">
        <f t="shared" si="1"/>
        <v>388.4</v>
      </c>
      <c r="I63" s="121">
        <v>388.4</v>
      </c>
      <c r="J63" s="121">
        <v>0</v>
      </c>
      <c r="K63" s="119">
        <f t="shared" si="2"/>
        <v>100</v>
      </c>
    </row>
    <row r="64" spans="1:11" s="6" customFormat="1" ht="31.5">
      <c r="A64" s="97" t="s">
        <v>283</v>
      </c>
      <c r="B64" s="78" t="s">
        <v>45</v>
      </c>
      <c r="C64" s="78" t="s">
        <v>25</v>
      </c>
      <c r="D64" s="73" t="s">
        <v>354</v>
      </c>
      <c r="E64" s="119">
        <f>F64+G64</f>
        <v>107021.8</v>
      </c>
      <c r="F64" s="119">
        <f>F65+F67+F69</f>
        <v>9854.1</v>
      </c>
      <c r="G64" s="119">
        <f>G65+G67+G69</f>
        <v>97167.7</v>
      </c>
      <c r="H64" s="119">
        <f t="shared" si="1"/>
        <v>107021.8</v>
      </c>
      <c r="I64" s="119">
        <f>I65+I67+I69</f>
        <v>9854.1</v>
      </c>
      <c r="J64" s="119">
        <f>J65+J67+J69</f>
        <v>97167.7</v>
      </c>
      <c r="K64" s="119">
        <f t="shared" si="2"/>
        <v>100</v>
      </c>
    </row>
    <row r="65" spans="1:11" s="6" customFormat="1" ht="53.25" customHeight="1">
      <c r="A65" s="100" t="s">
        <v>168</v>
      </c>
      <c r="B65" s="78" t="s">
        <v>45</v>
      </c>
      <c r="C65" s="78" t="s">
        <v>25</v>
      </c>
      <c r="D65" s="74" t="s">
        <v>355</v>
      </c>
      <c r="E65" s="119">
        <f t="shared" si="10"/>
        <v>4354.1000000000004</v>
      </c>
      <c r="F65" s="119">
        <f>F66</f>
        <v>4354.1000000000004</v>
      </c>
      <c r="G65" s="119">
        <f>G66</f>
        <v>0</v>
      </c>
      <c r="H65" s="119">
        <f t="shared" si="1"/>
        <v>4354.1000000000004</v>
      </c>
      <c r="I65" s="119">
        <f>I66</f>
        <v>4354.1000000000004</v>
      </c>
      <c r="J65" s="119">
        <f>J66</f>
        <v>0</v>
      </c>
      <c r="K65" s="119">
        <f t="shared" si="2"/>
        <v>100</v>
      </c>
    </row>
    <row r="66" spans="1:11" s="6" customFormat="1" ht="15.75">
      <c r="A66" s="98" t="s">
        <v>136</v>
      </c>
      <c r="B66" s="78" t="s">
        <v>45</v>
      </c>
      <c r="C66" s="78" t="s">
        <v>25</v>
      </c>
      <c r="D66" s="74" t="s">
        <v>356</v>
      </c>
      <c r="E66" s="119">
        <f t="shared" si="10"/>
        <v>4354.1000000000004</v>
      </c>
      <c r="F66" s="119">
        <v>4354.1000000000004</v>
      </c>
      <c r="G66" s="119">
        <v>0</v>
      </c>
      <c r="H66" s="119">
        <f t="shared" si="1"/>
        <v>4354.1000000000004</v>
      </c>
      <c r="I66" s="121">
        <v>4354.1000000000004</v>
      </c>
      <c r="J66" s="121">
        <v>0</v>
      </c>
      <c r="K66" s="119">
        <f t="shared" si="2"/>
        <v>100</v>
      </c>
    </row>
    <row r="67" spans="1:11" s="6" customFormat="1" ht="47.25">
      <c r="A67" s="88" t="s">
        <v>268</v>
      </c>
      <c r="B67" s="78" t="s">
        <v>45</v>
      </c>
      <c r="C67" s="78" t="s">
        <v>25</v>
      </c>
      <c r="D67" s="74" t="s">
        <v>357</v>
      </c>
      <c r="E67" s="119">
        <f t="shared" si="10"/>
        <v>385.9</v>
      </c>
      <c r="F67" s="119">
        <f>F68</f>
        <v>385.9</v>
      </c>
      <c r="G67" s="119">
        <f>G68</f>
        <v>0</v>
      </c>
      <c r="H67" s="119">
        <f t="shared" si="1"/>
        <v>385.9</v>
      </c>
      <c r="I67" s="119">
        <f>I68</f>
        <v>385.9</v>
      </c>
      <c r="J67" s="119">
        <f>J68</f>
        <v>0</v>
      </c>
      <c r="K67" s="119">
        <f t="shared" si="2"/>
        <v>100</v>
      </c>
    </row>
    <row r="68" spans="1:11" s="6" customFormat="1" ht="15.75">
      <c r="A68" s="87" t="s">
        <v>136</v>
      </c>
      <c r="B68" s="78" t="s">
        <v>45</v>
      </c>
      <c r="C68" s="78" t="s">
        <v>25</v>
      </c>
      <c r="D68" s="74" t="s">
        <v>358</v>
      </c>
      <c r="E68" s="119">
        <f t="shared" si="10"/>
        <v>385.9</v>
      </c>
      <c r="F68" s="119">
        <v>385.9</v>
      </c>
      <c r="G68" s="119">
        <v>0</v>
      </c>
      <c r="H68" s="119">
        <f t="shared" si="1"/>
        <v>385.9</v>
      </c>
      <c r="I68" s="121">
        <v>385.9</v>
      </c>
      <c r="J68" s="121">
        <v>0</v>
      </c>
      <c r="K68" s="119">
        <f t="shared" si="2"/>
        <v>100</v>
      </c>
    </row>
    <row r="69" spans="1:11" s="6" customFormat="1" ht="45">
      <c r="A69" s="151" t="s">
        <v>452</v>
      </c>
      <c r="B69" s="152" t="s">
        <v>45</v>
      </c>
      <c r="C69" s="152" t="s">
        <v>25</v>
      </c>
      <c r="D69" s="152" t="s">
        <v>453</v>
      </c>
      <c r="E69" s="119">
        <f t="shared" si="10"/>
        <v>102281.8</v>
      </c>
      <c r="F69" s="119">
        <f>F70</f>
        <v>5114.1000000000004</v>
      </c>
      <c r="G69" s="119">
        <f>G70</f>
        <v>97167.7</v>
      </c>
      <c r="H69" s="119">
        <f t="shared" si="1"/>
        <v>102281.8</v>
      </c>
      <c r="I69" s="121">
        <f>I70</f>
        <v>5114.1000000000004</v>
      </c>
      <c r="J69" s="121">
        <f>J70</f>
        <v>97167.7</v>
      </c>
      <c r="K69" s="119">
        <f t="shared" si="2"/>
        <v>100</v>
      </c>
    </row>
    <row r="70" spans="1:11" s="6" customFormat="1" ht="47.25">
      <c r="A70" s="153" t="s">
        <v>443</v>
      </c>
      <c r="B70" s="152" t="s">
        <v>45</v>
      </c>
      <c r="C70" s="152" t="s">
        <v>25</v>
      </c>
      <c r="D70" s="152" t="s">
        <v>454</v>
      </c>
      <c r="E70" s="119">
        <f>F70+G70</f>
        <v>102281.8</v>
      </c>
      <c r="F70" s="119">
        <v>5114.1000000000004</v>
      </c>
      <c r="G70" s="119">
        <v>97167.7</v>
      </c>
      <c r="H70" s="119">
        <f>I70+J70</f>
        <v>102281.8</v>
      </c>
      <c r="I70" s="121">
        <v>5114.1000000000004</v>
      </c>
      <c r="J70" s="121">
        <v>97167.7</v>
      </c>
      <c r="K70" s="119">
        <f t="shared" si="2"/>
        <v>100</v>
      </c>
    </row>
    <row r="71" spans="1:11" s="6" customFormat="1" ht="45">
      <c r="A71" s="122" t="s">
        <v>444</v>
      </c>
      <c r="B71" s="72" t="s">
        <v>45</v>
      </c>
      <c r="C71" s="72" t="s">
        <v>25</v>
      </c>
      <c r="D71" s="72" t="s">
        <v>445</v>
      </c>
      <c r="E71" s="119">
        <f t="shared" ref="E71:E92" si="11">F71+G71</f>
        <v>40</v>
      </c>
      <c r="F71" s="119">
        <f>F72+F74</f>
        <v>40</v>
      </c>
      <c r="G71" s="119">
        <f>G72+G74</f>
        <v>0</v>
      </c>
      <c r="H71" s="119">
        <f t="shared" ref="H71:H92" si="12">I71+J71</f>
        <v>40</v>
      </c>
      <c r="I71" s="119">
        <f>I72+I74</f>
        <v>40</v>
      </c>
      <c r="J71" s="119">
        <f>J72+J74</f>
        <v>0</v>
      </c>
      <c r="K71" s="119">
        <f t="shared" si="2"/>
        <v>100</v>
      </c>
    </row>
    <row r="72" spans="1:11" s="6" customFormat="1" ht="30">
      <c r="A72" s="122" t="s">
        <v>446</v>
      </c>
      <c r="B72" s="72" t="s">
        <v>45</v>
      </c>
      <c r="C72" s="72" t="s">
        <v>25</v>
      </c>
      <c r="D72" s="72" t="s">
        <v>447</v>
      </c>
      <c r="E72" s="119">
        <f t="shared" si="11"/>
        <v>20</v>
      </c>
      <c r="F72" s="119">
        <f>F73</f>
        <v>20</v>
      </c>
      <c r="G72" s="119">
        <f>G73</f>
        <v>0</v>
      </c>
      <c r="H72" s="119">
        <f t="shared" si="12"/>
        <v>20</v>
      </c>
      <c r="I72" s="121">
        <f>I73</f>
        <v>20</v>
      </c>
      <c r="J72" s="121">
        <f>J73</f>
        <v>0</v>
      </c>
      <c r="K72" s="119">
        <f t="shared" si="2"/>
        <v>100</v>
      </c>
    </row>
    <row r="73" spans="1:11" s="6" customFormat="1" ht="27" customHeight="1">
      <c r="A73" s="122" t="s">
        <v>136</v>
      </c>
      <c r="B73" s="72" t="s">
        <v>45</v>
      </c>
      <c r="C73" s="72" t="s">
        <v>25</v>
      </c>
      <c r="D73" s="72" t="s">
        <v>448</v>
      </c>
      <c r="E73" s="119">
        <f t="shared" si="11"/>
        <v>20</v>
      </c>
      <c r="F73" s="119">
        <v>20</v>
      </c>
      <c r="G73" s="119">
        <v>0</v>
      </c>
      <c r="H73" s="119">
        <f t="shared" si="12"/>
        <v>20</v>
      </c>
      <c r="I73" s="121">
        <v>20</v>
      </c>
      <c r="J73" s="121">
        <v>0</v>
      </c>
      <c r="K73" s="119">
        <f t="shared" si="2"/>
        <v>100</v>
      </c>
    </row>
    <row r="74" spans="1:11" s="6" customFormat="1" ht="30">
      <c r="A74" s="122" t="s">
        <v>449</v>
      </c>
      <c r="B74" s="72" t="s">
        <v>45</v>
      </c>
      <c r="C74" s="72" t="s">
        <v>25</v>
      </c>
      <c r="D74" s="72" t="s">
        <v>450</v>
      </c>
      <c r="E74" s="119">
        <f t="shared" si="11"/>
        <v>20</v>
      </c>
      <c r="F74" s="119">
        <f>F75</f>
        <v>20</v>
      </c>
      <c r="G74" s="119">
        <f>G75</f>
        <v>0</v>
      </c>
      <c r="H74" s="119">
        <f t="shared" si="12"/>
        <v>20</v>
      </c>
      <c r="I74" s="121">
        <f>I75</f>
        <v>20</v>
      </c>
      <c r="J74" s="121">
        <f>J75</f>
        <v>0</v>
      </c>
      <c r="K74" s="119">
        <f t="shared" si="2"/>
        <v>100</v>
      </c>
    </row>
    <row r="75" spans="1:11" s="6" customFormat="1" ht="15.75">
      <c r="A75" s="122" t="s">
        <v>136</v>
      </c>
      <c r="B75" s="72" t="s">
        <v>45</v>
      </c>
      <c r="C75" s="72" t="s">
        <v>25</v>
      </c>
      <c r="D75" s="72" t="s">
        <v>451</v>
      </c>
      <c r="E75" s="119">
        <f t="shared" si="11"/>
        <v>20</v>
      </c>
      <c r="F75" s="119">
        <v>20</v>
      </c>
      <c r="G75" s="119">
        <v>0</v>
      </c>
      <c r="H75" s="119">
        <f t="shared" si="12"/>
        <v>20</v>
      </c>
      <c r="I75" s="121">
        <v>20</v>
      </c>
      <c r="J75" s="121">
        <v>0</v>
      </c>
      <c r="K75" s="119">
        <f t="shared" si="2"/>
        <v>100</v>
      </c>
    </row>
    <row r="76" spans="1:11" s="6" customFormat="1" ht="15.75">
      <c r="A76" s="97" t="s">
        <v>118</v>
      </c>
      <c r="B76" s="125" t="s">
        <v>45</v>
      </c>
      <c r="C76" s="125" t="s">
        <v>25</v>
      </c>
      <c r="D76" s="126" t="s">
        <v>178</v>
      </c>
      <c r="E76" s="119">
        <f t="shared" si="11"/>
        <v>28344.800000000003</v>
      </c>
      <c r="F76" s="119">
        <f>F77+F78+F79+F80</f>
        <v>1016.5</v>
      </c>
      <c r="G76" s="119">
        <f>G77+G78+G79+G80</f>
        <v>27328.300000000003</v>
      </c>
      <c r="H76" s="119">
        <f t="shared" si="12"/>
        <v>28343.900000000005</v>
      </c>
      <c r="I76" s="119">
        <f>I77+I78+I79+I80</f>
        <v>1015.9</v>
      </c>
      <c r="J76" s="119">
        <f>J77+J78+J79+J80</f>
        <v>27328.000000000004</v>
      </c>
      <c r="K76" s="119">
        <f t="shared" si="2"/>
        <v>99.996824814428052</v>
      </c>
    </row>
    <row r="77" spans="1:11" s="6" customFormat="1" ht="60">
      <c r="A77" s="123" t="s">
        <v>169</v>
      </c>
      <c r="B77" s="72" t="s">
        <v>45</v>
      </c>
      <c r="C77" s="72" t="s">
        <v>25</v>
      </c>
      <c r="D77" s="124" t="s">
        <v>269</v>
      </c>
      <c r="E77" s="119">
        <f t="shared" si="11"/>
        <v>19476.900000000001</v>
      </c>
      <c r="F77" s="119">
        <v>0</v>
      </c>
      <c r="G77" s="119">
        <v>19476.900000000001</v>
      </c>
      <c r="H77" s="119">
        <f t="shared" si="12"/>
        <v>19476.900000000001</v>
      </c>
      <c r="I77" s="121">
        <v>0</v>
      </c>
      <c r="J77" s="121">
        <v>19476.900000000001</v>
      </c>
      <c r="K77" s="119">
        <f t="shared" si="2"/>
        <v>100</v>
      </c>
    </row>
    <row r="78" spans="1:11" s="6" customFormat="1" ht="33" customHeight="1">
      <c r="A78" s="127" t="s">
        <v>138</v>
      </c>
      <c r="B78" s="72" t="s">
        <v>45</v>
      </c>
      <c r="C78" s="72" t="s">
        <v>25</v>
      </c>
      <c r="D78" s="124" t="s">
        <v>359</v>
      </c>
      <c r="E78" s="119">
        <f t="shared" si="11"/>
        <v>7081.4</v>
      </c>
      <c r="F78" s="119">
        <v>0</v>
      </c>
      <c r="G78" s="119">
        <v>7081.4</v>
      </c>
      <c r="H78" s="119">
        <f t="shared" si="12"/>
        <v>7081.4</v>
      </c>
      <c r="I78" s="121">
        <v>0</v>
      </c>
      <c r="J78" s="121">
        <v>7081.4</v>
      </c>
      <c r="K78" s="119">
        <f t="shared" si="2"/>
        <v>100</v>
      </c>
    </row>
    <row r="79" spans="1:11" s="6" customFormat="1" ht="63">
      <c r="A79" s="97" t="s">
        <v>144</v>
      </c>
      <c r="B79" s="80" t="s">
        <v>45</v>
      </c>
      <c r="C79" s="80" t="s">
        <v>25</v>
      </c>
      <c r="D79" s="76" t="s">
        <v>309</v>
      </c>
      <c r="E79" s="119">
        <f t="shared" si="11"/>
        <v>770</v>
      </c>
      <c r="F79" s="119">
        <v>0</v>
      </c>
      <c r="G79" s="119">
        <v>770</v>
      </c>
      <c r="H79" s="119">
        <f t="shared" si="12"/>
        <v>769.7</v>
      </c>
      <c r="I79" s="121">
        <v>0</v>
      </c>
      <c r="J79" s="121">
        <v>769.7</v>
      </c>
      <c r="K79" s="119">
        <f t="shared" si="2"/>
        <v>99.961038961038966</v>
      </c>
    </row>
    <row r="80" spans="1:11" s="6" customFormat="1" ht="47.25">
      <c r="A80" s="97" t="s">
        <v>137</v>
      </c>
      <c r="B80" s="80" t="s">
        <v>45</v>
      </c>
      <c r="C80" s="80" t="s">
        <v>25</v>
      </c>
      <c r="D80" s="76" t="s">
        <v>310</v>
      </c>
      <c r="E80" s="119">
        <f t="shared" si="11"/>
        <v>1016.5</v>
      </c>
      <c r="F80" s="119">
        <v>1016.5</v>
      </c>
      <c r="G80" s="119">
        <v>0</v>
      </c>
      <c r="H80" s="119">
        <f t="shared" si="12"/>
        <v>1015.9</v>
      </c>
      <c r="I80" s="121">
        <v>1015.9</v>
      </c>
      <c r="J80" s="121">
        <v>0</v>
      </c>
      <c r="K80" s="119">
        <f t="shared" si="2"/>
        <v>99.940973930152481</v>
      </c>
    </row>
    <row r="81" spans="1:11" s="6" customFormat="1" ht="15.75">
      <c r="A81" s="96" t="s">
        <v>149</v>
      </c>
      <c r="B81" s="75" t="s">
        <v>45</v>
      </c>
      <c r="C81" s="75" t="s">
        <v>145</v>
      </c>
      <c r="D81" s="77"/>
      <c r="E81" s="117">
        <f t="shared" si="11"/>
        <v>11628.6</v>
      </c>
      <c r="F81" s="117">
        <f>F82+F91</f>
        <v>10191.6</v>
      </c>
      <c r="G81" s="117">
        <f>G82+G91</f>
        <v>1437</v>
      </c>
      <c r="H81" s="117">
        <f t="shared" si="12"/>
        <v>11576.800000000001</v>
      </c>
      <c r="I81" s="117">
        <f>I82+I91</f>
        <v>10139.800000000001</v>
      </c>
      <c r="J81" s="117">
        <f>J82+J91</f>
        <v>1437</v>
      </c>
      <c r="K81" s="119">
        <f t="shared" si="2"/>
        <v>99.554546549025673</v>
      </c>
    </row>
    <row r="82" spans="1:11" s="6" customFormat="1" ht="31.5">
      <c r="A82" s="100" t="s">
        <v>442</v>
      </c>
      <c r="B82" s="78" t="s">
        <v>45</v>
      </c>
      <c r="C82" s="78" t="s">
        <v>145</v>
      </c>
      <c r="D82" s="83" t="s">
        <v>227</v>
      </c>
      <c r="E82" s="119">
        <f t="shared" si="11"/>
        <v>11528.6</v>
      </c>
      <c r="F82" s="119">
        <f>F83+F86</f>
        <v>10091.6</v>
      </c>
      <c r="G82" s="119">
        <f>G83+G86</f>
        <v>1437</v>
      </c>
      <c r="H82" s="119">
        <f t="shared" si="12"/>
        <v>11476.800000000001</v>
      </c>
      <c r="I82" s="119">
        <f>I83+I86</f>
        <v>10039.800000000001</v>
      </c>
      <c r="J82" s="119">
        <f>J83+J86</f>
        <v>1437</v>
      </c>
      <c r="K82" s="119">
        <f t="shared" si="2"/>
        <v>99.55068265010496</v>
      </c>
    </row>
    <row r="83" spans="1:11" s="6" customFormat="1" ht="45">
      <c r="A83" s="123" t="s">
        <v>167</v>
      </c>
      <c r="B83" s="72" t="s">
        <v>45</v>
      </c>
      <c r="C83" s="72" t="s">
        <v>145</v>
      </c>
      <c r="D83" s="72" t="s">
        <v>275</v>
      </c>
      <c r="E83" s="119">
        <f t="shared" si="11"/>
        <v>1451.5</v>
      </c>
      <c r="F83" s="119">
        <f>F84</f>
        <v>14.5</v>
      </c>
      <c r="G83" s="119">
        <f>G84</f>
        <v>1437</v>
      </c>
      <c r="H83" s="119">
        <f t="shared" si="12"/>
        <v>1451.5</v>
      </c>
      <c r="I83" s="119">
        <f>I84</f>
        <v>14.5</v>
      </c>
      <c r="J83" s="119">
        <f>J84</f>
        <v>1437</v>
      </c>
      <c r="K83" s="119">
        <f t="shared" si="2"/>
        <v>100</v>
      </c>
    </row>
    <row r="84" spans="1:11" s="6" customFormat="1" ht="45">
      <c r="A84" s="128" t="s">
        <v>455</v>
      </c>
      <c r="B84" s="72" t="s">
        <v>45</v>
      </c>
      <c r="C84" s="72" t="s">
        <v>145</v>
      </c>
      <c r="D84" s="72" t="s">
        <v>456</v>
      </c>
      <c r="E84" s="119">
        <f t="shared" si="11"/>
        <v>1451.5</v>
      </c>
      <c r="F84" s="119">
        <f>F85</f>
        <v>14.5</v>
      </c>
      <c r="G84" s="119">
        <f>G85</f>
        <v>1437</v>
      </c>
      <c r="H84" s="119">
        <f t="shared" si="12"/>
        <v>1451.5</v>
      </c>
      <c r="I84" s="119">
        <f>I85</f>
        <v>14.5</v>
      </c>
      <c r="J84" s="119">
        <f>J85</f>
        <v>1437</v>
      </c>
      <c r="K84" s="119">
        <f t="shared" si="2"/>
        <v>100</v>
      </c>
    </row>
    <row r="85" spans="1:11" s="6" customFormat="1" ht="45">
      <c r="A85" s="151" t="s">
        <v>457</v>
      </c>
      <c r="B85" s="72" t="s">
        <v>45</v>
      </c>
      <c r="C85" s="72" t="s">
        <v>145</v>
      </c>
      <c r="D85" s="72" t="s">
        <v>458</v>
      </c>
      <c r="E85" s="119">
        <f t="shared" si="11"/>
        <v>1451.5</v>
      </c>
      <c r="F85" s="119">
        <v>14.5</v>
      </c>
      <c r="G85" s="119">
        <v>1437</v>
      </c>
      <c r="H85" s="119">
        <f t="shared" si="12"/>
        <v>1451.5</v>
      </c>
      <c r="I85" s="121">
        <v>14.5</v>
      </c>
      <c r="J85" s="121">
        <v>1437</v>
      </c>
      <c r="K85" s="119">
        <f t="shared" si="2"/>
        <v>100</v>
      </c>
    </row>
    <row r="86" spans="1:11" s="6" customFormat="1" ht="30">
      <c r="A86" s="109" t="s">
        <v>459</v>
      </c>
      <c r="B86" s="72" t="s">
        <v>45</v>
      </c>
      <c r="C86" s="72" t="s">
        <v>145</v>
      </c>
      <c r="D86" s="72" t="s">
        <v>460</v>
      </c>
      <c r="E86" s="119">
        <f t="shared" si="11"/>
        <v>10077.1</v>
      </c>
      <c r="F86" s="119">
        <f>F87+F89</f>
        <v>10077.1</v>
      </c>
      <c r="G86" s="119">
        <f>G87+G89</f>
        <v>0</v>
      </c>
      <c r="H86" s="119">
        <f t="shared" si="12"/>
        <v>10025.300000000001</v>
      </c>
      <c r="I86" s="119">
        <f>I87+I89</f>
        <v>10025.300000000001</v>
      </c>
      <c r="J86" s="119">
        <f>J87+J89</f>
        <v>0</v>
      </c>
      <c r="K86" s="119">
        <f t="shared" si="2"/>
        <v>99.485963223546463</v>
      </c>
    </row>
    <row r="87" spans="1:11" s="6" customFormat="1" ht="30">
      <c r="A87" s="109" t="s">
        <v>224</v>
      </c>
      <c r="B87" s="72" t="s">
        <v>45</v>
      </c>
      <c r="C87" s="72" t="s">
        <v>145</v>
      </c>
      <c r="D87" s="72" t="s">
        <v>461</v>
      </c>
      <c r="E87" s="119">
        <f t="shared" si="11"/>
        <v>8199.9</v>
      </c>
      <c r="F87" s="119">
        <f>F88</f>
        <v>8199.9</v>
      </c>
      <c r="G87" s="119">
        <f>G88</f>
        <v>0</v>
      </c>
      <c r="H87" s="119">
        <f t="shared" si="12"/>
        <v>8148.1</v>
      </c>
      <c r="I87" s="119">
        <f>I88</f>
        <v>8148.1</v>
      </c>
      <c r="J87" s="119">
        <f>J88</f>
        <v>0</v>
      </c>
      <c r="K87" s="119">
        <f t="shared" si="2"/>
        <v>99.368284979085118</v>
      </c>
    </row>
    <row r="88" spans="1:11" s="6" customFormat="1" ht="15.75">
      <c r="A88" s="109" t="s">
        <v>136</v>
      </c>
      <c r="B88" s="72" t="s">
        <v>45</v>
      </c>
      <c r="C88" s="72" t="s">
        <v>145</v>
      </c>
      <c r="D88" s="72" t="s">
        <v>462</v>
      </c>
      <c r="E88" s="119">
        <f t="shared" si="11"/>
        <v>8199.9</v>
      </c>
      <c r="F88" s="119">
        <v>8199.9</v>
      </c>
      <c r="G88" s="119">
        <v>0</v>
      </c>
      <c r="H88" s="119">
        <f t="shared" si="12"/>
        <v>8148.1</v>
      </c>
      <c r="I88" s="121">
        <v>8148.1</v>
      </c>
      <c r="J88" s="121">
        <v>0</v>
      </c>
      <c r="K88" s="119">
        <f t="shared" si="2"/>
        <v>99.368284979085118</v>
      </c>
    </row>
    <row r="89" spans="1:11" s="6" customFormat="1" ht="45">
      <c r="A89" s="109" t="s">
        <v>463</v>
      </c>
      <c r="B89" s="72" t="s">
        <v>45</v>
      </c>
      <c r="C89" s="72" t="s">
        <v>145</v>
      </c>
      <c r="D89" s="72" t="s">
        <v>464</v>
      </c>
      <c r="E89" s="119">
        <f t="shared" si="11"/>
        <v>1877.2</v>
      </c>
      <c r="F89" s="119">
        <f>F90</f>
        <v>1877.2</v>
      </c>
      <c r="G89" s="119">
        <f>G90</f>
        <v>0</v>
      </c>
      <c r="H89" s="119">
        <f t="shared" si="12"/>
        <v>1877.2</v>
      </c>
      <c r="I89" s="119">
        <f>I90</f>
        <v>1877.2</v>
      </c>
      <c r="J89" s="119">
        <f>J90</f>
        <v>0</v>
      </c>
      <c r="K89" s="119">
        <f t="shared" si="2"/>
        <v>100</v>
      </c>
    </row>
    <row r="90" spans="1:11" s="6" customFormat="1" ht="15.75">
      <c r="A90" s="109" t="s">
        <v>136</v>
      </c>
      <c r="B90" s="72" t="s">
        <v>45</v>
      </c>
      <c r="C90" s="72" t="s">
        <v>145</v>
      </c>
      <c r="D90" s="72" t="s">
        <v>465</v>
      </c>
      <c r="E90" s="119">
        <f t="shared" si="11"/>
        <v>1877.2</v>
      </c>
      <c r="F90" s="119">
        <v>1877.2</v>
      </c>
      <c r="G90" s="119">
        <v>0</v>
      </c>
      <c r="H90" s="119">
        <f t="shared" si="12"/>
        <v>1877.2</v>
      </c>
      <c r="I90" s="121">
        <v>1877.2</v>
      </c>
      <c r="J90" s="121">
        <v>0</v>
      </c>
      <c r="K90" s="119">
        <f t="shared" si="2"/>
        <v>100</v>
      </c>
    </row>
    <row r="91" spans="1:11" s="6" customFormat="1" ht="20.25" customHeight="1">
      <c r="A91" s="123" t="s">
        <v>118</v>
      </c>
      <c r="B91" s="72" t="s">
        <v>45</v>
      </c>
      <c r="C91" s="72" t="s">
        <v>145</v>
      </c>
      <c r="D91" s="124" t="s">
        <v>308</v>
      </c>
      <c r="E91" s="119">
        <f t="shared" si="11"/>
        <v>100</v>
      </c>
      <c r="F91" s="119">
        <f>F92</f>
        <v>100</v>
      </c>
      <c r="G91" s="119">
        <f>G92</f>
        <v>0</v>
      </c>
      <c r="H91" s="119">
        <f t="shared" si="12"/>
        <v>100</v>
      </c>
      <c r="I91" s="121">
        <f>I92</f>
        <v>100</v>
      </c>
      <c r="J91" s="121">
        <f>J92</f>
        <v>0</v>
      </c>
      <c r="K91" s="119">
        <f t="shared" si="2"/>
        <v>100</v>
      </c>
    </row>
    <row r="92" spans="1:11" s="6" customFormat="1" ht="45">
      <c r="A92" s="122" t="s">
        <v>137</v>
      </c>
      <c r="B92" s="72" t="s">
        <v>45</v>
      </c>
      <c r="C92" s="72" t="s">
        <v>145</v>
      </c>
      <c r="D92" s="72" t="s">
        <v>310</v>
      </c>
      <c r="E92" s="119">
        <f t="shared" si="11"/>
        <v>100</v>
      </c>
      <c r="F92" s="119">
        <v>100</v>
      </c>
      <c r="G92" s="119">
        <v>0</v>
      </c>
      <c r="H92" s="119">
        <f t="shared" si="12"/>
        <v>100</v>
      </c>
      <c r="I92" s="121">
        <v>100</v>
      </c>
      <c r="J92" s="121">
        <v>0</v>
      </c>
      <c r="K92" s="119">
        <f t="shared" si="2"/>
        <v>100</v>
      </c>
    </row>
    <row r="93" spans="1:11" s="3" customFormat="1" ht="15.75" outlineLevel="3">
      <c r="A93" s="91" t="s">
        <v>272</v>
      </c>
      <c r="B93" s="84" t="s">
        <v>45</v>
      </c>
      <c r="C93" s="84" t="s">
        <v>26</v>
      </c>
      <c r="D93" s="84"/>
      <c r="E93" s="117">
        <f t="shared" si="10"/>
        <v>642.29999999999995</v>
      </c>
      <c r="F93" s="118">
        <f t="shared" ref="F93:F95" si="13">F94</f>
        <v>642.29999999999995</v>
      </c>
      <c r="G93" s="118">
        <f t="shared" ref="G93:J95" si="14">G94</f>
        <v>0</v>
      </c>
      <c r="H93" s="117">
        <f t="shared" si="1"/>
        <v>642.29999999999995</v>
      </c>
      <c r="I93" s="118">
        <f t="shared" si="14"/>
        <v>642.29999999999995</v>
      </c>
      <c r="J93" s="118">
        <f t="shared" si="14"/>
        <v>0</v>
      </c>
      <c r="K93" s="117">
        <f t="shared" si="2"/>
        <v>100</v>
      </c>
    </row>
    <row r="94" spans="1:11" s="3" customFormat="1" ht="36.6" customHeight="1" outlineLevel="3">
      <c r="A94" s="97" t="s">
        <v>442</v>
      </c>
      <c r="B94" s="78" t="s">
        <v>45</v>
      </c>
      <c r="C94" s="78" t="s">
        <v>26</v>
      </c>
      <c r="D94" s="76" t="s">
        <v>227</v>
      </c>
      <c r="E94" s="119">
        <f t="shared" si="10"/>
        <v>642.29999999999995</v>
      </c>
      <c r="F94" s="119">
        <f t="shared" si="13"/>
        <v>642.29999999999995</v>
      </c>
      <c r="G94" s="119">
        <f t="shared" si="14"/>
        <v>0</v>
      </c>
      <c r="H94" s="119">
        <f t="shared" si="1"/>
        <v>642.29999999999995</v>
      </c>
      <c r="I94" s="119">
        <f t="shared" si="14"/>
        <v>642.29999999999995</v>
      </c>
      <c r="J94" s="119">
        <f t="shared" si="14"/>
        <v>0</v>
      </c>
      <c r="K94" s="119">
        <f t="shared" si="2"/>
        <v>100</v>
      </c>
    </row>
    <row r="95" spans="1:11" s="3" customFormat="1" ht="47.25" outlineLevel="3">
      <c r="A95" s="88" t="s">
        <v>167</v>
      </c>
      <c r="B95" s="80" t="s">
        <v>45</v>
      </c>
      <c r="C95" s="80" t="s">
        <v>26</v>
      </c>
      <c r="D95" s="72" t="s">
        <v>275</v>
      </c>
      <c r="E95" s="119">
        <f t="shared" si="10"/>
        <v>642.29999999999995</v>
      </c>
      <c r="F95" s="119">
        <f t="shared" si="13"/>
        <v>642.29999999999995</v>
      </c>
      <c r="G95" s="119">
        <f t="shared" si="14"/>
        <v>0</v>
      </c>
      <c r="H95" s="119">
        <f t="shared" si="1"/>
        <v>642.29999999999995</v>
      </c>
      <c r="I95" s="119">
        <f t="shared" si="14"/>
        <v>642.29999999999995</v>
      </c>
      <c r="J95" s="119">
        <f t="shared" si="14"/>
        <v>0</v>
      </c>
      <c r="K95" s="119">
        <f t="shared" si="2"/>
        <v>100</v>
      </c>
    </row>
    <row r="96" spans="1:11" s="6" customFormat="1" ht="31.5" outlineLevel="3">
      <c r="A96" s="88" t="s">
        <v>270</v>
      </c>
      <c r="B96" s="78" t="s">
        <v>45</v>
      </c>
      <c r="C96" s="78" t="s">
        <v>26</v>
      </c>
      <c r="D96" s="72" t="s">
        <v>273</v>
      </c>
      <c r="E96" s="117">
        <f t="shared" si="10"/>
        <v>642.29999999999995</v>
      </c>
      <c r="F96" s="119">
        <f>F97</f>
        <v>642.29999999999995</v>
      </c>
      <c r="G96" s="119">
        <f>G97</f>
        <v>0</v>
      </c>
      <c r="H96" s="119">
        <f t="shared" ref="H96:H148" si="15">I96+J96</f>
        <v>642.29999999999995</v>
      </c>
      <c r="I96" s="119">
        <f>I97</f>
        <v>642.29999999999995</v>
      </c>
      <c r="J96" s="119">
        <f>J97</f>
        <v>0</v>
      </c>
      <c r="K96" s="119">
        <f t="shared" si="2"/>
        <v>100</v>
      </c>
    </row>
    <row r="97" spans="1:11" s="6" customFormat="1" ht="15.75" outlineLevel="3">
      <c r="A97" s="87" t="s">
        <v>136</v>
      </c>
      <c r="B97" s="78" t="s">
        <v>45</v>
      </c>
      <c r="C97" s="78" t="s">
        <v>26</v>
      </c>
      <c r="D97" s="72" t="s">
        <v>274</v>
      </c>
      <c r="E97" s="119">
        <f>F97+G97</f>
        <v>642.29999999999995</v>
      </c>
      <c r="F97" s="119">
        <v>642.29999999999995</v>
      </c>
      <c r="G97" s="119">
        <v>0</v>
      </c>
      <c r="H97" s="119">
        <f t="shared" si="15"/>
        <v>642.29999999999995</v>
      </c>
      <c r="I97" s="119">
        <v>642.29999999999995</v>
      </c>
      <c r="J97" s="119">
        <v>0</v>
      </c>
      <c r="K97" s="119">
        <f t="shared" si="2"/>
        <v>100</v>
      </c>
    </row>
    <row r="98" spans="1:11" s="3" customFormat="1" ht="15.75" outlineLevel="3">
      <c r="A98" s="96" t="s">
        <v>51</v>
      </c>
      <c r="B98" s="75" t="s">
        <v>45</v>
      </c>
      <c r="C98" s="75" t="s">
        <v>27</v>
      </c>
      <c r="D98" s="79"/>
      <c r="E98" s="117">
        <f t="shared" si="10"/>
        <v>12935.599999999999</v>
      </c>
      <c r="F98" s="118">
        <f>F99+F108+F111</f>
        <v>12818.3</v>
      </c>
      <c r="G98" s="118">
        <f>G99+G108+G111</f>
        <v>117.3</v>
      </c>
      <c r="H98" s="117">
        <f t="shared" si="15"/>
        <v>12566.3</v>
      </c>
      <c r="I98" s="118">
        <f>I99+I108+I111</f>
        <v>12449</v>
      </c>
      <c r="J98" s="118">
        <f>J99+J108+J111</f>
        <v>117.3</v>
      </c>
      <c r="K98" s="117">
        <f t="shared" si="2"/>
        <v>97.145087974272556</v>
      </c>
    </row>
    <row r="99" spans="1:11" s="3" customFormat="1" ht="35.450000000000003" customHeight="1" outlineLevel="2">
      <c r="A99" s="97" t="s">
        <v>442</v>
      </c>
      <c r="B99" s="78" t="s">
        <v>45</v>
      </c>
      <c r="C99" s="78" t="s">
        <v>27</v>
      </c>
      <c r="D99" s="76" t="s">
        <v>227</v>
      </c>
      <c r="E99" s="119">
        <f t="shared" si="10"/>
        <v>3927.4</v>
      </c>
      <c r="F99" s="119">
        <f>F100+F103</f>
        <v>3927.4</v>
      </c>
      <c r="G99" s="119">
        <f>G100+G103</f>
        <v>0</v>
      </c>
      <c r="H99" s="119">
        <f t="shared" si="15"/>
        <v>3815.2</v>
      </c>
      <c r="I99" s="119">
        <f>I100+I103</f>
        <v>3815.2</v>
      </c>
      <c r="J99" s="119">
        <f>J100+J103</f>
        <v>0</v>
      </c>
      <c r="K99" s="119">
        <f t="shared" ref="K99:K163" si="16">H99/E99*100</f>
        <v>97.14314813871772</v>
      </c>
    </row>
    <row r="100" spans="1:11" s="3" customFormat="1" ht="49.9" customHeight="1" outlineLevel="2">
      <c r="A100" s="100" t="s">
        <v>167</v>
      </c>
      <c r="B100" s="80" t="s">
        <v>45</v>
      </c>
      <c r="C100" s="80" t="s">
        <v>27</v>
      </c>
      <c r="D100" s="76" t="s">
        <v>373</v>
      </c>
      <c r="E100" s="119">
        <f t="shared" si="10"/>
        <v>3887.4</v>
      </c>
      <c r="F100" s="119">
        <f>F101</f>
        <v>3887.4</v>
      </c>
      <c r="G100" s="119">
        <f>G101</f>
        <v>0</v>
      </c>
      <c r="H100" s="119">
        <f t="shared" si="15"/>
        <v>3775.2</v>
      </c>
      <c r="I100" s="119">
        <f>I101</f>
        <v>3775.2</v>
      </c>
      <c r="J100" s="119">
        <f>J101</f>
        <v>0</v>
      </c>
      <c r="K100" s="119">
        <f t="shared" si="16"/>
        <v>97.113752122241081</v>
      </c>
    </row>
    <row r="101" spans="1:11" s="3" customFormat="1" ht="40.5" customHeight="1" outlineLevel="2">
      <c r="A101" s="100" t="s">
        <v>183</v>
      </c>
      <c r="B101" s="78" t="s">
        <v>45</v>
      </c>
      <c r="C101" s="78" t="s">
        <v>27</v>
      </c>
      <c r="D101" s="76" t="s">
        <v>374</v>
      </c>
      <c r="E101" s="119">
        <f t="shared" si="10"/>
        <v>3887.4</v>
      </c>
      <c r="F101" s="119">
        <f>F102</f>
        <v>3887.4</v>
      </c>
      <c r="G101" s="119">
        <f>G102</f>
        <v>0</v>
      </c>
      <c r="H101" s="119">
        <f t="shared" si="15"/>
        <v>3775.2</v>
      </c>
      <c r="I101" s="119">
        <f>I102</f>
        <v>3775.2</v>
      </c>
      <c r="J101" s="119">
        <f>J102</f>
        <v>0</v>
      </c>
      <c r="K101" s="119">
        <f t="shared" si="16"/>
        <v>97.113752122241081</v>
      </c>
    </row>
    <row r="102" spans="1:11" s="3" customFormat="1" ht="17.45" customHeight="1" outlineLevel="2">
      <c r="A102" s="98" t="s">
        <v>136</v>
      </c>
      <c r="B102" s="78" t="s">
        <v>45</v>
      </c>
      <c r="C102" s="78" t="s">
        <v>27</v>
      </c>
      <c r="D102" s="76" t="s">
        <v>375</v>
      </c>
      <c r="E102" s="119">
        <f t="shared" si="10"/>
        <v>3887.4</v>
      </c>
      <c r="F102" s="119">
        <v>3887.4</v>
      </c>
      <c r="G102" s="119">
        <v>0</v>
      </c>
      <c r="H102" s="119">
        <f t="shared" si="15"/>
        <v>3775.2</v>
      </c>
      <c r="I102" s="121">
        <v>3775.2</v>
      </c>
      <c r="J102" s="121">
        <v>0</v>
      </c>
      <c r="K102" s="119">
        <f t="shared" si="16"/>
        <v>97.113752122241081</v>
      </c>
    </row>
    <row r="103" spans="1:11" s="3" customFormat="1" ht="51" customHeight="1" outlineLevel="2">
      <c r="A103" s="88" t="s">
        <v>174</v>
      </c>
      <c r="B103" s="80" t="s">
        <v>45</v>
      </c>
      <c r="C103" s="80" t="s">
        <v>27</v>
      </c>
      <c r="D103" s="73" t="s">
        <v>228</v>
      </c>
      <c r="E103" s="119">
        <f t="shared" si="10"/>
        <v>40</v>
      </c>
      <c r="F103" s="119">
        <f>F104+F106</f>
        <v>40</v>
      </c>
      <c r="G103" s="119">
        <f>G104+G106</f>
        <v>0</v>
      </c>
      <c r="H103" s="119">
        <f t="shared" si="15"/>
        <v>40</v>
      </c>
      <c r="I103" s="119">
        <f>I104+I106</f>
        <v>40</v>
      </c>
      <c r="J103" s="119">
        <f>J104+J106</f>
        <v>0</v>
      </c>
      <c r="K103" s="119">
        <f t="shared" si="16"/>
        <v>100</v>
      </c>
    </row>
    <row r="104" spans="1:11" s="3" customFormat="1" ht="31.5" customHeight="1" outlineLevel="2">
      <c r="A104" s="88" t="s">
        <v>184</v>
      </c>
      <c r="B104" s="80" t="s">
        <v>45</v>
      </c>
      <c r="C104" s="80" t="s">
        <v>27</v>
      </c>
      <c r="D104" s="73" t="s">
        <v>185</v>
      </c>
      <c r="E104" s="119">
        <f t="shared" si="10"/>
        <v>10</v>
      </c>
      <c r="F104" s="119">
        <f>F105</f>
        <v>10</v>
      </c>
      <c r="G104" s="119">
        <f>G105</f>
        <v>0</v>
      </c>
      <c r="H104" s="119">
        <f t="shared" si="15"/>
        <v>10</v>
      </c>
      <c r="I104" s="119">
        <f>I105</f>
        <v>10</v>
      </c>
      <c r="J104" s="119">
        <f>J105</f>
        <v>0</v>
      </c>
      <c r="K104" s="119">
        <f t="shared" si="16"/>
        <v>100</v>
      </c>
    </row>
    <row r="105" spans="1:11" s="3" customFormat="1" ht="17.45" customHeight="1" outlineLevel="2">
      <c r="A105" s="88" t="s">
        <v>136</v>
      </c>
      <c r="B105" s="80" t="s">
        <v>45</v>
      </c>
      <c r="C105" s="80" t="s">
        <v>27</v>
      </c>
      <c r="D105" s="73" t="s">
        <v>186</v>
      </c>
      <c r="E105" s="119">
        <f t="shared" si="10"/>
        <v>10</v>
      </c>
      <c r="F105" s="119">
        <v>10</v>
      </c>
      <c r="G105" s="119">
        <v>0</v>
      </c>
      <c r="H105" s="119">
        <f t="shared" si="15"/>
        <v>10</v>
      </c>
      <c r="I105" s="121">
        <v>10</v>
      </c>
      <c r="J105" s="121">
        <v>0</v>
      </c>
      <c r="K105" s="119">
        <f t="shared" si="16"/>
        <v>100</v>
      </c>
    </row>
    <row r="106" spans="1:11" s="3" customFormat="1" ht="34.5" customHeight="1" outlineLevel="2">
      <c r="A106" s="102" t="s">
        <v>175</v>
      </c>
      <c r="B106" s="80" t="s">
        <v>45</v>
      </c>
      <c r="C106" s="80" t="s">
        <v>27</v>
      </c>
      <c r="D106" s="83" t="s">
        <v>176</v>
      </c>
      <c r="E106" s="119">
        <f t="shared" si="10"/>
        <v>30</v>
      </c>
      <c r="F106" s="119">
        <f>F107</f>
        <v>30</v>
      </c>
      <c r="G106" s="119">
        <f>G107</f>
        <v>0</v>
      </c>
      <c r="H106" s="119">
        <f t="shared" si="15"/>
        <v>30</v>
      </c>
      <c r="I106" s="119">
        <f>I107</f>
        <v>30</v>
      </c>
      <c r="J106" s="119">
        <f>J107</f>
        <v>0</v>
      </c>
      <c r="K106" s="119">
        <f t="shared" si="16"/>
        <v>100</v>
      </c>
    </row>
    <row r="107" spans="1:11" s="3" customFormat="1" ht="17.45" customHeight="1" outlineLevel="2">
      <c r="A107" s="102" t="s">
        <v>136</v>
      </c>
      <c r="B107" s="80" t="s">
        <v>45</v>
      </c>
      <c r="C107" s="80" t="s">
        <v>27</v>
      </c>
      <c r="D107" s="83" t="s">
        <v>177</v>
      </c>
      <c r="E107" s="119">
        <f t="shared" si="10"/>
        <v>30</v>
      </c>
      <c r="F107" s="119">
        <v>30</v>
      </c>
      <c r="G107" s="119">
        <v>0</v>
      </c>
      <c r="H107" s="119">
        <f t="shared" si="15"/>
        <v>30</v>
      </c>
      <c r="I107" s="121">
        <v>30</v>
      </c>
      <c r="J107" s="121">
        <v>0</v>
      </c>
      <c r="K107" s="119">
        <f t="shared" si="16"/>
        <v>100</v>
      </c>
    </row>
    <row r="108" spans="1:11" s="3" customFormat="1" ht="30" outlineLevel="2">
      <c r="A108" s="127" t="s">
        <v>194</v>
      </c>
      <c r="B108" s="73" t="s">
        <v>45</v>
      </c>
      <c r="C108" s="73" t="s">
        <v>27</v>
      </c>
      <c r="D108" s="73" t="s">
        <v>466</v>
      </c>
      <c r="E108" s="119">
        <f t="shared" si="10"/>
        <v>21.4</v>
      </c>
      <c r="F108" s="119">
        <f t="shared" ref="F108:J109" si="17">F109</f>
        <v>21.4</v>
      </c>
      <c r="G108" s="119">
        <f t="shared" si="17"/>
        <v>0</v>
      </c>
      <c r="H108" s="119">
        <f t="shared" si="15"/>
        <v>21.4</v>
      </c>
      <c r="I108" s="119">
        <f t="shared" si="17"/>
        <v>21.4</v>
      </c>
      <c r="J108" s="119">
        <f t="shared" si="17"/>
        <v>0</v>
      </c>
      <c r="K108" s="119">
        <f t="shared" si="16"/>
        <v>100</v>
      </c>
    </row>
    <row r="109" spans="1:11" s="3" customFormat="1" ht="36.75" customHeight="1" outlineLevel="2">
      <c r="A109" s="127" t="s">
        <v>195</v>
      </c>
      <c r="B109" s="73" t="s">
        <v>45</v>
      </c>
      <c r="C109" s="73" t="s">
        <v>27</v>
      </c>
      <c r="D109" s="73" t="s">
        <v>467</v>
      </c>
      <c r="E109" s="119">
        <f t="shared" si="10"/>
        <v>21.4</v>
      </c>
      <c r="F109" s="119">
        <f t="shared" si="17"/>
        <v>21.4</v>
      </c>
      <c r="G109" s="119">
        <f t="shared" si="17"/>
        <v>0</v>
      </c>
      <c r="H109" s="119">
        <f t="shared" si="15"/>
        <v>21.4</v>
      </c>
      <c r="I109" s="119">
        <f t="shared" si="17"/>
        <v>21.4</v>
      </c>
      <c r="J109" s="119">
        <f t="shared" si="17"/>
        <v>0</v>
      </c>
      <c r="K109" s="119">
        <f t="shared" si="16"/>
        <v>100</v>
      </c>
    </row>
    <row r="110" spans="1:11" s="3" customFormat="1" ht="20.45" customHeight="1" outlineLevel="2">
      <c r="A110" s="127" t="s">
        <v>136</v>
      </c>
      <c r="B110" s="73" t="s">
        <v>45</v>
      </c>
      <c r="C110" s="73" t="s">
        <v>27</v>
      </c>
      <c r="D110" s="73" t="s">
        <v>468</v>
      </c>
      <c r="E110" s="119">
        <f t="shared" si="10"/>
        <v>21.4</v>
      </c>
      <c r="F110" s="119">
        <v>21.4</v>
      </c>
      <c r="G110" s="119">
        <v>0</v>
      </c>
      <c r="H110" s="119">
        <f t="shared" si="15"/>
        <v>21.4</v>
      </c>
      <c r="I110" s="121">
        <v>21.4</v>
      </c>
      <c r="J110" s="121">
        <v>0</v>
      </c>
      <c r="K110" s="119">
        <f t="shared" si="16"/>
        <v>100</v>
      </c>
    </row>
    <row r="111" spans="1:11" s="3" customFormat="1" ht="20.45" customHeight="1" outlineLevel="2">
      <c r="A111" s="98" t="s">
        <v>118</v>
      </c>
      <c r="B111" s="78" t="s">
        <v>45</v>
      </c>
      <c r="C111" s="78" t="s">
        <v>27</v>
      </c>
      <c r="D111" s="80" t="s">
        <v>308</v>
      </c>
      <c r="E111" s="119">
        <f t="shared" si="10"/>
        <v>8986.7999999999993</v>
      </c>
      <c r="F111" s="121">
        <f>F112+F113</f>
        <v>8869.5</v>
      </c>
      <c r="G111" s="121">
        <f>G112+G113</f>
        <v>117.3</v>
      </c>
      <c r="H111" s="119">
        <f t="shared" si="15"/>
        <v>8729.6999999999989</v>
      </c>
      <c r="I111" s="121">
        <f>I112+I113</f>
        <v>8612.4</v>
      </c>
      <c r="J111" s="121">
        <f>J112+J113</f>
        <v>117.3</v>
      </c>
      <c r="K111" s="119">
        <f t="shared" si="16"/>
        <v>97.13913740152222</v>
      </c>
    </row>
    <row r="112" spans="1:11" s="3" customFormat="1" ht="95.25" customHeight="1" outlineLevel="2">
      <c r="A112" s="102" t="s">
        <v>285</v>
      </c>
      <c r="B112" s="78" t="s">
        <v>45</v>
      </c>
      <c r="C112" s="78" t="s">
        <v>27</v>
      </c>
      <c r="D112" s="76" t="s">
        <v>327</v>
      </c>
      <c r="E112" s="119">
        <f t="shared" si="10"/>
        <v>117.3</v>
      </c>
      <c r="F112" s="119">
        <v>0</v>
      </c>
      <c r="G112" s="119">
        <v>117.3</v>
      </c>
      <c r="H112" s="119">
        <f t="shared" si="15"/>
        <v>117.3</v>
      </c>
      <c r="I112" s="121">
        <v>0</v>
      </c>
      <c r="J112" s="121">
        <v>117.3</v>
      </c>
      <c r="K112" s="119">
        <f t="shared" si="16"/>
        <v>100</v>
      </c>
    </row>
    <row r="113" spans="1:11" s="3" customFormat="1" ht="40.5" customHeight="1" outlineLevel="2">
      <c r="A113" s="98" t="s">
        <v>122</v>
      </c>
      <c r="B113" s="78" t="s">
        <v>45</v>
      </c>
      <c r="C113" s="78" t="s">
        <v>27</v>
      </c>
      <c r="D113" s="76" t="s">
        <v>328</v>
      </c>
      <c r="E113" s="119">
        <f t="shared" si="10"/>
        <v>8869.5</v>
      </c>
      <c r="F113" s="119">
        <v>8869.5</v>
      </c>
      <c r="G113" s="119">
        <v>0</v>
      </c>
      <c r="H113" s="119">
        <f t="shared" si="15"/>
        <v>8612.4</v>
      </c>
      <c r="I113" s="121">
        <v>8612.4</v>
      </c>
      <c r="J113" s="121">
        <v>0</v>
      </c>
      <c r="K113" s="119">
        <f t="shared" si="16"/>
        <v>97.101302215457466</v>
      </c>
    </row>
    <row r="114" spans="1:11" s="3" customFormat="1" ht="18.600000000000001" customHeight="1" outlineLevel="3">
      <c r="A114" s="96" t="s">
        <v>103</v>
      </c>
      <c r="B114" s="75" t="s">
        <v>45</v>
      </c>
      <c r="C114" s="75" t="s">
        <v>31</v>
      </c>
      <c r="D114" s="77"/>
      <c r="E114" s="117">
        <f t="shared" si="10"/>
        <v>9215.7999999999993</v>
      </c>
      <c r="F114" s="117">
        <f>F115</f>
        <v>24.3</v>
      </c>
      <c r="G114" s="117">
        <f>G115</f>
        <v>9191.5</v>
      </c>
      <c r="H114" s="117">
        <f t="shared" si="15"/>
        <v>9068.6</v>
      </c>
      <c r="I114" s="117">
        <f>I115</f>
        <v>8.9</v>
      </c>
      <c r="J114" s="117">
        <f>J115</f>
        <v>9059.7000000000007</v>
      </c>
      <c r="K114" s="117">
        <f t="shared" si="16"/>
        <v>98.402743115084974</v>
      </c>
    </row>
    <row r="115" spans="1:11" s="3" customFormat="1" ht="19.899999999999999" customHeight="1" outlineLevel="3">
      <c r="A115" s="96" t="s">
        <v>53</v>
      </c>
      <c r="B115" s="75" t="s">
        <v>45</v>
      </c>
      <c r="C115" s="75" t="s">
        <v>34</v>
      </c>
      <c r="D115" s="77"/>
      <c r="E115" s="117">
        <f t="shared" si="10"/>
        <v>9215.7999999999993</v>
      </c>
      <c r="F115" s="118">
        <f>F116</f>
        <v>24.3</v>
      </c>
      <c r="G115" s="118">
        <f>G116</f>
        <v>9191.5</v>
      </c>
      <c r="H115" s="117">
        <f t="shared" si="15"/>
        <v>9068.6</v>
      </c>
      <c r="I115" s="118">
        <f>I116</f>
        <v>8.9</v>
      </c>
      <c r="J115" s="118">
        <f>J116</f>
        <v>9059.7000000000007</v>
      </c>
      <c r="K115" s="117">
        <f t="shared" si="16"/>
        <v>98.402743115084974</v>
      </c>
    </row>
    <row r="116" spans="1:11" s="3" customFormat="1" ht="19.899999999999999" customHeight="1" outlineLevel="3">
      <c r="A116" s="98" t="s">
        <v>118</v>
      </c>
      <c r="B116" s="78" t="s">
        <v>45</v>
      </c>
      <c r="C116" s="78" t="s">
        <v>34</v>
      </c>
      <c r="D116" s="76" t="s">
        <v>308</v>
      </c>
      <c r="E116" s="119">
        <f t="shared" si="10"/>
        <v>9215.7999999999993</v>
      </c>
      <c r="F116" s="119">
        <f>F118+F117</f>
        <v>24.3</v>
      </c>
      <c r="G116" s="119">
        <f>G118+G117</f>
        <v>9191.5</v>
      </c>
      <c r="H116" s="119">
        <f t="shared" si="15"/>
        <v>9068.6</v>
      </c>
      <c r="I116" s="119">
        <f>I118+I117</f>
        <v>8.9</v>
      </c>
      <c r="J116" s="119">
        <f>J118+J117</f>
        <v>9059.7000000000007</v>
      </c>
      <c r="K116" s="119">
        <f t="shared" si="16"/>
        <v>98.402743115084974</v>
      </c>
    </row>
    <row r="117" spans="1:11" s="3" customFormat="1" ht="98.45" customHeight="1" outlineLevel="3">
      <c r="A117" s="103" t="s">
        <v>143</v>
      </c>
      <c r="B117" s="78" t="s">
        <v>45</v>
      </c>
      <c r="C117" s="78" t="s">
        <v>34</v>
      </c>
      <c r="D117" s="76" t="s">
        <v>376</v>
      </c>
      <c r="E117" s="119">
        <f t="shared" si="10"/>
        <v>9191.5</v>
      </c>
      <c r="F117" s="119">
        <v>0</v>
      </c>
      <c r="G117" s="119">
        <v>9191.5</v>
      </c>
      <c r="H117" s="119">
        <f t="shared" si="15"/>
        <v>9059.7000000000007</v>
      </c>
      <c r="I117" s="121">
        <v>0</v>
      </c>
      <c r="J117" s="121">
        <v>9059.7000000000007</v>
      </c>
      <c r="K117" s="119">
        <f t="shared" si="16"/>
        <v>98.566066474460115</v>
      </c>
    </row>
    <row r="118" spans="1:11" s="3" customFormat="1" ht="65.25" customHeight="1" outlineLevel="3">
      <c r="A118" s="98" t="s">
        <v>161</v>
      </c>
      <c r="B118" s="78" t="s">
        <v>45</v>
      </c>
      <c r="C118" s="78" t="s">
        <v>34</v>
      </c>
      <c r="D118" s="76" t="s">
        <v>377</v>
      </c>
      <c r="E118" s="119">
        <f t="shared" si="10"/>
        <v>24.3</v>
      </c>
      <c r="F118" s="119">
        <v>24.3</v>
      </c>
      <c r="G118" s="119">
        <v>0</v>
      </c>
      <c r="H118" s="119">
        <f t="shared" si="15"/>
        <v>8.9</v>
      </c>
      <c r="I118" s="121">
        <v>8.9</v>
      </c>
      <c r="J118" s="121">
        <v>0</v>
      </c>
      <c r="K118" s="119">
        <f t="shared" ref="K118" si="18">H118/E118*100</f>
        <v>36.625514403292179</v>
      </c>
    </row>
    <row r="119" spans="1:11" s="3" customFormat="1" ht="35.450000000000003" customHeight="1" outlineLevel="3">
      <c r="A119" s="96" t="s">
        <v>63</v>
      </c>
      <c r="B119" s="75" t="s">
        <v>46</v>
      </c>
      <c r="C119" s="75"/>
      <c r="D119" s="77"/>
      <c r="E119" s="117">
        <f t="shared" si="10"/>
        <v>55313.500000000007</v>
      </c>
      <c r="F119" s="117">
        <f>F120+F129+F141+F149</f>
        <v>20267.700000000004</v>
      </c>
      <c r="G119" s="117">
        <f>G120+G129+G141+G149</f>
        <v>35045.800000000003</v>
      </c>
      <c r="H119" s="117">
        <f t="shared" si="15"/>
        <v>54663.700000000012</v>
      </c>
      <c r="I119" s="117">
        <f>I120+I129+I141+I149</f>
        <v>19617.900000000005</v>
      </c>
      <c r="J119" s="117">
        <f>J120+J129+J141+J149</f>
        <v>35045.800000000003</v>
      </c>
      <c r="K119" s="117">
        <f t="shared" si="16"/>
        <v>98.825241577553413</v>
      </c>
    </row>
    <row r="120" spans="1:11" s="3" customFormat="1" ht="19.149999999999999" customHeight="1" outlineLevel="3">
      <c r="A120" s="96" t="s">
        <v>108</v>
      </c>
      <c r="B120" s="75" t="s">
        <v>46</v>
      </c>
      <c r="C120" s="75" t="s">
        <v>9</v>
      </c>
      <c r="D120" s="77"/>
      <c r="E120" s="117">
        <f t="shared" si="10"/>
        <v>17049.7</v>
      </c>
      <c r="F120" s="118">
        <f t="shared" ref="F120:F121" si="19">F121</f>
        <v>16738.600000000002</v>
      </c>
      <c r="G120" s="118">
        <f t="shared" ref="G120:J121" si="20">G121</f>
        <v>311.10000000000002</v>
      </c>
      <c r="H120" s="117">
        <f t="shared" si="15"/>
        <v>16502.2</v>
      </c>
      <c r="I120" s="118">
        <f t="shared" si="20"/>
        <v>16191.100000000002</v>
      </c>
      <c r="J120" s="118">
        <f t="shared" si="20"/>
        <v>311.10000000000002</v>
      </c>
      <c r="K120" s="117">
        <f t="shared" si="16"/>
        <v>96.788799802929077</v>
      </c>
    </row>
    <row r="121" spans="1:11" s="3" customFormat="1" ht="18.600000000000001" customHeight="1" outlineLevel="3">
      <c r="A121" s="96" t="s">
        <v>54</v>
      </c>
      <c r="B121" s="75" t="s">
        <v>46</v>
      </c>
      <c r="C121" s="75" t="s">
        <v>15</v>
      </c>
      <c r="D121" s="77"/>
      <c r="E121" s="117">
        <f t="shared" si="10"/>
        <v>17049.7</v>
      </c>
      <c r="F121" s="118">
        <f t="shared" si="19"/>
        <v>16738.600000000002</v>
      </c>
      <c r="G121" s="118">
        <f t="shared" si="20"/>
        <v>311.10000000000002</v>
      </c>
      <c r="H121" s="117">
        <f t="shared" si="15"/>
        <v>16502.2</v>
      </c>
      <c r="I121" s="118">
        <f t="shared" si="20"/>
        <v>16191.100000000002</v>
      </c>
      <c r="J121" s="118">
        <f t="shared" si="20"/>
        <v>311.10000000000002</v>
      </c>
      <c r="K121" s="117">
        <f t="shared" si="16"/>
        <v>96.788799802929077</v>
      </c>
    </row>
    <row r="122" spans="1:11" s="3" customFormat="1" ht="22.15" customHeight="1" outlineLevel="2">
      <c r="A122" s="98" t="s">
        <v>118</v>
      </c>
      <c r="B122" s="78" t="s">
        <v>46</v>
      </c>
      <c r="C122" s="78" t="s">
        <v>15</v>
      </c>
      <c r="D122" s="76" t="s">
        <v>308</v>
      </c>
      <c r="E122" s="119">
        <f t="shared" si="10"/>
        <v>17049.7</v>
      </c>
      <c r="F122" s="119">
        <f>F123+F125+F126+F127+F128+F124</f>
        <v>16738.600000000002</v>
      </c>
      <c r="G122" s="119">
        <f>G123+G125+G126+G127+G128+G124</f>
        <v>311.10000000000002</v>
      </c>
      <c r="H122" s="119">
        <f t="shared" si="15"/>
        <v>16502.2</v>
      </c>
      <c r="I122" s="119">
        <f>I123+I125+I126+I127+I128+I124</f>
        <v>16191.100000000002</v>
      </c>
      <c r="J122" s="119">
        <f>J123+J125+J126+J127+J128+J124</f>
        <v>311.10000000000002</v>
      </c>
      <c r="K122" s="119">
        <f t="shared" si="16"/>
        <v>96.788799802929077</v>
      </c>
    </row>
    <row r="123" spans="1:11" s="3" customFormat="1" ht="107.25" customHeight="1" outlineLevel="2">
      <c r="A123" s="102" t="s">
        <v>285</v>
      </c>
      <c r="B123" s="78" t="s">
        <v>46</v>
      </c>
      <c r="C123" s="78" t="s">
        <v>15</v>
      </c>
      <c r="D123" s="76" t="s">
        <v>327</v>
      </c>
      <c r="E123" s="119">
        <f t="shared" si="10"/>
        <v>131.1</v>
      </c>
      <c r="F123" s="119">
        <v>0</v>
      </c>
      <c r="G123" s="119">
        <v>131.1</v>
      </c>
      <c r="H123" s="119">
        <f t="shared" si="15"/>
        <v>131.1</v>
      </c>
      <c r="I123" s="119">
        <v>0</v>
      </c>
      <c r="J123" s="119">
        <v>131.1</v>
      </c>
      <c r="K123" s="119">
        <f t="shared" si="16"/>
        <v>100</v>
      </c>
    </row>
    <row r="124" spans="1:11" s="3" customFormat="1" ht="70.5" customHeight="1" outlineLevel="2">
      <c r="A124" s="97" t="s">
        <v>144</v>
      </c>
      <c r="B124" s="80" t="s">
        <v>46</v>
      </c>
      <c r="C124" s="80" t="s">
        <v>15</v>
      </c>
      <c r="D124" s="76" t="s">
        <v>309</v>
      </c>
      <c r="E124" s="119">
        <f t="shared" si="10"/>
        <v>180</v>
      </c>
      <c r="F124" s="119">
        <v>0</v>
      </c>
      <c r="G124" s="119">
        <v>180</v>
      </c>
      <c r="H124" s="119">
        <f t="shared" si="15"/>
        <v>180</v>
      </c>
      <c r="I124" s="119">
        <v>0</v>
      </c>
      <c r="J124" s="119">
        <v>180</v>
      </c>
      <c r="K124" s="119">
        <f t="shared" si="16"/>
        <v>100</v>
      </c>
    </row>
    <row r="125" spans="1:11" s="35" customFormat="1" ht="31.5" outlineLevel="3">
      <c r="A125" s="98" t="s">
        <v>122</v>
      </c>
      <c r="B125" s="78" t="s">
        <v>46</v>
      </c>
      <c r="C125" s="78" t="s">
        <v>15</v>
      </c>
      <c r="D125" s="76" t="s">
        <v>328</v>
      </c>
      <c r="E125" s="119">
        <f t="shared" si="10"/>
        <v>8567.6</v>
      </c>
      <c r="F125" s="119">
        <v>8567.6</v>
      </c>
      <c r="G125" s="119">
        <v>0</v>
      </c>
      <c r="H125" s="119">
        <f t="shared" si="15"/>
        <v>8529.6</v>
      </c>
      <c r="I125" s="119">
        <v>8529.6</v>
      </c>
      <c r="J125" s="121">
        <v>0</v>
      </c>
      <c r="K125" s="119">
        <f t="shared" si="16"/>
        <v>99.556468555954993</v>
      </c>
    </row>
    <row r="126" spans="1:11" s="35" customFormat="1" ht="69" customHeight="1" outlineLevel="3">
      <c r="A126" s="98" t="s">
        <v>287</v>
      </c>
      <c r="B126" s="78" t="s">
        <v>46</v>
      </c>
      <c r="C126" s="78" t="s">
        <v>15</v>
      </c>
      <c r="D126" s="76" t="s">
        <v>378</v>
      </c>
      <c r="E126" s="119">
        <f t="shared" si="10"/>
        <v>2464.8000000000002</v>
      </c>
      <c r="F126" s="119">
        <v>2464.8000000000002</v>
      </c>
      <c r="G126" s="119">
        <v>0</v>
      </c>
      <c r="H126" s="119">
        <f t="shared" si="15"/>
        <v>1965.2</v>
      </c>
      <c r="I126" s="119">
        <v>1965.2</v>
      </c>
      <c r="J126" s="121">
        <v>0</v>
      </c>
      <c r="K126" s="119">
        <f t="shared" si="16"/>
        <v>79.730606945796808</v>
      </c>
    </row>
    <row r="127" spans="1:11" s="35" customFormat="1" ht="48.75" customHeight="1" outlineLevel="3">
      <c r="A127" s="98" t="s">
        <v>137</v>
      </c>
      <c r="B127" s="78" t="s">
        <v>46</v>
      </c>
      <c r="C127" s="78" t="s">
        <v>15</v>
      </c>
      <c r="D127" s="76" t="s">
        <v>310</v>
      </c>
      <c r="E127" s="119">
        <f t="shared" si="10"/>
        <v>1773.4</v>
      </c>
      <c r="F127" s="119">
        <v>1773.4</v>
      </c>
      <c r="G127" s="119">
        <v>0</v>
      </c>
      <c r="H127" s="119">
        <f t="shared" si="15"/>
        <v>1763.5</v>
      </c>
      <c r="I127" s="121">
        <v>1763.5</v>
      </c>
      <c r="J127" s="121">
        <v>0</v>
      </c>
      <c r="K127" s="119">
        <f t="shared" si="16"/>
        <v>99.441750310138715</v>
      </c>
    </row>
    <row r="128" spans="1:11" s="35" customFormat="1" ht="40.5" customHeight="1" outlineLevel="3">
      <c r="A128" s="87" t="s">
        <v>246</v>
      </c>
      <c r="B128" s="78" t="s">
        <v>46</v>
      </c>
      <c r="C128" s="78" t="s">
        <v>15</v>
      </c>
      <c r="D128" s="76" t="s">
        <v>379</v>
      </c>
      <c r="E128" s="119">
        <f t="shared" si="10"/>
        <v>3932.8</v>
      </c>
      <c r="F128" s="119">
        <v>3932.8</v>
      </c>
      <c r="G128" s="119">
        <v>0</v>
      </c>
      <c r="H128" s="119">
        <f t="shared" si="15"/>
        <v>3932.8</v>
      </c>
      <c r="I128" s="121">
        <v>3932.8</v>
      </c>
      <c r="J128" s="121">
        <v>0</v>
      </c>
      <c r="K128" s="119">
        <f t="shared" si="16"/>
        <v>100</v>
      </c>
    </row>
    <row r="129" spans="1:12" s="35" customFormat="1" ht="18.600000000000001" customHeight="1" outlineLevel="3">
      <c r="A129" s="96" t="s">
        <v>99</v>
      </c>
      <c r="B129" s="75" t="s">
        <v>46</v>
      </c>
      <c r="C129" s="75" t="s">
        <v>16</v>
      </c>
      <c r="D129" s="77"/>
      <c r="E129" s="117">
        <f t="shared" si="10"/>
        <v>9729.6</v>
      </c>
      <c r="F129" s="118">
        <f>F130+F138</f>
        <v>1032.7</v>
      </c>
      <c r="G129" s="118">
        <f>G130+G138</f>
        <v>8696.9</v>
      </c>
      <c r="H129" s="117">
        <f t="shared" si="15"/>
        <v>9627.2999999999993</v>
      </c>
      <c r="I129" s="118">
        <f>I130+I138</f>
        <v>930.4</v>
      </c>
      <c r="J129" s="118">
        <f>J130+J138</f>
        <v>8696.9</v>
      </c>
      <c r="K129" s="117">
        <f t="shared" si="16"/>
        <v>98.948569314257512</v>
      </c>
    </row>
    <row r="130" spans="1:12" s="35" customFormat="1" ht="22.15" customHeight="1" outlineLevel="3">
      <c r="A130" s="96" t="s">
        <v>156</v>
      </c>
      <c r="B130" s="75" t="s">
        <v>46</v>
      </c>
      <c r="C130" s="75" t="s">
        <v>97</v>
      </c>
      <c r="D130" s="77"/>
      <c r="E130" s="117">
        <f t="shared" si="10"/>
        <v>9564.6999999999989</v>
      </c>
      <c r="F130" s="117">
        <f>F131+F135</f>
        <v>867.8</v>
      </c>
      <c r="G130" s="117">
        <f>G131+G135</f>
        <v>8696.9</v>
      </c>
      <c r="H130" s="117">
        <f t="shared" si="15"/>
        <v>9504.6999999999989</v>
      </c>
      <c r="I130" s="117">
        <f>I131+I135</f>
        <v>807.8</v>
      </c>
      <c r="J130" s="117">
        <f>J131+J135</f>
        <v>8696.9</v>
      </c>
      <c r="K130" s="117">
        <f t="shared" si="16"/>
        <v>99.372693341139822</v>
      </c>
    </row>
    <row r="131" spans="1:12" s="35" customFormat="1" ht="66.75" customHeight="1" outlineLevel="3">
      <c r="A131" s="98" t="s">
        <v>582</v>
      </c>
      <c r="B131" s="78" t="s">
        <v>46</v>
      </c>
      <c r="C131" s="78" t="s">
        <v>97</v>
      </c>
      <c r="D131" s="76" t="s">
        <v>380</v>
      </c>
      <c r="E131" s="119">
        <f t="shared" si="10"/>
        <v>8784.6999999999989</v>
      </c>
      <c r="F131" s="120">
        <f t="shared" ref="F131:J131" si="21">F132</f>
        <v>87.8</v>
      </c>
      <c r="G131" s="120">
        <f t="shared" si="21"/>
        <v>8696.9</v>
      </c>
      <c r="H131" s="119">
        <f t="shared" si="15"/>
        <v>8784.6999999999989</v>
      </c>
      <c r="I131" s="120">
        <f t="shared" si="21"/>
        <v>87.8</v>
      </c>
      <c r="J131" s="120">
        <f t="shared" si="21"/>
        <v>8696.9</v>
      </c>
      <c r="K131" s="119">
        <f t="shared" si="16"/>
        <v>100</v>
      </c>
    </row>
    <row r="132" spans="1:12" s="35" customFormat="1" ht="31.5" outlineLevel="3">
      <c r="A132" s="98" t="s">
        <v>187</v>
      </c>
      <c r="B132" s="78" t="s">
        <v>46</v>
      </c>
      <c r="C132" s="78" t="s">
        <v>97</v>
      </c>
      <c r="D132" s="76" t="s">
        <v>381</v>
      </c>
      <c r="E132" s="119">
        <f t="shared" si="10"/>
        <v>8784.6999999999989</v>
      </c>
      <c r="F132" s="119">
        <f>F133+F134</f>
        <v>87.8</v>
      </c>
      <c r="G132" s="119">
        <f>G133+G134</f>
        <v>8696.9</v>
      </c>
      <c r="H132" s="119">
        <f t="shared" si="15"/>
        <v>8784.6999999999989</v>
      </c>
      <c r="I132" s="119">
        <f>I133+I134</f>
        <v>87.8</v>
      </c>
      <c r="J132" s="119">
        <f>J133+J134</f>
        <v>8696.9</v>
      </c>
      <c r="K132" s="119">
        <f t="shared" si="16"/>
        <v>100</v>
      </c>
    </row>
    <row r="133" spans="1:12" s="6" customFormat="1" ht="15.75" outlineLevel="1">
      <c r="A133" s="98" t="s">
        <v>136</v>
      </c>
      <c r="B133" s="78" t="s">
        <v>46</v>
      </c>
      <c r="C133" s="78" t="s">
        <v>97</v>
      </c>
      <c r="D133" s="76" t="s">
        <v>382</v>
      </c>
      <c r="E133" s="119">
        <f t="shared" si="10"/>
        <v>8696.9</v>
      </c>
      <c r="F133" s="119">
        <v>0</v>
      </c>
      <c r="G133" s="119">
        <v>8696.9</v>
      </c>
      <c r="H133" s="119">
        <f t="shared" si="15"/>
        <v>8696.9</v>
      </c>
      <c r="I133" s="121">
        <v>0</v>
      </c>
      <c r="J133" s="121">
        <v>8696.9</v>
      </c>
      <c r="K133" s="119">
        <f t="shared" si="16"/>
        <v>100</v>
      </c>
    </row>
    <row r="134" spans="1:12" s="6" customFormat="1" ht="15.75" outlineLevel="1">
      <c r="A134" s="98" t="s">
        <v>136</v>
      </c>
      <c r="B134" s="78" t="s">
        <v>46</v>
      </c>
      <c r="C134" s="78" t="s">
        <v>97</v>
      </c>
      <c r="D134" s="76" t="s">
        <v>383</v>
      </c>
      <c r="E134" s="119">
        <f t="shared" si="10"/>
        <v>87.8</v>
      </c>
      <c r="F134" s="119">
        <v>87.8</v>
      </c>
      <c r="G134" s="119">
        <v>0</v>
      </c>
      <c r="H134" s="119">
        <f t="shared" si="15"/>
        <v>87.8</v>
      </c>
      <c r="I134" s="121">
        <v>87.8</v>
      </c>
      <c r="J134" s="121">
        <v>0</v>
      </c>
      <c r="K134" s="119">
        <f t="shared" si="16"/>
        <v>100</v>
      </c>
    </row>
    <row r="135" spans="1:12" s="6" customFormat="1" ht="47.25" outlineLevel="1">
      <c r="A135" s="98" t="s">
        <v>469</v>
      </c>
      <c r="B135" s="78" t="s">
        <v>46</v>
      </c>
      <c r="C135" s="78" t="s">
        <v>97</v>
      </c>
      <c r="D135" s="76" t="s">
        <v>384</v>
      </c>
      <c r="E135" s="119">
        <f t="shared" si="10"/>
        <v>780</v>
      </c>
      <c r="F135" s="119">
        <f>F136</f>
        <v>780</v>
      </c>
      <c r="G135" s="119">
        <f>G136</f>
        <v>0</v>
      </c>
      <c r="H135" s="119">
        <f t="shared" si="15"/>
        <v>720</v>
      </c>
      <c r="I135" s="119">
        <f>I136</f>
        <v>720</v>
      </c>
      <c r="J135" s="119">
        <f>J136</f>
        <v>0</v>
      </c>
      <c r="K135" s="119">
        <f t="shared" si="16"/>
        <v>92.307692307692307</v>
      </c>
    </row>
    <row r="136" spans="1:12" s="6" customFormat="1" ht="31.5" outlineLevel="1">
      <c r="A136" s="98" t="s">
        <v>188</v>
      </c>
      <c r="B136" s="78" t="s">
        <v>46</v>
      </c>
      <c r="C136" s="78" t="s">
        <v>97</v>
      </c>
      <c r="D136" s="76" t="s">
        <v>385</v>
      </c>
      <c r="E136" s="119">
        <f t="shared" si="10"/>
        <v>780</v>
      </c>
      <c r="F136" s="119">
        <f>F137</f>
        <v>780</v>
      </c>
      <c r="G136" s="119">
        <f>G137</f>
        <v>0</v>
      </c>
      <c r="H136" s="119">
        <f t="shared" si="15"/>
        <v>720</v>
      </c>
      <c r="I136" s="119">
        <f>I137</f>
        <v>720</v>
      </c>
      <c r="J136" s="119">
        <f>J137</f>
        <v>0</v>
      </c>
      <c r="K136" s="119">
        <f t="shared" si="16"/>
        <v>92.307692307692307</v>
      </c>
    </row>
    <row r="137" spans="1:12" s="6" customFormat="1" ht="15.75" outlineLevel="1">
      <c r="A137" s="98" t="s">
        <v>136</v>
      </c>
      <c r="B137" s="78" t="s">
        <v>46</v>
      </c>
      <c r="C137" s="78" t="s">
        <v>97</v>
      </c>
      <c r="D137" s="76" t="s">
        <v>386</v>
      </c>
      <c r="E137" s="119">
        <f t="shared" si="10"/>
        <v>780</v>
      </c>
      <c r="F137" s="119">
        <v>780</v>
      </c>
      <c r="G137" s="119">
        <v>0</v>
      </c>
      <c r="H137" s="119">
        <f t="shared" si="15"/>
        <v>720</v>
      </c>
      <c r="I137" s="121">
        <v>720</v>
      </c>
      <c r="J137" s="121">
        <v>0</v>
      </c>
      <c r="K137" s="119">
        <f t="shared" si="16"/>
        <v>92.307692307692307</v>
      </c>
    </row>
    <row r="138" spans="1:12" s="35" customFormat="1" ht="15.75" outlineLevel="2">
      <c r="A138" s="96" t="s">
        <v>55</v>
      </c>
      <c r="B138" s="75" t="s">
        <v>46</v>
      </c>
      <c r="C138" s="75" t="s">
        <v>17</v>
      </c>
      <c r="D138" s="77"/>
      <c r="E138" s="117">
        <f t="shared" si="10"/>
        <v>164.9</v>
      </c>
      <c r="F138" s="118">
        <f t="shared" ref="F138:F139" si="22">F139</f>
        <v>164.9</v>
      </c>
      <c r="G138" s="118">
        <f t="shared" ref="G138:J139" si="23">G139</f>
        <v>0</v>
      </c>
      <c r="H138" s="117">
        <f t="shared" si="15"/>
        <v>122.6</v>
      </c>
      <c r="I138" s="118">
        <f t="shared" si="23"/>
        <v>122.6</v>
      </c>
      <c r="J138" s="118">
        <f t="shared" si="23"/>
        <v>0</v>
      </c>
      <c r="K138" s="117">
        <f t="shared" si="16"/>
        <v>74.348089751364455</v>
      </c>
    </row>
    <row r="139" spans="1:12" s="3" customFormat="1" ht="15.75" outlineLevel="3">
      <c r="A139" s="98" t="s">
        <v>118</v>
      </c>
      <c r="B139" s="78" t="s">
        <v>46</v>
      </c>
      <c r="C139" s="78" t="s">
        <v>17</v>
      </c>
      <c r="D139" s="76" t="s">
        <v>308</v>
      </c>
      <c r="E139" s="119">
        <f t="shared" si="10"/>
        <v>164.9</v>
      </c>
      <c r="F139" s="120">
        <f t="shared" si="22"/>
        <v>164.9</v>
      </c>
      <c r="G139" s="120">
        <f t="shared" si="23"/>
        <v>0</v>
      </c>
      <c r="H139" s="119">
        <f t="shared" si="15"/>
        <v>122.6</v>
      </c>
      <c r="I139" s="120">
        <f t="shared" si="23"/>
        <v>122.6</v>
      </c>
      <c r="J139" s="120">
        <f t="shared" si="23"/>
        <v>0</v>
      </c>
      <c r="K139" s="119">
        <f t="shared" si="16"/>
        <v>74.348089751364455</v>
      </c>
    </row>
    <row r="140" spans="1:12" s="3" customFormat="1" ht="36.75" customHeight="1" outlineLevel="3">
      <c r="A140" s="98" t="s">
        <v>123</v>
      </c>
      <c r="B140" s="78" t="s">
        <v>46</v>
      </c>
      <c r="C140" s="78" t="s">
        <v>17</v>
      </c>
      <c r="D140" s="76" t="s">
        <v>387</v>
      </c>
      <c r="E140" s="119">
        <f t="shared" si="10"/>
        <v>164.9</v>
      </c>
      <c r="F140" s="119">
        <v>164.9</v>
      </c>
      <c r="G140" s="119">
        <v>0</v>
      </c>
      <c r="H140" s="119">
        <f t="shared" si="15"/>
        <v>122.6</v>
      </c>
      <c r="I140" s="121">
        <v>122.6</v>
      </c>
      <c r="J140" s="121">
        <v>0</v>
      </c>
      <c r="K140" s="119">
        <f t="shared" si="16"/>
        <v>74.348089751364455</v>
      </c>
    </row>
    <row r="141" spans="1:12" s="3" customFormat="1" ht="15.75" outlineLevel="3">
      <c r="A141" s="96" t="s">
        <v>100</v>
      </c>
      <c r="B141" s="75" t="s">
        <v>46</v>
      </c>
      <c r="C141" s="75" t="s">
        <v>18</v>
      </c>
      <c r="D141" s="77"/>
      <c r="E141" s="117">
        <f t="shared" si="10"/>
        <v>2496.4</v>
      </c>
      <c r="F141" s="117">
        <f>F142+F145</f>
        <v>2496.4</v>
      </c>
      <c r="G141" s="117">
        <f>G142+G145</f>
        <v>0</v>
      </c>
      <c r="H141" s="117">
        <f t="shared" si="15"/>
        <v>2496.4</v>
      </c>
      <c r="I141" s="117">
        <f>I142+I145</f>
        <v>2496.4</v>
      </c>
      <c r="J141" s="117">
        <f>J142+J145</f>
        <v>0</v>
      </c>
      <c r="K141" s="117">
        <f t="shared" si="16"/>
        <v>100</v>
      </c>
      <c r="L141" s="63"/>
    </row>
    <row r="142" spans="1:12" s="3" customFormat="1" ht="15.75" outlineLevel="3">
      <c r="A142" s="96" t="s">
        <v>56</v>
      </c>
      <c r="B142" s="75" t="s">
        <v>46</v>
      </c>
      <c r="C142" s="75" t="s">
        <v>19</v>
      </c>
      <c r="D142" s="77"/>
      <c r="E142" s="117">
        <f t="shared" si="10"/>
        <v>2332.4</v>
      </c>
      <c r="F142" s="117">
        <f>F143</f>
        <v>2332.4</v>
      </c>
      <c r="G142" s="117">
        <f>G143</f>
        <v>0</v>
      </c>
      <c r="H142" s="117">
        <f t="shared" si="15"/>
        <v>2332.4</v>
      </c>
      <c r="I142" s="117">
        <f>I143</f>
        <v>2332.4</v>
      </c>
      <c r="J142" s="117">
        <f>J143</f>
        <v>0</v>
      </c>
      <c r="K142" s="117">
        <f t="shared" si="16"/>
        <v>100</v>
      </c>
    </row>
    <row r="143" spans="1:12" s="3" customFormat="1" ht="15.75" outlineLevel="3">
      <c r="A143" s="98" t="s">
        <v>118</v>
      </c>
      <c r="B143" s="78" t="s">
        <v>46</v>
      </c>
      <c r="C143" s="78" t="s">
        <v>19</v>
      </c>
      <c r="D143" s="76" t="s">
        <v>308</v>
      </c>
      <c r="E143" s="119">
        <f t="shared" ref="E143:E213" si="24">F143+G143</f>
        <v>2332.4</v>
      </c>
      <c r="F143" s="120">
        <f t="shared" ref="F143:J143" si="25">F144</f>
        <v>2332.4</v>
      </c>
      <c r="G143" s="120">
        <f t="shared" si="25"/>
        <v>0</v>
      </c>
      <c r="H143" s="119">
        <f t="shared" si="15"/>
        <v>2332.4</v>
      </c>
      <c r="I143" s="120">
        <f t="shared" si="25"/>
        <v>2332.4</v>
      </c>
      <c r="J143" s="120">
        <f t="shared" si="25"/>
        <v>0</v>
      </c>
      <c r="K143" s="119">
        <f t="shared" si="16"/>
        <v>100</v>
      </c>
    </row>
    <row r="144" spans="1:12" s="6" customFormat="1" ht="39" customHeight="1">
      <c r="A144" s="98" t="s">
        <v>158</v>
      </c>
      <c r="B144" s="78" t="s">
        <v>46</v>
      </c>
      <c r="C144" s="78" t="s">
        <v>19</v>
      </c>
      <c r="D144" s="76" t="s">
        <v>388</v>
      </c>
      <c r="E144" s="119">
        <f t="shared" si="24"/>
        <v>2332.4</v>
      </c>
      <c r="F144" s="119">
        <v>2332.4</v>
      </c>
      <c r="G144" s="119">
        <v>0</v>
      </c>
      <c r="H144" s="119">
        <f t="shared" si="15"/>
        <v>2332.4</v>
      </c>
      <c r="I144" s="121">
        <v>2332.4</v>
      </c>
      <c r="J144" s="121">
        <v>0</v>
      </c>
      <c r="K144" s="119">
        <f t="shared" si="16"/>
        <v>100</v>
      </c>
    </row>
    <row r="145" spans="1:12" s="6" customFormat="1" ht="24.75" customHeight="1">
      <c r="A145" s="96" t="s">
        <v>101</v>
      </c>
      <c r="B145" s="75" t="s">
        <v>46</v>
      </c>
      <c r="C145" s="75" t="s">
        <v>20</v>
      </c>
      <c r="D145" s="84"/>
      <c r="E145" s="117">
        <f t="shared" si="24"/>
        <v>164</v>
      </c>
      <c r="F145" s="117">
        <f t="shared" ref="F145:J145" si="26">F146</f>
        <v>164</v>
      </c>
      <c r="G145" s="117">
        <f t="shared" si="26"/>
        <v>0</v>
      </c>
      <c r="H145" s="117">
        <f t="shared" si="15"/>
        <v>164</v>
      </c>
      <c r="I145" s="117">
        <f t="shared" si="26"/>
        <v>164</v>
      </c>
      <c r="J145" s="117">
        <f t="shared" si="26"/>
        <v>0</v>
      </c>
      <c r="K145" s="117">
        <f t="shared" si="16"/>
        <v>100</v>
      </c>
    </row>
    <row r="146" spans="1:12" s="6" customFormat="1" ht="51.75" customHeight="1">
      <c r="A146" s="98" t="s">
        <v>189</v>
      </c>
      <c r="B146" s="78" t="s">
        <v>46</v>
      </c>
      <c r="C146" s="78" t="s">
        <v>20</v>
      </c>
      <c r="D146" s="72" t="s">
        <v>191</v>
      </c>
      <c r="E146" s="119">
        <f t="shared" si="24"/>
        <v>164</v>
      </c>
      <c r="F146" s="119">
        <f>F147</f>
        <v>164</v>
      </c>
      <c r="G146" s="119">
        <f>G147</f>
        <v>0</v>
      </c>
      <c r="H146" s="119">
        <f t="shared" si="15"/>
        <v>164</v>
      </c>
      <c r="I146" s="119">
        <f>I147</f>
        <v>164</v>
      </c>
      <c r="J146" s="119">
        <f>J147</f>
        <v>0</v>
      </c>
      <c r="K146" s="119">
        <f t="shared" si="16"/>
        <v>100</v>
      </c>
    </row>
    <row r="147" spans="1:12" s="6" customFormat="1" ht="51.75" customHeight="1">
      <c r="A147" s="98" t="s">
        <v>190</v>
      </c>
      <c r="B147" s="80" t="s">
        <v>46</v>
      </c>
      <c r="C147" s="80" t="s">
        <v>20</v>
      </c>
      <c r="D147" s="72" t="s">
        <v>192</v>
      </c>
      <c r="E147" s="119">
        <f t="shared" si="24"/>
        <v>164</v>
      </c>
      <c r="F147" s="119">
        <f>F148</f>
        <v>164</v>
      </c>
      <c r="G147" s="119">
        <f>G148</f>
        <v>0</v>
      </c>
      <c r="H147" s="119">
        <f t="shared" si="15"/>
        <v>164</v>
      </c>
      <c r="I147" s="119">
        <f>I148</f>
        <v>164</v>
      </c>
      <c r="J147" s="119">
        <f>J148</f>
        <v>0</v>
      </c>
      <c r="K147" s="119">
        <f t="shared" si="16"/>
        <v>100</v>
      </c>
    </row>
    <row r="148" spans="1:12" s="6" customFormat="1" ht="20.25" customHeight="1">
      <c r="A148" s="98" t="s">
        <v>136</v>
      </c>
      <c r="B148" s="80" t="s">
        <v>46</v>
      </c>
      <c r="C148" s="80" t="s">
        <v>20</v>
      </c>
      <c r="D148" s="72" t="s">
        <v>193</v>
      </c>
      <c r="E148" s="119">
        <f t="shared" si="24"/>
        <v>164</v>
      </c>
      <c r="F148" s="119">
        <v>164</v>
      </c>
      <c r="G148" s="119">
        <v>0</v>
      </c>
      <c r="H148" s="119">
        <f t="shared" si="15"/>
        <v>164</v>
      </c>
      <c r="I148" s="121">
        <v>164</v>
      </c>
      <c r="J148" s="121">
        <v>0</v>
      </c>
      <c r="K148" s="119">
        <f t="shared" si="16"/>
        <v>100</v>
      </c>
    </row>
    <row r="149" spans="1:12" s="6" customFormat="1" ht="15.75" outlineLevel="1">
      <c r="A149" s="96" t="s">
        <v>103</v>
      </c>
      <c r="B149" s="75" t="s">
        <v>46</v>
      </c>
      <c r="C149" s="75" t="s">
        <v>31</v>
      </c>
      <c r="D149" s="77"/>
      <c r="E149" s="117">
        <f t="shared" si="24"/>
        <v>26037.8</v>
      </c>
      <c r="F149" s="118">
        <f>F152+F150</f>
        <v>0</v>
      </c>
      <c r="G149" s="118">
        <f>G152+G150</f>
        <v>26037.8</v>
      </c>
      <c r="H149" s="117">
        <f t="shared" ref="H149:H226" si="27">I149+J149</f>
        <v>26037.8</v>
      </c>
      <c r="I149" s="118">
        <f>I152+I150</f>
        <v>0</v>
      </c>
      <c r="J149" s="118">
        <f>J152+J150</f>
        <v>26037.8</v>
      </c>
      <c r="K149" s="117">
        <f t="shared" si="16"/>
        <v>100</v>
      </c>
    </row>
    <row r="150" spans="1:12" s="6" customFormat="1" ht="15.75" outlineLevel="1">
      <c r="A150" s="108" t="s">
        <v>52</v>
      </c>
      <c r="B150" s="129" t="s">
        <v>46</v>
      </c>
      <c r="C150" s="129" t="s">
        <v>33</v>
      </c>
      <c r="D150" s="129"/>
      <c r="E150" s="119">
        <f t="shared" si="24"/>
        <v>2133.9</v>
      </c>
      <c r="F150" s="120">
        <f>F151</f>
        <v>0</v>
      </c>
      <c r="G150" s="120">
        <f>G151</f>
        <v>2133.9</v>
      </c>
      <c r="H150" s="119">
        <f t="shared" si="27"/>
        <v>2133.9</v>
      </c>
      <c r="I150" s="120">
        <f>I151</f>
        <v>0</v>
      </c>
      <c r="J150" s="120">
        <f>J151</f>
        <v>2133.9</v>
      </c>
      <c r="K150" s="119">
        <f t="shared" si="16"/>
        <v>100</v>
      </c>
    </row>
    <row r="151" spans="1:12" s="6" customFormat="1" ht="67.5" customHeight="1" outlineLevel="1">
      <c r="A151" s="109" t="s">
        <v>470</v>
      </c>
      <c r="B151" s="72" t="s">
        <v>46</v>
      </c>
      <c r="C151" s="72" t="s">
        <v>33</v>
      </c>
      <c r="D151" s="72" t="s">
        <v>345</v>
      </c>
      <c r="E151" s="119">
        <f t="shared" si="24"/>
        <v>2133.9</v>
      </c>
      <c r="F151" s="119">
        <v>0</v>
      </c>
      <c r="G151" s="119">
        <v>2133.9</v>
      </c>
      <c r="H151" s="119">
        <f t="shared" si="27"/>
        <v>2133.9</v>
      </c>
      <c r="I151" s="120">
        <v>0</v>
      </c>
      <c r="J151" s="120">
        <v>2133.9</v>
      </c>
      <c r="K151" s="119">
        <f t="shared" si="16"/>
        <v>100</v>
      </c>
    </row>
    <row r="152" spans="1:12" s="6" customFormat="1" ht="15.75" outlineLevel="1">
      <c r="A152" s="96" t="s">
        <v>53</v>
      </c>
      <c r="B152" s="75" t="s">
        <v>46</v>
      </c>
      <c r="C152" s="75" t="s">
        <v>34</v>
      </c>
      <c r="D152" s="77"/>
      <c r="E152" s="117">
        <f t="shared" si="24"/>
        <v>23903.899999999998</v>
      </c>
      <c r="F152" s="118">
        <f t="shared" ref="F152" si="28">F153</f>
        <v>0</v>
      </c>
      <c r="G152" s="118">
        <f t="shared" ref="G152:J152" si="29">G153</f>
        <v>23903.899999999998</v>
      </c>
      <c r="H152" s="117">
        <f t="shared" si="27"/>
        <v>23903.899999999998</v>
      </c>
      <c r="I152" s="118">
        <f t="shared" si="29"/>
        <v>0</v>
      </c>
      <c r="J152" s="118">
        <f t="shared" si="29"/>
        <v>23903.899999999998</v>
      </c>
      <c r="K152" s="117">
        <f t="shared" si="16"/>
        <v>100</v>
      </c>
    </row>
    <row r="153" spans="1:12" s="6" customFormat="1" ht="15.75" outlineLevel="1">
      <c r="A153" s="98" t="s">
        <v>118</v>
      </c>
      <c r="B153" s="78" t="s">
        <v>46</v>
      </c>
      <c r="C153" s="78" t="s">
        <v>34</v>
      </c>
      <c r="D153" s="76" t="s">
        <v>308</v>
      </c>
      <c r="E153" s="117">
        <f t="shared" si="24"/>
        <v>23903.899999999998</v>
      </c>
      <c r="F153" s="119">
        <f>F154+F155</f>
        <v>0</v>
      </c>
      <c r="G153" s="119">
        <f>G154+G155</f>
        <v>23903.899999999998</v>
      </c>
      <c r="H153" s="119">
        <f t="shared" si="27"/>
        <v>23903.899999999998</v>
      </c>
      <c r="I153" s="119">
        <f>I154+I155</f>
        <v>0</v>
      </c>
      <c r="J153" s="119">
        <f>J154+J155</f>
        <v>23903.899999999998</v>
      </c>
      <c r="K153" s="119">
        <f t="shared" si="16"/>
        <v>100</v>
      </c>
    </row>
    <row r="154" spans="1:12" s="6" customFormat="1" ht="63" outlineLevel="1">
      <c r="A154" s="104" t="s">
        <v>151</v>
      </c>
      <c r="B154" s="78" t="s">
        <v>46</v>
      </c>
      <c r="C154" s="78" t="s">
        <v>34</v>
      </c>
      <c r="D154" s="76" t="s">
        <v>389</v>
      </c>
      <c r="E154" s="119">
        <f t="shared" si="24"/>
        <v>5516.3</v>
      </c>
      <c r="F154" s="119">
        <v>0</v>
      </c>
      <c r="G154" s="119">
        <v>5516.3</v>
      </c>
      <c r="H154" s="119">
        <f t="shared" si="27"/>
        <v>5516.3</v>
      </c>
      <c r="I154" s="121">
        <v>0</v>
      </c>
      <c r="J154" s="121">
        <v>5516.3</v>
      </c>
      <c r="K154" s="119">
        <f t="shared" si="16"/>
        <v>100</v>
      </c>
    </row>
    <row r="155" spans="1:12" s="6" customFormat="1" ht="84" customHeight="1" outlineLevel="1">
      <c r="A155" s="104" t="s">
        <v>276</v>
      </c>
      <c r="B155" s="78" t="s">
        <v>46</v>
      </c>
      <c r="C155" s="78" t="s">
        <v>34</v>
      </c>
      <c r="D155" s="76" t="s">
        <v>390</v>
      </c>
      <c r="E155" s="119">
        <f t="shared" si="24"/>
        <v>18387.599999999999</v>
      </c>
      <c r="F155" s="119">
        <v>0</v>
      </c>
      <c r="G155" s="119">
        <v>18387.599999999999</v>
      </c>
      <c r="H155" s="119">
        <f t="shared" si="27"/>
        <v>18387.599999999999</v>
      </c>
      <c r="I155" s="121">
        <v>0</v>
      </c>
      <c r="J155" s="121">
        <v>18387.599999999999</v>
      </c>
      <c r="K155" s="119">
        <f t="shared" si="16"/>
        <v>100</v>
      </c>
    </row>
    <row r="156" spans="1:12" s="6" customFormat="1" ht="20.45" customHeight="1" outlineLevel="1">
      <c r="A156" s="96" t="s">
        <v>152</v>
      </c>
      <c r="B156" s="75" t="s">
        <v>47</v>
      </c>
      <c r="C156" s="75"/>
      <c r="D156" s="77"/>
      <c r="E156" s="117">
        <f t="shared" si="24"/>
        <v>102359.6</v>
      </c>
      <c r="F156" s="117">
        <f>F157+F200+F213+F207</f>
        <v>72435.7</v>
      </c>
      <c r="G156" s="117">
        <f>G157+G200+G213+G207</f>
        <v>29923.9</v>
      </c>
      <c r="H156" s="117">
        <f t="shared" si="27"/>
        <v>95353.499999999985</v>
      </c>
      <c r="I156" s="117">
        <f>I157+I200+I213+I207</f>
        <v>66579.299999999988</v>
      </c>
      <c r="J156" s="117">
        <f>J157+J200+J213+J207</f>
        <v>28774.2</v>
      </c>
      <c r="K156" s="117">
        <f t="shared" si="16"/>
        <v>93.155405062153406</v>
      </c>
      <c r="L156" s="6">
        <v>-0.1</v>
      </c>
    </row>
    <row r="157" spans="1:12" s="6" customFormat="1" ht="15.75" outlineLevel="1">
      <c r="A157" s="96" t="s">
        <v>108</v>
      </c>
      <c r="B157" s="75" t="s">
        <v>47</v>
      </c>
      <c r="C157" s="75" t="s">
        <v>9</v>
      </c>
      <c r="D157" s="77"/>
      <c r="E157" s="117">
        <f t="shared" si="24"/>
        <v>73114.100000000006</v>
      </c>
      <c r="F157" s="117">
        <f>F158+F162+F169+F175+F172</f>
        <v>63296.100000000006</v>
      </c>
      <c r="G157" s="117">
        <f>G158+G162+G169+G175+G172</f>
        <v>9818</v>
      </c>
      <c r="H157" s="117">
        <f t="shared" si="27"/>
        <v>67386.599999999991</v>
      </c>
      <c r="I157" s="117">
        <f>I158+I162+I169+I175+I172</f>
        <v>57568.599999999991</v>
      </c>
      <c r="J157" s="117">
        <f>J158+J162+J169+J175+J172</f>
        <v>9818</v>
      </c>
      <c r="K157" s="117">
        <f t="shared" si="16"/>
        <v>92.166353685540798</v>
      </c>
    </row>
    <row r="158" spans="1:12" s="6" customFormat="1" ht="51" customHeight="1" outlineLevel="1">
      <c r="A158" s="86" t="s">
        <v>585</v>
      </c>
      <c r="B158" s="75" t="s">
        <v>47</v>
      </c>
      <c r="C158" s="75" t="s">
        <v>10</v>
      </c>
      <c r="D158" s="77"/>
      <c r="E158" s="117">
        <f t="shared" si="24"/>
        <v>2044.9</v>
      </c>
      <c r="F158" s="118">
        <f t="shared" ref="F158:J158" si="30">F159</f>
        <v>2008.4</v>
      </c>
      <c r="G158" s="118">
        <f t="shared" si="30"/>
        <v>36.5</v>
      </c>
      <c r="H158" s="117">
        <f t="shared" si="27"/>
        <v>2035.2</v>
      </c>
      <c r="I158" s="118">
        <f t="shared" si="30"/>
        <v>1998.7</v>
      </c>
      <c r="J158" s="118">
        <f t="shared" si="30"/>
        <v>36.5</v>
      </c>
      <c r="K158" s="117">
        <f t="shared" si="16"/>
        <v>99.525649175998822</v>
      </c>
    </row>
    <row r="159" spans="1:12" s="6" customFormat="1" ht="15.75" outlineLevel="1">
      <c r="A159" s="98" t="s">
        <v>118</v>
      </c>
      <c r="B159" s="78" t="s">
        <v>47</v>
      </c>
      <c r="C159" s="78" t="s">
        <v>10</v>
      </c>
      <c r="D159" s="76" t="s">
        <v>308</v>
      </c>
      <c r="E159" s="119">
        <f t="shared" si="24"/>
        <v>2044.9</v>
      </c>
      <c r="F159" s="119">
        <f>F161+F160</f>
        <v>2008.4</v>
      </c>
      <c r="G159" s="119">
        <f>G161+G160</f>
        <v>36.5</v>
      </c>
      <c r="H159" s="119">
        <f t="shared" si="27"/>
        <v>2035.2</v>
      </c>
      <c r="I159" s="119">
        <f>I161+I160</f>
        <v>1998.7</v>
      </c>
      <c r="J159" s="119">
        <f>J161+J160</f>
        <v>36.5</v>
      </c>
      <c r="K159" s="119">
        <f t="shared" si="16"/>
        <v>99.525649175998822</v>
      </c>
    </row>
    <row r="160" spans="1:12" s="6" customFormat="1" ht="101.25" customHeight="1" outlineLevel="1">
      <c r="A160" s="102" t="s">
        <v>285</v>
      </c>
      <c r="B160" s="78" t="s">
        <v>47</v>
      </c>
      <c r="C160" s="78" t="s">
        <v>10</v>
      </c>
      <c r="D160" s="76" t="s">
        <v>327</v>
      </c>
      <c r="E160" s="119">
        <f t="shared" si="24"/>
        <v>36.5</v>
      </c>
      <c r="F160" s="119">
        <v>0</v>
      </c>
      <c r="G160" s="119">
        <v>36.5</v>
      </c>
      <c r="H160" s="119">
        <f t="shared" si="27"/>
        <v>36.5</v>
      </c>
      <c r="I160" s="120">
        <v>0</v>
      </c>
      <c r="J160" s="120">
        <v>36.5</v>
      </c>
      <c r="K160" s="119">
        <f t="shared" si="16"/>
        <v>100</v>
      </c>
    </row>
    <row r="161" spans="1:11" s="3" customFormat="1" ht="31.5" outlineLevel="2">
      <c r="A161" s="98" t="s">
        <v>124</v>
      </c>
      <c r="B161" s="78" t="s">
        <v>47</v>
      </c>
      <c r="C161" s="78" t="s">
        <v>10</v>
      </c>
      <c r="D161" s="76" t="s">
        <v>391</v>
      </c>
      <c r="E161" s="119">
        <f t="shared" si="24"/>
        <v>2008.4</v>
      </c>
      <c r="F161" s="119">
        <v>2008.4</v>
      </c>
      <c r="G161" s="119">
        <v>0</v>
      </c>
      <c r="H161" s="119">
        <f t="shared" si="27"/>
        <v>1998.7</v>
      </c>
      <c r="I161" s="121">
        <v>1998.7</v>
      </c>
      <c r="J161" s="121">
        <v>0</v>
      </c>
      <c r="K161" s="119">
        <f t="shared" si="16"/>
        <v>99.517028480382393</v>
      </c>
    </row>
    <row r="162" spans="1:11" s="3" customFormat="1" ht="77.25" customHeight="1" outlineLevel="3">
      <c r="A162" s="86" t="s">
        <v>588</v>
      </c>
      <c r="B162" s="75" t="s">
        <v>47</v>
      </c>
      <c r="C162" s="75" t="s">
        <v>12</v>
      </c>
      <c r="D162" s="77"/>
      <c r="E162" s="117">
        <f t="shared" si="24"/>
        <v>33706.9</v>
      </c>
      <c r="F162" s="117">
        <f t="shared" ref="F162:G162" si="31">F163+F166</f>
        <v>33261.800000000003</v>
      </c>
      <c r="G162" s="117">
        <f t="shared" si="31"/>
        <v>445.1</v>
      </c>
      <c r="H162" s="117">
        <f t="shared" si="27"/>
        <v>33486.699999999997</v>
      </c>
      <c r="I162" s="117">
        <f t="shared" ref="I162:J162" si="32">I163+I166</f>
        <v>33041.599999999999</v>
      </c>
      <c r="J162" s="117">
        <f t="shared" si="32"/>
        <v>445.1</v>
      </c>
      <c r="K162" s="117">
        <f t="shared" si="16"/>
        <v>99.346721294453062</v>
      </c>
    </row>
    <row r="163" spans="1:11" s="3" customFormat="1" ht="15.75" outlineLevel="3">
      <c r="A163" s="98" t="s">
        <v>118</v>
      </c>
      <c r="B163" s="78" t="s">
        <v>47</v>
      </c>
      <c r="C163" s="78" t="s">
        <v>12</v>
      </c>
      <c r="D163" s="76" t="s">
        <v>308</v>
      </c>
      <c r="E163" s="119">
        <f t="shared" si="24"/>
        <v>33694.400000000001</v>
      </c>
      <c r="F163" s="119">
        <f>F164+F165</f>
        <v>33249.300000000003</v>
      </c>
      <c r="G163" s="119">
        <f>G164+G165</f>
        <v>445.1</v>
      </c>
      <c r="H163" s="119">
        <f t="shared" si="27"/>
        <v>33474.199999999997</v>
      </c>
      <c r="I163" s="119">
        <f>I164+I165</f>
        <v>33029.1</v>
      </c>
      <c r="J163" s="119">
        <f>J164+J165</f>
        <v>445.1</v>
      </c>
      <c r="K163" s="119">
        <f t="shared" si="16"/>
        <v>99.346478940120591</v>
      </c>
    </row>
    <row r="164" spans="1:11" s="3" customFormat="1" ht="31.5" outlineLevel="3">
      <c r="A164" s="98" t="s">
        <v>119</v>
      </c>
      <c r="B164" s="78" t="s">
        <v>47</v>
      </c>
      <c r="C164" s="78" t="s">
        <v>12</v>
      </c>
      <c r="D164" s="76" t="s">
        <v>328</v>
      </c>
      <c r="E164" s="119">
        <f t="shared" si="24"/>
        <v>33249.300000000003</v>
      </c>
      <c r="F164" s="121">
        <v>33249.300000000003</v>
      </c>
      <c r="G164" s="121">
        <v>0</v>
      </c>
      <c r="H164" s="119">
        <f t="shared" si="27"/>
        <v>33029.1</v>
      </c>
      <c r="I164" s="121">
        <v>33029.1</v>
      </c>
      <c r="J164" s="121">
        <v>0</v>
      </c>
      <c r="K164" s="119">
        <f t="shared" ref="K164:K212" si="33">H164/E164*100</f>
        <v>99.337730418384737</v>
      </c>
    </row>
    <row r="165" spans="1:11" s="3" customFormat="1" ht="99.75" customHeight="1" outlineLevel="3">
      <c r="A165" s="102" t="s">
        <v>285</v>
      </c>
      <c r="B165" s="78" t="s">
        <v>47</v>
      </c>
      <c r="C165" s="78" t="s">
        <v>12</v>
      </c>
      <c r="D165" s="76" t="s">
        <v>327</v>
      </c>
      <c r="E165" s="119">
        <f t="shared" si="24"/>
        <v>445.1</v>
      </c>
      <c r="F165" s="121">
        <v>0</v>
      </c>
      <c r="G165" s="121">
        <v>445.1</v>
      </c>
      <c r="H165" s="119">
        <f t="shared" si="27"/>
        <v>445.1</v>
      </c>
      <c r="I165" s="121">
        <v>0</v>
      </c>
      <c r="J165" s="121">
        <v>445.1</v>
      </c>
      <c r="K165" s="119">
        <f t="shared" si="33"/>
        <v>100</v>
      </c>
    </row>
    <row r="166" spans="1:11" s="3" customFormat="1" ht="50.25" customHeight="1" outlineLevel="3">
      <c r="A166" s="97" t="s">
        <v>194</v>
      </c>
      <c r="B166" s="78" t="s">
        <v>47</v>
      </c>
      <c r="C166" s="78" t="s">
        <v>12</v>
      </c>
      <c r="D166" s="73" t="s">
        <v>392</v>
      </c>
      <c r="E166" s="119">
        <f t="shared" si="24"/>
        <v>12.5</v>
      </c>
      <c r="F166" s="119">
        <f t="shared" ref="F166:J167" si="34">F167</f>
        <v>12.5</v>
      </c>
      <c r="G166" s="119">
        <f t="shared" si="34"/>
        <v>0</v>
      </c>
      <c r="H166" s="119">
        <f t="shared" si="27"/>
        <v>12.5</v>
      </c>
      <c r="I166" s="119">
        <f t="shared" si="34"/>
        <v>12.5</v>
      </c>
      <c r="J166" s="119">
        <f t="shared" si="34"/>
        <v>0</v>
      </c>
      <c r="K166" s="119">
        <f t="shared" si="33"/>
        <v>100</v>
      </c>
    </row>
    <row r="167" spans="1:11" s="3" customFormat="1" ht="42" customHeight="1" outlineLevel="3">
      <c r="A167" s="98" t="s">
        <v>195</v>
      </c>
      <c r="B167" s="78" t="s">
        <v>47</v>
      </c>
      <c r="C167" s="78" t="s">
        <v>12</v>
      </c>
      <c r="D167" s="73" t="s">
        <v>393</v>
      </c>
      <c r="E167" s="119">
        <f t="shared" si="24"/>
        <v>12.5</v>
      </c>
      <c r="F167" s="119">
        <f t="shared" si="34"/>
        <v>12.5</v>
      </c>
      <c r="G167" s="119">
        <f t="shared" si="34"/>
        <v>0</v>
      </c>
      <c r="H167" s="119">
        <f t="shared" si="27"/>
        <v>12.5</v>
      </c>
      <c r="I167" s="119">
        <f t="shared" si="34"/>
        <v>12.5</v>
      </c>
      <c r="J167" s="119">
        <f t="shared" si="34"/>
        <v>0</v>
      </c>
      <c r="K167" s="119">
        <f t="shared" si="33"/>
        <v>100</v>
      </c>
    </row>
    <row r="168" spans="1:11" s="3" customFormat="1" ht="15.75" outlineLevel="3">
      <c r="A168" s="98" t="s">
        <v>136</v>
      </c>
      <c r="B168" s="78" t="s">
        <v>47</v>
      </c>
      <c r="C168" s="78" t="s">
        <v>12</v>
      </c>
      <c r="D168" s="73" t="s">
        <v>394</v>
      </c>
      <c r="E168" s="119">
        <f t="shared" si="24"/>
        <v>12.5</v>
      </c>
      <c r="F168" s="119">
        <v>12.5</v>
      </c>
      <c r="G168" s="119">
        <v>0</v>
      </c>
      <c r="H168" s="119">
        <f t="shared" si="27"/>
        <v>12.5</v>
      </c>
      <c r="I168" s="121">
        <v>12.5</v>
      </c>
      <c r="J168" s="121">
        <v>0</v>
      </c>
      <c r="K168" s="119">
        <f t="shared" si="33"/>
        <v>100</v>
      </c>
    </row>
    <row r="169" spans="1:11" s="36" customFormat="1" ht="15.75">
      <c r="A169" s="96" t="s">
        <v>58</v>
      </c>
      <c r="B169" s="75" t="s">
        <v>47</v>
      </c>
      <c r="C169" s="75" t="s">
        <v>13</v>
      </c>
      <c r="D169" s="77"/>
      <c r="E169" s="117">
        <f t="shared" si="24"/>
        <v>149.9</v>
      </c>
      <c r="F169" s="118">
        <f t="shared" ref="F169:J170" si="35">F170</f>
        <v>0</v>
      </c>
      <c r="G169" s="118">
        <f t="shared" si="35"/>
        <v>149.9</v>
      </c>
      <c r="H169" s="117">
        <f t="shared" si="27"/>
        <v>149.9</v>
      </c>
      <c r="I169" s="118">
        <f t="shared" si="35"/>
        <v>0</v>
      </c>
      <c r="J169" s="118">
        <f t="shared" si="35"/>
        <v>149.9</v>
      </c>
      <c r="K169" s="117">
        <f t="shared" si="33"/>
        <v>100</v>
      </c>
    </row>
    <row r="170" spans="1:11" s="36" customFormat="1" ht="15.75">
      <c r="A170" s="98" t="s">
        <v>118</v>
      </c>
      <c r="B170" s="78" t="s">
        <v>47</v>
      </c>
      <c r="C170" s="78" t="s">
        <v>13</v>
      </c>
      <c r="D170" s="76" t="s">
        <v>308</v>
      </c>
      <c r="E170" s="119">
        <f t="shared" si="24"/>
        <v>149.9</v>
      </c>
      <c r="F170" s="120">
        <f t="shared" si="35"/>
        <v>0</v>
      </c>
      <c r="G170" s="120">
        <f t="shared" si="35"/>
        <v>149.9</v>
      </c>
      <c r="H170" s="119">
        <f t="shared" si="27"/>
        <v>149.9</v>
      </c>
      <c r="I170" s="120">
        <f t="shared" si="35"/>
        <v>0</v>
      </c>
      <c r="J170" s="120">
        <f t="shared" si="35"/>
        <v>149.9</v>
      </c>
      <c r="K170" s="119">
        <f t="shared" si="33"/>
        <v>100</v>
      </c>
    </row>
    <row r="171" spans="1:11" s="36" customFormat="1" ht="65.45" customHeight="1">
      <c r="A171" s="98" t="s">
        <v>159</v>
      </c>
      <c r="B171" s="78" t="s">
        <v>47</v>
      </c>
      <c r="C171" s="78" t="s">
        <v>13</v>
      </c>
      <c r="D171" s="76" t="s">
        <v>395</v>
      </c>
      <c r="E171" s="119">
        <f t="shared" si="24"/>
        <v>149.9</v>
      </c>
      <c r="F171" s="119">
        <v>0</v>
      </c>
      <c r="G171" s="119">
        <v>149.9</v>
      </c>
      <c r="H171" s="119">
        <f t="shared" si="27"/>
        <v>149.9</v>
      </c>
      <c r="I171" s="121">
        <v>0</v>
      </c>
      <c r="J171" s="121">
        <v>149.9</v>
      </c>
      <c r="K171" s="119">
        <f t="shared" si="33"/>
        <v>100</v>
      </c>
    </row>
    <row r="172" spans="1:11" s="36" customFormat="1" ht="20.25" customHeight="1">
      <c r="A172" s="96" t="s">
        <v>196</v>
      </c>
      <c r="B172" s="75" t="s">
        <v>47</v>
      </c>
      <c r="C172" s="75" t="s">
        <v>197</v>
      </c>
      <c r="D172" s="77"/>
      <c r="E172" s="117">
        <f t="shared" si="24"/>
        <v>25</v>
      </c>
      <c r="F172" s="117">
        <f>F173</f>
        <v>25</v>
      </c>
      <c r="G172" s="117">
        <f>G173</f>
        <v>0</v>
      </c>
      <c r="H172" s="117">
        <f t="shared" si="27"/>
        <v>0</v>
      </c>
      <c r="I172" s="117">
        <f>I173</f>
        <v>0</v>
      </c>
      <c r="J172" s="117">
        <f>J173</f>
        <v>0</v>
      </c>
      <c r="K172" s="117">
        <f t="shared" si="33"/>
        <v>0</v>
      </c>
    </row>
    <row r="173" spans="1:11" s="36" customFormat="1" ht="21.75" customHeight="1">
      <c r="A173" s="98" t="s">
        <v>118</v>
      </c>
      <c r="B173" s="78" t="s">
        <v>47</v>
      </c>
      <c r="C173" s="78" t="s">
        <v>197</v>
      </c>
      <c r="D173" s="76" t="s">
        <v>308</v>
      </c>
      <c r="E173" s="119">
        <f t="shared" si="24"/>
        <v>25</v>
      </c>
      <c r="F173" s="119">
        <f>F174</f>
        <v>25</v>
      </c>
      <c r="G173" s="119">
        <f>G174</f>
        <v>0</v>
      </c>
      <c r="H173" s="119">
        <f t="shared" si="27"/>
        <v>0</v>
      </c>
      <c r="I173" s="119">
        <f>I174</f>
        <v>0</v>
      </c>
      <c r="J173" s="119">
        <f>J174</f>
        <v>0</v>
      </c>
      <c r="K173" s="119">
        <f t="shared" si="33"/>
        <v>0</v>
      </c>
    </row>
    <row r="174" spans="1:11" s="36" customFormat="1" ht="33.75" customHeight="1">
      <c r="A174" s="98" t="s">
        <v>198</v>
      </c>
      <c r="B174" s="78" t="s">
        <v>47</v>
      </c>
      <c r="C174" s="78" t="s">
        <v>197</v>
      </c>
      <c r="D174" s="76" t="s">
        <v>396</v>
      </c>
      <c r="E174" s="119">
        <f t="shared" si="24"/>
        <v>25</v>
      </c>
      <c r="F174" s="119">
        <v>25</v>
      </c>
      <c r="G174" s="119">
        <v>0</v>
      </c>
      <c r="H174" s="119">
        <f t="shared" si="27"/>
        <v>0</v>
      </c>
      <c r="I174" s="121">
        <v>0</v>
      </c>
      <c r="J174" s="121">
        <v>0</v>
      </c>
      <c r="K174" s="119">
        <f t="shared" si="33"/>
        <v>0</v>
      </c>
    </row>
    <row r="175" spans="1:11" s="3" customFormat="1" ht="15.75" outlineLevel="2">
      <c r="A175" s="96" t="s">
        <v>54</v>
      </c>
      <c r="B175" s="75" t="s">
        <v>47</v>
      </c>
      <c r="C175" s="75" t="s">
        <v>15</v>
      </c>
      <c r="D175" s="77"/>
      <c r="E175" s="117">
        <f t="shared" si="24"/>
        <v>37187.399999999994</v>
      </c>
      <c r="F175" s="117">
        <f>F176+F181+F184+F187+F190</f>
        <v>28000.899999999998</v>
      </c>
      <c r="G175" s="117">
        <f>G176+G181+G184+G187+G190</f>
        <v>9186.5</v>
      </c>
      <c r="H175" s="117">
        <f>I175+J175</f>
        <v>31714.799999999999</v>
      </c>
      <c r="I175" s="117">
        <f>I176+I181+I184+I187+I190</f>
        <v>22528.3</v>
      </c>
      <c r="J175" s="117">
        <f>J176+J181+J184+J187+J190</f>
        <v>9186.5</v>
      </c>
      <c r="K175" s="117">
        <f t="shared" si="33"/>
        <v>85.283725132706252</v>
      </c>
    </row>
    <row r="176" spans="1:11" s="3" customFormat="1" ht="31.5" customHeight="1" outlineLevel="2">
      <c r="A176" s="98" t="s">
        <v>471</v>
      </c>
      <c r="B176" s="78" t="s">
        <v>47</v>
      </c>
      <c r="C176" s="78" t="s">
        <v>15</v>
      </c>
      <c r="D176" s="76" t="s">
        <v>397</v>
      </c>
      <c r="E176" s="119">
        <f t="shared" si="24"/>
        <v>50</v>
      </c>
      <c r="F176" s="119">
        <f>F179+F177</f>
        <v>50</v>
      </c>
      <c r="G176" s="119">
        <f>G179+G177</f>
        <v>0</v>
      </c>
      <c r="H176" s="119">
        <f t="shared" si="27"/>
        <v>50</v>
      </c>
      <c r="I176" s="119">
        <f>I179+I177</f>
        <v>50</v>
      </c>
      <c r="J176" s="119">
        <f>J179+J177</f>
        <v>0</v>
      </c>
      <c r="K176" s="119">
        <f t="shared" si="33"/>
        <v>100</v>
      </c>
    </row>
    <row r="177" spans="1:11" s="3" customFormat="1" ht="84.75" customHeight="1" outlineLevel="2">
      <c r="A177" s="88" t="s">
        <v>243</v>
      </c>
      <c r="B177" s="78" t="s">
        <v>47</v>
      </c>
      <c r="C177" s="78" t="s">
        <v>15</v>
      </c>
      <c r="D177" s="89" t="s">
        <v>244</v>
      </c>
      <c r="E177" s="119">
        <f t="shared" si="24"/>
        <v>34.6</v>
      </c>
      <c r="F177" s="119">
        <f>F178</f>
        <v>34.6</v>
      </c>
      <c r="G177" s="119">
        <f>G178</f>
        <v>0</v>
      </c>
      <c r="H177" s="119">
        <f t="shared" si="27"/>
        <v>34.6</v>
      </c>
      <c r="I177" s="119">
        <f>I178</f>
        <v>34.6</v>
      </c>
      <c r="J177" s="119">
        <f>J178</f>
        <v>0</v>
      </c>
      <c r="K177" s="119">
        <f t="shared" si="33"/>
        <v>100</v>
      </c>
    </row>
    <row r="178" spans="1:11" s="3" customFormat="1" ht="26.25" customHeight="1" outlineLevel="2">
      <c r="A178" s="87" t="s">
        <v>136</v>
      </c>
      <c r="B178" s="78" t="s">
        <v>47</v>
      </c>
      <c r="C178" s="78" t="s">
        <v>15</v>
      </c>
      <c r="D178" s="89" t="s">
        <v>245</v>
      </c>
      <c r="E178" s="119">
        <f t="shared" si="24"/>
        <v>34.6</v>
      </c>
      <c r="F178" s="119">
        <v>34.6</v>
      </c>
      <c r="G178" s="119">
        <v>0</v>
      </c>
      <c r="H178" s="119">
        <f t="shared" si="27"/>
        <v>34.6</v>
      </c>
      <c r="I178" s="119">
        <v>34.6</v>
      </c>
      <c r="J178" s="119">
        <v>0</v>
      </c>
      <c r="K178" s="119">
        <f t="shared" si="33"/>
        <v>100</v>
      </c>
    </row>
    <row r="179" spans="1:11" s="3" customFormat="1" ht="36" customHeight="1" outlineLevel="2">
      <c r="A179" s="98" t="s">
        <v>199</v>
      </c>
      <c r="B179" s="78" t="s">
        <v>47</v>
      </c>
      <c r="C179" s="78" t="s">
        <v>15</v>
      </c>
      <c r="D179" s="76" t="s">
        <v>398</v>
      </c>
      <c r="E179" s="119">
        <f t="shared" si="24"/>
        <v>15.4</v>
      </c>
      <c r="F179" s="120">
        <f t="shared" ref="F179:G179" si="36">F180</f>
        <v>15.4</v>
      </c>
      <c r="G179" s="120">
        <f t="shared" si="36"/>
        <v>0</v>
      </c>
      <c r="H179" s="119">
        <f t="shared" si="27"/>
        <v>15.4</v>
      </c>
      <c r="I179" s="120">
        <f t="shared" ref="I179:J179" si="37">I180</f>
        <v>15.4</v>
      </c>
      <c r="J179" s="120">
        <f t="shared" si="37"/>
        <v>0</v>
      </c>
      <c r="K179" s="119">
        <f t="shared" si="33"/>
        <v>100</v>
      </c>
    </row>
    <row r="180" spans="1:11" s="6" customFormat="1" ht="15.75" outlineLevel="2">
      <c r="A180" s="98" t="s">
        <v>136</v>
      </c>
      <c r="B180" s="78" t="s">
        <v>47</v>
      </c>
      <c r="C180" s="78" t="s">
        <v>15</v>
      </c>
      <c r="D180" s="76" t="s">
        <v>399</v>
      </c>
      <c r="E180" s="119">
        <f t="shared" si="24"/>
        <v>15.4</v>
      </c>
      <c r="F180" s="119">
        <v>15.4</v>
      </c>
      <c r="G180" s="119">
        <v>0</v>
      </c>
      <c r="H180" s="119">
        <f t="shared" si="27"/>
        <v>15.4</v>
      </c>
      <c r="I180" s="121">
        <v>15.4</v>
      </c>
      <c r="J180" s="121">
        <v>0</v>
      </c>
      <c r="K180" s="119">
        <f t="shared" si="33"/>
        <v>100</v>
      </c>
    </row>
    <row r="181" spans="1:11" s="3" customFormat="1" ht="33.75" customHeight="1" outlineLevel="2">
      <c r="A181" s="98" t="s">
        <v>200</v>
      </c>
      <c r="B181" s="78" t="s">
        <v>47</v>
      </c>
      <c r="C181" s="78" t="s">
        <v>15</v>
      </c>
      <c r="D181" s="76" t="s">
        <v>400</v>
      </c>
      <c r="E181" s="119">
        <f t="shared" si="24"/>
        <v>19.2</v>
      </c>
      <c r="F181" s="120">
        <f t="shared" ref="F181:G182" si="38">F182</f>
        <v>19.2</v>
      </c>
      <c r="G181" s="120">
        <f t="shared" si="38"/>
        <v>0</v>
      </c>
      <c r="H181" s="119">
        <f t="shared" si="27"/>
        <v>19.2</v>
      </c>
      <c r="I181" s="120">
        <f t="shared" ref="I181:J182" si="39">I182</f>
        <v>19.2</v>
      </c>
      <c r="J181" s="120">
        <f t="shared" si="39"/>
        <v>0</v>
      </c>
      <c r="K181" s="119">
        <f t="shared" si="33"/>
        <v>100</v>
      </c>
    </row>
    <row r="182" spans="1:11" s="3" customFormat="1" ht="69.75" customHeight="1" outlineLevel="2">
      <c r="A182" s="100" t="s">
        <v>201</v>
      </c>
      <c r="B182" s="78" t="s">
        <v>47</v>
      </c>
      <c r="C182" s="78" t="s">
        <v>15</v>
      </c>
      <c r="D182" s="76" t="s">
        <v>401</v>
      </c>
      <c r="E182" s="119">
        <f t="shared" si="24"/>
        <v>19.2</v>
      </c>
      <c r="F182" s="120">
        <f t="shared" si="38"/>
        <v>19.2</v>
      </c>
      <c r="G182" s="120">
        <f t="shared" si="38"/>
        <v>0</v>
      </c>
      <c r="H182" s="119">
        <f t="shared" si="27"/>
        <v>19.2</v>
      </c>
      <c r="I182" s="120">
        <f t="shared" si="39"/>
        <v>19.2</v>
      </c>
      <c r="J182" s="120">
        <f t="shared" si="39"/>
        <v>0</v>
      </c>
      <c r="K182" s="119">
        <f t="shared" si="33"/>
        <v>100</v>
      </c>
    </row>
    <row r="183" spans="1:11" s="3" customFormat="1" ht="15.75" outlineLevel="2">
      <c r="A183" s="98" t="s">
        <v>136</v>
      </c>
      <c r="B183" s="78" t="s">
        <v>47</v>
      </c>
      <c r="C183" s="78" t="s">
        <v>15</v>
      </c>
      <c r="D183" s="76" t="s">
        <v>402</v>
      </c>
      <c r="E183" s="119">
        <f t="shared" si="24"/>
        <v>19.2</v>
      </c>
      <c r="F183" s="119">
        <v>19.2</v>
      </c>
      <c r="G183" s="119">
        <v>0</v>
      </c>
      <c r="H183" s="119">
        <f t="shared" si="27"/>
        <v>19.2</v>
      </c>
      <c r="I183" s="121">
        <v>19.2</v>
      </c>
      <c r="J183" s="121">
        <v>0</v>
      </c>
      <c r="K183" s="119">
        <f t="shared" si="33"/>
        <v>100</v>
      </c>
    </row>
    <row r="184" spans="1:11" s="3" customFormat="1" ht="47.25" outlineLevel="2">
      <c r="A184" s="98" t="s">
        <v>202</v>
      </c>
      <c r="B184" s="78" t="s">
        <v>47</v>
      </c>
      <c r="C184" s="78" t="s">
        <v>15</v>
      </c>
      <c r="D184" s="73" t="s">
        <v>403</v>
      </c>
      <c r="E184" s="119">
        <f t="shared" si="24"/>
        <v>41</v>
      </c>
      <c r="F184" s="119">
        <f>F185</f>
        <v>41</v>
      </c>
      <c r="G184" s="119">
        <f>G185</f>
        <v>0</v>
      </c>
      <c r="H184" s="119">
        <f t="shared" si="27"/>
        <v>41</v>
      </c>
      <c r="I184" s="119">
        <f>I185</f>
        <v>41</v>
      </c>
      <c r="J184" s="119">
        <f>J185</f>
        <v>0</v>
      </c>
      <c r="K184" s="119">
        <f t="shared" si="33"/>
        <v>100</v>
      </c>
    </row>
    <row r="185" spans="1:11" s="3" customFormat="1" ht="47.25" outlineLevel="2">
      <c r="A185" s="98" t="s">
        <v>203</v>
      </c>
      <c r="B185" s="78" t="s">
        <v>47</v>
      </c>
      <c r="C185" s="78" t="s">
        <v>15</v>
      </c>
      <c r="D185" s="73" t="s">
        <v>404</v>
      </c>
      <c r="E185" s="119">
        <f t="shared" si="24"/>
        <v>41</v>
      </c>
      <c r="F185" s="119">
        <f>F186</f>
        <v>41</v>
      </c>
      <c r="G185" s="119">
        <f>G186</f>
        <v>0</v>
      </c>
      <c r="H185" s="119">
        <f t="shared" si="27"/>
        <v>41</v>
      </c>
      <c r="I185" s="119">
        <f>I186</f>
        <v>41</v>
      </c>
      <c r="J185" s="119">
        <f>J186</f>
        <v>0</v>
      </c>
      <c r="K185" s="119">
        <f t="shared" si="33"/>
        <v>100</v>
      </c>
    </row>
    <row r="186" spans="1:11" s="3" customFormat="1" ht="15.75" outlineLevel="2">
      <c r="A186" s="98" t="s">
        <v>136</v>
      </c>
      <c r="B186" s="78" t="s">
        <v>47</v>
      </c>
      <c r="C186" s="78" t="s">
        <v>15</v>
      </c>
      <c r="D186" s="73" t="s">
        <v>405</v>
      </c>
      <c r="E186" s="119">
        <f t="shared" si="24"/>
        <v>41</v>
      </c>
      <c r="F186" s="119">
        <v>41</v>
      </c>
      <c r="G186" s="119">
        <v>0</v>
      </c>
      <c r="H186" s="119">
        <f t="shared" si="27"/>
        <v>41</v>
      </c>
      <c r="I186" s="121">
        <v>41</v>
      </c>
      <c r="J186" s="121">
        <v>0</v>
      </c>
      <c r="K186" s="119">
        <f t="shared" si="33"/>
        <v>100</v>
      </c>
    </row>
    <row r="187" spans="1:11" s="3" customFormat="1" ht="47.25" outlineLevel="2">
      <c r="A187" s="105" t="s">
        <v>472</v>
      </c>
      <c r="B187" s="78" t="s">
        <v>47</v>
      </c>
      <c r="C187" s="78" t="s">
        <v>15</v>
      </c>
      <c r="D187" s="73" t="s">
        <v>473</v>
      </c>
      <c r="E187" s="119">
        <f t="shared" ref="E187:E189" si="40">F187+G187</f>
        <v>315.60000000000002</v>
      </c>
      <c r="F187" s="119">
        <f t="shared" ref="F187:G188" si="41">F188</f>
        <v>315.60000000000002</v>
      </c>
      <c r="G187" s="119">
        <f t="shared" si="41"/>
        <v>0</v>
      </c>
      <c r="H187" s="119">
        <f t="shared" ref="H187:H189" si="42">I187+J187</f>
        <v>292.10000000000002</v>
      </c>
      <c r="I187" s="119">
        <f t="shared" ref="I187:J188" si="43">I188</f>
        <v>292.10000000000002</v>
      </c>
      <c r="J187" s="119">
        <f t="shared" si="43"/>
        <v>0</v>
      </c>
      <c r="K187" s="119">
        <f t="shared" ref="K187:K189" si="44">H187/E187*100</f>
        <v>92.553865652724966</v>
      </c>
    </row>
    <row r="188" spans="1:11" s="3" customFormat="1" ht="31.5" outlineLevel="2">
      <c r="A188" s="98" t="s">
        <v>474</v>
      </c>
      <c r="B188" s="78" t="s">
        <v>47</v>
      </c>
      <c r="C188" s="78" t="s">
        <v>15</v>
      </c>
      <c r="D188" s="73" t="s">
        <v>475</v>
      </c>
      <c r="E188" s="119">
        <f t="shared" si="40"/>
        <v>315.60000000000002</v>
      </c>
      <c r="F188" s="119">
        <f t="shared" si="41"/>
        <v>315.60000000000002</v>
      </c>
      <c r="G188" s="119">
        <f t="shared" si="41"/>
        <v>0</v>
      </c>
      <c r="H188" s="119">
        <f t="shared" si="42"/>
        <v>292.10000000000002</v>
      </c>
      <c r="I188" s="119">
        <f t="shared" si="43"/>
        <v>292.10000000000002</v>
      </c>
      <c r="J188" s="119">
        <f t="shared" si="43"/>
        <v>0</v>
      </c>
      <c r="K188" s="119">
        <f t="shared" si="44"/>
        <v>92.553865652724966</v>
      </c>
    </row>
    <row r="189" spans="1:11" s="3" customFormat="1" ht="15.75" outlineLevel="2">
      <c r="A189" s="98" t="s">
        <v>136</v>
      </c>
      <c r="B189" s="78" t="s">
        <v>47</v>
      </c>
      <c r="C189" s="78" t="s">
        <v>15</v>
      </c>
      <c r="D189" s="73" t="s">
        <v>476</v>
      </c>
      <c r="E189" s="119">
        <f t="shared" si="40"/>
        <v>315.60000000000002</v>
      </c>
      <c r="F189" s="119">
        <v>315.60000000000002</v>
      </c>
      <c r="G189" s="119">
        <v>0</v>
      </c>
      <c r="H189" s="119">
        <f t="shared" si="42"/>
        <v>292.10000000000002</v>
      </c>
      <c r="I189" s="121">
        <v>292.10000000000002</v>
      </c>
      <c r="J189" s="121">
        <v>0</v>
      </c>
      <c r="K189" s="119">
        <f t="shared" si="44"/>
        <v>92.553865652724966</v>
      </c>
    </row>
    <row r="190" spans="1:11" s="3" customFormat="1" ht="15.75" outlineLevel="2">
      <c r="A190" s="98" t="s">
        <v>118</v>
      </c>
      <c r="B190" s="78" t="s">
        <v>47</v>
      </c>
      <c r="C190" s="78" t="s">
        <v>15</v>
      </c>
      <c r="D190" s="76" t="s">
        <v>308</v>
      </c>
      <c r="E190" s="119">
        <f t="shared" si="24"/>
        <v>36761.599999999999</v>
      </c>
      <c r="F190" s="119">
        <f>F191+F192+F193+F194+F195+F196+F197+F198+F199</f>
        <v>27575.1</v>
      </c>
      <c r="G190" s="119">
        <f>G191+G192+G193+G194+G195+G196+G197+G198+G199</f>
        <v>9186.5</v>
      </c>
      <c r="H190" s="119">
        <f t="shared" si="27"/>
        <v>31312.5</v>
      </c>
      <c r="I190" s="119">
        <f>I191+I192+I193+I194+I195+I196+I197+I198+I199</f>
        <v>22126</v>
      </c>
      <c r="J190" s="119">
        <f>J191+J192+J193+J194+J195+J196+J197+J198+J199</f>
        <v>9186.5</v>
      </c>
      <c r="K190" s="119">
        <f t="shared" si="33"/>
        <v>85.17719576949861</v>
      </c>
    </row>
    <row r="191" spans="1:11" s="3" customFormat="1" ht="162" customHeight="1" outlineLevel="2">
      <c r="A191" s="154" t="s">
        <v>478</v>
      </c>
      <c r="B191" s="152" t="s">
        <v>47</v>
      </c>
      <c r="C191" s="152" t="s">
        <v>15</v>
      </c>
      <c r="D191" s="152" t="s">
        <v>477</v>
      </c>
      <c r="E191" s="119">
        <f t="shared" si="24"/>
        <v>7434.2</v>
      </c>
      <c r="F191" s="119">
        <v>0</v>
      </c>
      <c r="G191" s="119">
        <v>7434.2</v>
      </c>
      <c r="H191" s="119">
        <f>I191+J191</f>
        <v>7434.2</v>
      </c>
      <c r="I191" s="119">
        <v>0</v>
      </c>
      <c r="J191" s="119">
        <v>7434.2</v>
      </c>
      <c r="K191" s="119">
        <f>H191/E191*100</f>
        <v>100</v>
      </c>
    </row>
    <row r="192" spans="1:11" s="3" customFormat="1" ht="87.75" customHeight="1" outlineLevel="2">
      <c r="A192" s="98" t="s">
        <v>126</v>
      </c>
      <c r="B192" s="78" t="s">
        <v>47</v>
      </c>
      <c r="C192" s="78" t="s">
        <v>15</v>
      </c>
      <c r="D192" s="76" t="s">
        <v>406</v>
      </c>
      <c r="E192" s="119">
        <f t="shared" si="24"/>
        <v>404.5</v>
      </c>
      <c r="F192" s="119">
        <v>0</v>
      </c>
      <c r="G192" s="119">
        <v>404.5</v>
      </c>
      <c r="H192" s="119">
        <f t="shared" si="27"/>
        <v>404.5</v>
      </c>
      <c r="I192" s="121">
        <v>0</v>
      </c>
      <c r="J192" s="119">
        <v>404.5</v>
      </c>
      <c r="K192" s="119">
        <f t="shared" si="33"/>
        <v>100</v>
      </c>
    </row>
    <row r="193" spans="1:11" s="3" customFormat="1" ht="79.5" customHeight="1" outlineLevel="2">
      <c r="A193" s="98" t="s">
        <v>288</v>
      </c>
      <c r="B193" s="78" t="s">
        <v>47</v>
      </c>
      <c r="C193" s="78" t="s">
        <v>15</v>
      </c>
      <c r="D193" s="76" t="s">
        <v>407</v>
      </c>
      <c r="E193" s="119">
        <f t="shared" si="24"/>
        <v>952.8</v>
      </c>
      <c r="F193" s="119">
        <v>0</v>
      </c>
      <c r="G193" s="119">
        <v>952.8</v>
      </c>
      <c r="H193" s="119">
        <f t="shared" si="27"/>
        <v>952.8</v>
      </c>
      <c r="I193" s="121">
        <v>0</v>
      </c>
      <c r="J193" s="119">
        <v>952.8</v>
      </c>
      <c r="K193" s="119">
        <f t="shared" si="33"/>
        <v>100</v>
      </c>
    </row>
    <row r="194" spans="1:11" s="3" customFormat="1" ht="44.25" customHeight="1" outlineLevel="2">
      <c r="A194" s="98" t="s">
        <v>127</v>
      </c>
      <c r="B194" s="78" t="s">
        <v>47</v>
      </c>
      <c r="C194" s="78" t="s">
        <v>15</v>
      </c>
      <c r="D194" s="76" t="s">
        <v>408</v>
      </c>
      <c r="E194" s="119">
        <f t="shared" si="24"/>
        <v>395</v>
      </c>
      <c r="F194" s="119">
        <v>0</v>
      </c>
      <c r="G194" s="119">
        <v>395</v>
      </c>
      <c r="H194" s="119">
        <f t="shared" si="27"/>
        <v>395</v>
      </c>
      <c r="I194" s="121">
        <v>0</v>
      </c>
      <c r="J194" s="119">
        <v>395</v>
      </c>
      <c r="K194" s="119">
        <f t="shared" si="33"/>
        <v>100</v>
      </c>
    </row>
    <row r="195" spans="1:11" s="3" customFormat="1" ht="50.25" customHeight="1" outlineLevel="2">
      <c r="A195" s="98" t="s">
        <v>286</v>
      </c>
      <c r="B195" s="78" t="s">
        <v>47</v>
      </c>
      <c r="C195" s="78" t="s">
        <v>15</v>
      </c>
      <c r="D195" s="76" t="s">
        <v>378</v>
      </c>
      <c r="E195" s="119">
        <f t="shared" ref="E195:E199" si="45">F195+G195</f>
        <v>23.5</v>
      </c>
      <c r="F195" s="119">
        <v>23.5</v>
      </c>
      <c r="G195" s="119">
        <v>0</v>
      </c>
      <c r="H195" s="119">
        <f>I195+J195</f>
        <v>23.4</v>
      </c>
      <c r="I195" s="119">
        <v>23.4</v>
      </c>
      <c r="J195" s="119">
        <v>0</v>
      </c>
      <c r="K195" s="119">
        <f>H195/E195*100</f>
        <v>99.574468085106389</v>
      </c>
    </row>
    <row r="196" spans="1:11" s="3" customFormat="1" ht="50.25" customHeight="1" outlineLevel="2">
      <c r="A196" s="98" t="s">
        <v>125</v>
      </c>
      <c r="B196" s="78" t="s">
        <v>47</v>
      </c>
      <c r="C196" s="78" t="s">
        <v>15</v>
      </c>
      <c r="D196" s="76" t="s">
        <v>311</v>
      </c>
      <c r="E196" s="119">
        <f t="shared" si="45"/>
        <v>850.2</v>
      </c>
      <c r="F196" s="119">
        <v>850.2</v>
      </c>
      <c r="G196" s="119">
        <v>0</v>
      </c>
      <c r="H196" s="119">
        <f t="shared" ref="H196:H199" si="46">I196+J196</f>
        <v>791.9</v>
      </c>
      <c r="I196" s="121">
        <v>791.9</v>
      </c>
      <c r="J196" s="121">
        <v>0</v>
      </c>
      <c r="K196" s="119">
        <f t="shared" ref="K196:K199" si="47">H196/E196*100</f>
        <v>93.14278993178074</v>
      </c>
    </row>
    <row r="197" spans="1:11" s="3" customFormat="1" ht="34.5" customHeight="1" outlineLevel="2">
      <c r="A197" s="87" t="s">
        <v>246</v>
      </c>
      <c r="B197" s="78" t="s">
        <v>47</v>
      </c>
      <c r="C197" s="78" t="s">
        <v>15</v>
      </c>
      <c r="D197" s="76" t="s">
        <v>379</v>
      </c>
      <c r="E197" s="119">
        <f t="shared" si="45"/>
        <v>114.3</v>
      </c>
      <c r="F197" s="119">
        <v>114.3</v>
      </c>
      <c r="G197" s="119">
        <v>0</v>
      </c>
      <c r="H197" s="119">
        <f t="shared" si="46"/>
        <v>114.3</v>
      </c>
      <c r="I197" s="121">
        <v>114.3</v>
      </c>
      <c r="J197" s="121">
        <v>0</v>
      </c>
      <c r="K197" s="119">
        <f t="shared" si="47"/>
        <v>100</v>
      </c>
    </row>
    <row r="198" spans="1:11" s="3" customFormat="1" ht="37.5" customHeight="1" outlineLevel="2">
      <c r="A198" s="98" t="s">
        <v>139</v>
      </c>
      <c r="B198" s="78" t="s">
        <v>47</v>
      </c>
      <c r="C198" s="78" t="s">
        <v>15</v>
      </c>
      <c r="D198" s="76" t="s">
        <v>372</v>
      </c>
      <c r="E198" s="119">
        <f t="shared" si="45"/>
        <v>18127.2</v>
      </c>
      <c r="F198" s="119">
        <v>18127.2</v>
      </c>
      <c r="G198" s="119">
        <v>0</v>
      </c>
      <c r="H198" s="119">
        <f t="shared" si="46"/>
        <v>17856.900000000001</v>
      </c>
      <c r="I198" s="121">
        <v>17856.900000000001</v>
      </c>
      <c r="J198" s="119">
        <v>0</v>
      </c>
      <c r="K198" s="119">
        <f t="shared" si="47"/>
        <v>98.508870647424871</v>
      </c>
    </row>
    <row r="199" spans="1:11" s="3" customFormat="1" ht="71.25" customHeight="1" outlineLevel="2">
      <c r="A199" s="130" t="s">
        <v>479</v>
      </c>
      <c r="B199" s="73" t="s">
        <v>47</v>
      </c>
      <c r="C199" s="73" t="s">
        <v>15</v>
      </c>
      <c r="D199" s="73" t="s">
        <v>480</v>
      </c>
      <c r="E199" s="73">
        <f t="shared" si="45"/>
        <v>8459.9</v>
      </c>
      <c r="F199" s="119">
        <v>8459.9</v>
      </c>
      <c r="G199" s="119">
        <v>0</v>
      </c>
      <c r="H199" s="119">
        <f t="shared" si="46"/>
        <v>3339.5</v>
      </c>
      <c r="I199" s="121">
        <v>3339.5</v>
      </c>
      <c r="J199" s="119">
        <v>0</v>
      </c>
      <c r="K199" s="119">
        <f t="shared" si="47"/>
        <v>39.474461873071789</v>
      </c>
    </row>
    <row r="200" spans="1:11" s="3" customFormat="1" ht="15.75" outlineLevel="3">
      <c r="A200" s="96" t="s">
        <v>99</v>
      </c>
      <c r="B200" s="75" t="s">
        <v>47</v>
      </c>
      <c r="C200" s="75" t="s">
        <v>16</v>
      </c>
      <c r="D200" s="77"/>
      <c r="E200" s="117">
        <f t="shared" si="24"/>
        <v>40</v>
      </c>
      <c r="F200" s="117">
        <f t="shared" ref="F200:J200" si="48">F201</f>
        <v>40</v>
      </c>
      <c r="G200" s="117">
        <f t="shared" si="48"/>
        <v>0</v>
      </c>
      <c r="H200" s="117">
        <f t="shared" si="27"/>
        <v>40</v>
      </c>
      <c r="I200" s="117">
        <f t="shared" si="48"/>
        <v>40</v>
      </c>
      <c r="J200" s="117">
        <f t="shared" si="48"/>
        <v>0</v>
      </c>
      <c r="K200" s="117">
        <f t="shared" si="33"/>
        <v>100</v>
      </c>
    </row>
    <row r="201" spans="1:11" s="35" customFormat="1" ht="25.5" customHeight="1" outlineLevel="3">
      <c r="A201" s="96" t="s">
        <v>55</v>
      </c>
      <c r="B201" s="75" t="s">
        <v>47</v>
      </c>
      <c r="C201" s="75" t="s">
        <v>17</v>
      </c>
      <c r="D201" s="77"/>
      <c r="E201" s="117">
        <f t="shared" si="24"/>
        <v>40</v>
      </c>
      <c r="F201" s="117">
        <f>F202</f>
        <v>40</v>
      </c>
      <c r="G201" s="117">
        <f>G202</f>
        <v>0</v>
      </c>
      <c r="H201" s="117">
        <f t="shared" si="27"/>
        <v>40</v>
      </c>
      <c r="I201" s="117">
        <f>I202</f>
        <v>40</v>
      </c>
      <c r="J201" s="117">
        <f>J202</f>
        <v>0</v>
      </c>
      <c r="K201" s="117">
        <f t="shared" si="33"/>
        <v>100</v>
      </c>
    </row>
    <row r="202" spans="1:11" s="35" customFormat="1" ht="48.6" customHeight="1" outlineLevel="3">
      <c r="A202" s="100" t="s">
        <v>204</v>
      </c>
      <c r="B202" s="81" t="s">
        <v>47</v>
      </c>
      <c r="C202" s="81" t="s">
        <v>17</v>
      </c>
      <c r="D202" s="76" t="s">
        <v>409</v>
      </c>
      <c r="E202" s="119">
        <f>F202+G202</f>
        <v>40</v>
      </c>
      <c r="F202" s="132">
        <f>F203+F205</f>
        <v>40</v>
      </c>
      <c r="G202" s="132">
        <f>G203+G205</f>
        <v>0</v>
      </c>
      <c r="H202" s="119">
        <f t="shared" si="27"/>
        <v>40</v>
      </c>
      <c r="I202" s="132">
        <f>I203+I205</f>
        <v>40</v>
      </c>
      <c r="J202" s="132">
        <f>J203+J205</f>
        <v>0</v>
      </c>
      <c r="K202" s="119">
        <f t="shared" si="33"/>
        <v>100</v>
      </c>
    </row>
    <row r="203" spans="1:11" s="35" customFormat="1" ht="35.25" customHeight="1" outlineLevel="3">
      <c r="A203" s="97" t="s">
        <v>482</v>
      </c>
      <c r="B203" s="78" t="s">
        <v>47</v>
      </c>
      <c r="C203" s="78" t="s">
        <v>17</v>
      </c>
      <c r="D203" s="76" t="s">
        <v>483</v>
      </c>
      <c r="E203" s="119">
        <f t="shared" ref="E203:E212" si="49">F203+G203</f>
        <v>20</v>
      </c>
      <c r="F203" s="132">
        <f>F204</f>
        <v>20</v>
      </c>
      <c r="G203" s="132">
        <f>G204</f>
        <v>0</v>
      </c>
      <c r="H203" s="119">
        <f t="shared" si="27"/>
        <v>20</v>
      </c>
      <c r="I203" s="132">
        <f>I204</f>
        <v>20</v>
      </c>
      <c r="J203" s="132">
        <f>J204</f>
        <v>0</v>
      </c>
      <c r="K203" s="119">
        <f t="shared" si="33"/>
        <v>100</v>
      </c>
    </row>
    <row r="204" spans="1:11" s="35" customFormat="1" ht="24" customHeight="1" outlineLevel="3">
      <c r="A204" s="98" t="s">
        <v>136</v>
      </c>
      <c r="B204" s="78" t="s">
        <v>47</v>
      </c>
      <c r="C204" s="78" t="s">
        <v>17</v>
      </c>
      <c r="D204" s="76" t="s">
        <v>481</v>
      </c>
      <c r="E204" s="119">
        <f t="shared" si="49"/>
        <v>20</v>
      </c>
      <c r="F204" s="132">
        <v>20</v>
      </c>
      <c r="G204" s="132">
        <v>0</v>
      </c>
      <c r="H204" s="119">
        <f t="shared" si="27"/>
        <v>20</v>
      </c>
      <c r="I204" s="132">
        <v>20</v>
      </c>
      <c r="J204" s="132">
        <v>0</v>
      </c>
      <c r="K204" s="119">
        <f t="shared" si="33"/>
        <v>100</v>
      </c>
    </row>
    <row r="205" spans="1:11" s="3" customFormat="1" ht="49.9" customHeight="1" outlineLevel="3">
      <c r="A205" s="97" t="s">
        <v>153</v>
      </c>
      <c r="B205" s="81" t="s">
        <v>47</v>
      </c>
      <c r="C205" s="81" t="s">
        <v>17</v>
      </c>
      <c r="D205" s="76" t="s">
        <v>410</v>
      </c>
      <c r="E205" s="119">
        <f t="shared" si="49"/>
        <v>20</v>
      </c>
      <c r="F205" s="132">
        <f t="shared" ref="F205:G205" si="50">F206</f>
        <v>20</v>
      </c>
      <c r="G205" s="132">
        <f t="shared" si="50"/>
        <v>0</v>
      </c>
      <c r="H205" s="119">
        <f t="shared" si="27"/>
        <v>20</v>
      </c>
      <c r="I205" s="132">
        <f t="shared" ref="I205:J205" si="51">I206</f>
        <v>20</v>
      </c>
      <c r="J205" s="132">
        <f t="shared" si="51"/>
        <v>0</v>
      </c>
      <c r="K205" s="119">
        <f t="shared" si="33"/>
        <v>100</v>
      </c>
    </row>
    <row r="206" spans="1:11" s="6" customFormat="1" ht="15.75" outlineLevel="3">
      <c r="A206" s="98" t="s">
        <v>136</v>
      </c>
      <c r="B206" s="78" t="s">
        <v>47</v>
      </c>
      <c r="C206" s="78" t="s">
        <v>17</v>
      </c>
      <c r="D206" s="76" t="s">
        <v>411</v>
      </c>
      <c r="E206" s="119">
        <f t="shared" si="49"/>
        <v>20</v>
      </c>
      <c r="F206" s="119">
        <v>20</v>
      </c>
      <c r="G206" s="119">
        <v>0</v>
      </c>
      <c r="H206" s="119">
        <f t="shared" si="27"/>
        <v>20</v>
      </c>
      <c r="I206" s="121">
        <v>20</v>
      </c>
      <c r="J206" s="121">
        <v>0</v>
      </c>
      <c r="K206" s="119">
        <f t="shared" si="33"/>
        <v>100</v>
      </c>
    </row>
    <row r="207" spans="1:11" s="6" customFormat="1" ht="15.75" outlineLevel="3">
      <c r="A207" s="131" t="s">
        <v>484</v>
      </c>
      <c r="B207" s="129" t="s">
        <v>47</v>
      </c>
      <c r="C207" s="129" t="s">
        <v>23</v>
      </c>
      <c r="D207" s="72"/>
      <c r="E207" s="117">
        <f t="shared" si="49"/>
        <v>1549.2</v>
      </c>
      <c r="F207" s="133" t="str">
        <f t="shared" ref="F207:G211" si="52">F208</f>
        <v>1549,2</v>
      </c>
      <c r="G207" s="133">
        <f t="shared" si="52"/>
        <v>0</v>
      </c>
      <c r="H207" s="117">
        <f t="shared" si="27"/>
        <v>1549.2</v>
      </c>
      <c r="I207" s="133">
        <f t="shared" ref="I207:J211" si="53">I208</f>
        <v>1549.2</v>
      </c>
      <c r="J207" s="133">
        <f t="shared" si="53"/>
        <v>0</v>
      </c>
      <c r="K207" s="117">
        <f t="shared" si="33"/>
        <v>100</v>
      </c>
    </row>
    <row r="208" spans="1:11" s="6" customFormat="1" ht="15.75" outlineLevel="3">
      <c r="A208" s="131" t="s">
        <v>51</v>
      </c>
      <c r="B208" s="129" t="s">
        <v>47</v>
      </c>
      <c r="C208" s="129" t="s">
        <v>27</v>
      </c>
      <c r="D208" s="129"/>
      <c r="E208" s="117">
        <f t="shared" si="49"/>
        <v>1549.2</v>
      </c>
      <c r="F208" s="133" t="str">
        <f t="shared" si="52"/>
        <v>1549,2</v>
      </c>
      <c r="G208" s="133">
        <f t="shared" si="52"/>
        <v>0</v>
      </c>
      <c r="H208" s="117">
        <f t="shared" si="27"/>
        <v>1549.2</v>
      </c>
      <c r="I208" s="133">
        <f t="shared" si="53"/>
        <v>1549.2</v>
      </c>
      <c r="J208" s="133">
        <f t="shared" si="53"/>
        <v>0</v>
      </c>
      <c r="K208" s="117">
        <f t="shared" si="33"/>
        <v>100</v>
      </c>
    </row>
    <row r="209" spans="1:11" s="6" customFormat="1" ht="30" outlineLevel="3">
      <c r="A209" s="123" t="s">
        <v>442</v>
      </c>
      <c r="B209" s="72" t="s">
        <v>47</v>
      </c>
      <c r="C209" s="72" t="s">
        <v>27</v>
      </c>
      <c r="D209" s="72" t="s">
        <v>227</v>
      </c>
      <c r="E209" s="119">
        <f t="shared" si="49"/>
        <v>1549.2</v>
      </c>
      <c r="F209" s="121" t="str">
        <f t="shared" si="52"/>
        <v>1549,2</v>
      </c>
      <c r="G209" s="121">
        <f t="shared" si="52"/>
        <v>0</v>
      </c>
      <c r="H209" s="119">
        <f t="shared" si="27"/>
        <v>1549.2</v>
      </c>
      <c r="I209" s="121">
        <f t="shared" si="53"/>
        <v>1549.2</v>
      </c>
      <c r="J209" s="121">
        <f t="shared" si="53"/>
        <v>0</v>
      </c>
      <c r="K209" s="119">
        <f t="shared" si="33"/>
        <v>100</v>
      </c>
    </row>
    <row r="210" spans="1:11" s="6" customFormat="1" ht="30" outlineLevel="3">
      <c r="A210" s="123" t="s">
        <v>281</v>
      </c>
      <c r="B210" s="72" t="s">
        <v>47</v>
      </c>
      <c r="C210" s="72" t="s">
        <v>27</v>
      </c>
      <c r="D210" s="72" t="s">
        <v>354</v>
      </c>
      <c r="E210" s="119">
        <f t="shared" si="49"/>
        <v>1549.2</v>
      </c>
      <c r="F210" s="121" t="str">
        <f t="shared" si="52"/>
        <v>1549,2</v>
      </c>
      <c r="G210" s="121">
        <f t="shared" si="52"/>
        <v>0</v>
      </c>
      <c r="H210" s="119">
        <f t="shared" si="27"/>
        <v>1549.2</v>
      </c>
      <c r="I210" s="121">
        <f t="shared" si="53"/>
        <v>1549.2</v>
      </c>
      <c r="J210" s="121">
        <f t="shared" si="53"/>
        <v>0</v>
      </c>
      <c r="K210" s="119">
        <f t="shared" si="33"/>
        <v>100</v>
      </c>
    </row>
    <row r="211" spans="1:11" s="6" customFormat="1" ht="30" outlineLevel="3">
      <c r="A211" s="123" t="s">
        <v>168</v>
      </c>
      <c r="B211" s="72" t="s">
        <v>47</v>
      </c>
      <c r="C211" s="72" t="s">
        <v>27</v>
      </c>
      <c r="D211" s="72" t="s">
        <v>355</v>
      </c>
      <c r="E211" s="119">
        <f t="shared" si="49"/>
        <v>1549.2</v>
      </c>
      <c r="F211" s="121" t="str">
        <f t="shared" si="52"/>
        <v>1549,2</v>
      </c>
      <c r="G211" s="121">
        <f t="shared" si="52"/>
        <v>0</v>
      </c>
      <c r="H211" s="119">
        <f t="shared" si="27"/>
        <v>1549.2</v>
      </c>
      <c r="I211" s="121">
        <f t="shared" si="53"/>
        <v>1549.2</v>
      </c>
      <c r="J211" s="121">
        <f t="shared" si="53"/>
        <v>0</v>
      </c>
      <c r="K211" s="119">
        <f t="shared" si="33"/>
        <v>100</v>
      </c>
    </row>
    <row r="212" spans="1:11" s="6" customFormat="1" ht="15.75" outlineLevel="3">
      <c r="A212" s="127" t="s">
        <v>136</v>
      </c>
      <c r="B212" s="72" t="s">
        <v>47</v>
      </c>
      <c r="C212" s="72" t="s">
        <v>27</v>
      </c>
      <c r="D212" s="72" t="s">
        <v>356</v>
      </c>
      <c r="E212" s="119">
        <f t="shared" si="49"/>
        <v>1549.2</v>
      </c>
      <c r="F212" s="73" t="s">
        <v>485</v>
      </c>
      <c r="G212" s="119">
        <v>0</v>
      </c>
      <c r="H212" s="119">
        <f t="shared" si="27"/>
        <v>1549.2</v>
      </c>
      <c r="I212" s="121">
        <v>1549.2</v>
      </c>
      <c r="J212" s="121">
        <v>0</v>
      </c>
      <c r="K212" s="119">
        <f t="shared" si="33"/>
        <v>100</v>
      </c>
    </row>
    <row r="213" spans="1:11" s="35" customFormat="1" ht="15.75" outlineLevel="3">
      <c r="A213" s="96" t="s">
        <v>103</v>
      </c>
      <c r="B213" s="75" t="s">
        <v>47</v>
      </c>
      <c r="C213" s="75" t="s">
        <v>31</v>
      </c>
      <c r="D213" s="77"/>
      <c r="E213" s="117">
        <f t="shared" si="24"/>
        <v>27656.300000000003</v>
      </c>
      <c r="F213" s="118">
        <f>F214+F217+F222+F226</f>
        <v>7550.4</v>
      </c>
      <c r="G213" s="118">
        <f>G214+G217+G222+G226</f>
        <v>20105.900000000001</v>
      </c>
      <c r="H213" s="117">
        <f t="shared" si="27"/>
        <v>26377.7</v>
      </c>
      <c r="I213" s="118">
        <f>I214+I217+I222+I226</f>
        <v>7421.5</v>
      </c>
      <c r="J213" s="118">
        <f>J214+J217+J222+J226</f>
        <v>18956.2</v>
      </c>
      <c r="K213" s="117">
        <f t="shared" ref="K213:K293" si="54">H213/E213*100</f>
        <v>95.376821917610087</v>
      </c>
    </row>
    <row r="214" spans="1:11" s="6" customFormat="1" ht="15.75" outlineLevel="3">
      <c r="A214" s="96" t="s">
        <v>60</v>
      </c>
      <c r="B214" s="75" t="s">
        <v>47</v>
      </c>
      <c r="C214" s="75" t="s">
        <v>32</v>
      </c>
      <c r="D214" s="77"/>
      <c r="E214" s="117">
        <f t="shared" ref="E214:E288" si="55">F214+G214</f>
        <v>5169.7</v>
      </c>
      <c r="F214" s="118">
        <f>F215</f>
        <v>5169.7</v>
      </c>
      <c r="G214" s="118">
        <f>G215</f>
        <v>0</v>
      </c>
      <c r="H214" s="117">
        <f t="shared" si="27"/>
        <v>5169.3999999999996</v>
      </c>
      <c r="I214" s="118">
        <f>I215</f>
        <v>5169.3999999999996</v>
      </c>
      <c r="J214" s="118">
        <f>J215</f>
        <v>0</v>
      </c>
      <c r="K214" s="117">
        <f t="shared" si="54"/>
        <v>99.994196955335894</v>
      </c>
    </row>
    <row r="215" spans="1:11" s="3" customFormat="1" ht="15.75" outlineLevel="3">
      <c r="A215" s="98" t="s">
        <v>118</v>
      </c>
      <c r="B215" s="78" t="s">
        <v>47</v>
      </c>
      <c r="C215" s="78" t="s">
        <v>32</v>
      </c>
      <c r="D215" s="76" t="s">
        <v>308</v>
      </c>
      <c r="E215" s="119">
        <f t="shared" si="55"/>
        <v>5169.7</v>
      </c>
      <c r="F215" s="119">
        <f t="shared" ref="F215:J215" si="56">F216</f>
        <v>5169.7</v>
      </c>
      <c r="G215" s="119">
        <f t="shared" si="56"/>
        <v>0</v>
      </c>
      <c r="H215" s="119">
        <f t="shared" si="27"/>
        <v>5169.3999999999996</v>
      </c>
      <c r="I215" s="119">
        <f t="shared" si="56"/>
        <v>5169.3999999999996</v>
      </c>
      <c r="J215" s="119">
        <f t="shared" si="56"/>
        <v>0</v>
      </c>
      <c r="K215" s="119">
        <f t="shared" si="54"/>
        <v>99.994196955335894</v>
      </c>
    </row>
    <row r="216" spans="1:11" s="6" customFormat="1" ht="39.75" customHeight="1" outlineLevel="1">
      <c r="A216" s="98" t="s">
        <v>128</v>
      </c>
      <c r="B216" s="78" t="s">
        <v>47</v>
      </c>
      <c r="C216" s="78" t="s">
        <v>32</v>
      </c>
      <c r="D216" s="76" t="s">
        <v>412</v>
      </c>
      <c r="E216" s="119">
        <f t="shared" si="55"/>
        <v>5169.7</v>
      </c>
      <c r="F216" s="119">
        <v>5169.7</v>
      </c>
      <c r="G216" s="119">
        <v>0</v>
      </c>
      <c r="H216" s="119">
        <f t="shared" si="27"/>
        <v>5169.3999999999996</v>
      </c>
      <c r="I216" s="119">
        <v>5169.3999999999996</v>
      </c>
      <c r="J216" s="121">
        <v>0</v>
      </c>
      <c r="K216" s="119">
        <f t="shared" si="54"/>
        <v>99.994196955335894</v>
      </c>
    </row>
    <row r="217" spans="1:11" s="6" customFormat="1" ht="15.75" outlineLevel="1">
      <c r="A217" s="96" t="s">
        <v>52</v>
      </c>
      <c r="B217" s="75" t="s">
        <v>47</v>
      </c>
      <c r="C217" s="75" t="s">
        <v>33</v>
      </c>
      <c r="D217" s="77"/>
      <c r="E217" s="117">
        <f t="shared" si="55"/>
        <v>1225.5999999999999</v>
      </c>
      <c r="F217" s="118">
        <f>F218</f>
        <v>1225.5999999999999</v>
      </c>
      <c r="G217" s="118">
        <f>G218</f>
        <v>0</v>
      </c>
      <c r="H217" s="117">
        <f t="shared" si="27"/>
        <v>1225.5999999999999</v>
      </c>
      <c r="I217" s="118">
        <f>I218</f>
        <v>1225.5999999999999</v>
      </c>
      <c r="J217" s="118">
        <f>J218</f>
        <v>0</v>
      </c>
      <c r="K217" s="117">
        <f t="shared" si="54"/>
        <v>100</v>
      </c>
    </row>
    <row r="218" spans="1:11" s="6" customFormat="1" ht="15.75" outlineLevel="1">
      <c r="A218" s="98" t="s">
        <v>118</v>
      </c>
      <c r="B218" s="78" t="s">
        <v>47</v>
      </c>
      <c r="C218" s="78" t="s">
        <v>33</v>
      </c>
      <c r="D218" s="76" t="s">
        <v>308</v>
      </c>
      <c r="E218" s="117">
        <f t="shared" si="55"/>
        <v>1225.5999999999999</v>
      </c>
      <c r="F218" s="119">
        <f t="shared" ref="F218:J218" si="57">F220+F221+F219</f>
        <v>1225.5999999999999</v>
      </c>
      <c r="G218" s="119">
        <f t="shared" si="57"/>
        <v>0</v>
      </c>
      <c r="H218" s="119">
        <f t="shared" si="27"/>
        <v>1225.5999999999999</v>
      </c>
      <c r="I218" s="119">
        <f t="shared" si="57"/>
        <v>1225.5999999999999</v>
      </c>
      <c r="J218" s="119">
        <f t="shared" si="57"/>
        <v>0</v>
      </c>
      <c r="K218" s="119">
        <f t="shared" si="54"/>
        <v>100</v>
      </c>
    </row>
    <row r="219" spans="1:11" s="6" customFormat="1" ht="31.5" outlineLevel="1">
      <c r="A219" s="98" t="s">
        <v>140</v>
      </c>
      <c r="B219" s="78" t="s">
        <v>47</v>
      </c>
      <c r="C219" s="78" t="s">
        <v>33</v>
      </c>
      <c r="D219" s="76" t="s">
        <v>396</v>
      </c>
      <c r="E219" s="119">
        <f t="shared" si="55"/>
        <v>1175</v>
      </c>
      <c r="F219" s="119">
        <v>1175</v>
      </c>
      <c r="G219" s="119">
        <v>0</v>
      </c>
      <c r="H219" s="119">
        <f t="shared" si="27"/>
        <v>1175</v>
      </c>
      <c r="I219" s="119">
        <v>1175</v>
      </c>
      <c r="J219" s="121">
        <v>0</v>
      </c>
      <c r="K219" s="119">
        <f t="shared" si="54"/>
        <v>100</v>
      </c>
    </row>
    <row r="220" spans="1:11" s="6" customFormat="1" ht="48.6" customHeight="1" outlineLevel="1">
      <c r="A220" s="98" t="s">
        <v>129</v>
      </c>
      <c r="B220" s="78" t="s">
        <v>47</v>
      </c>
      <c r="C220" s="78" t="s">
        <v>33</v>
      </c>
      <c r="D220" s="76" t="s">
        <v>413</v>
      </c>
      <c r="E220" s="119">
        <f t="shared" si="55"/>
        <v>24</v>
      </c>
      <c r="F220" s="119">
        <v>24</v>
      </c>
      <c r="G220" s="119">
        <v>0</v>
      </c>
      <c r="H220" s="119">
        <f t="shared" si="27"/>
        <v>24</v>
      </c>
      <c r="I220" s="119">
        <v>24</v>
      </c>
      <c r="J220" s="121">
        <v>0</v>
      </c>
      <c r="K220" s="119">
        <f t="shared" si="54"/>
        <v>100</v>
      </c>
    </row>
    <row r="221" spans="1:11" s="6" customFormat="1" ht="90.75" customHeight="1" outlineLevel="1">
      <c r="A221" s="98" t="s">
        <v>130</v>
      </c>
      <c r="B221" s="78" t="s">
        <v>47</v>
      </c>
      <c r="C221" s="78" t="s">
        <v>33</v>
      </c>
      <c r="D221" s="76" t="s">
        <v>414</v>
      </c>
      <c r="E221" s="119">
        <f t="shared" si="55"/>
        <v>26.6</v>
      </c>
      <c r="F221" s="119">
        <v>26.6</v>
      </c>
      <c r="G221" s="119">
        <v>0</v>
      </c>
      <c r="H221" s="119">
        <f t="shared" si="27"/>
        <v>26.6</v>
      </c>
      <c r="I221" s="119">
        <v>26.6</v>
      </c>
      <c r="J221" s="121">
        <v>0</v>
      </c>
      <c r="K221" s="119">
        <f t="shared" si="54"/>
        <v>100</v>
      </c>
    </row>
    <row r="222" spans="1:11" s="6" customFormat="1" ht="15.75" outlineLevel="1">
      <c r="A222" s="96" t="s">
        <v>53</v>
      </c>
      <c r="B222" s="75" t="s">
        <v>47</v>
      </c>
      <c r="C222" s="75" t="s">
        <v>34</v>
      </c>
      <c r="D222" s="77"/>
      <c r="E222" s="117">
        <f t="shared" si="55"/>
        <v>10008</v>
      </c>
      <c r="F222" s="118">
        <f>F223</f>
        <v>0</v>
      </c>
      <c r="G222" s="118">
        <f>G223</f>
        <v>10008</v>
      </c>
      <c r="H222" s="117">
        <f t="shared" si="27"/>
        <v>8915.2000000000007</v>
      </c>
      <c r="I222" s="118">
        <f>I223</f>
        <v>0</v>
      </c>
      <c r="J222" s="118">
        <f>J223</f>
        <v>8915.2000000000007</v>
      </c>
      <c r="K222" s="117">
        <f t="shared" si="54"/>
        <v>89.080735411670673</v>
      </c>
    </row>
    <row r="223" spans="1:11" s="6" customFormat="1" ht="15.75" outlineLevel="1">
      <c r="A223" s="98" t="s">
        <v>118</v>
      </c>
      <c r="B223" s="78" t="s">
        <v>47</v>
      </c>
      <c r="C223" s="78" t="s">
        <v>34</v>
      </c>
      <c r="D223" s="76" t="s">
        <v>308</v>
      </c>
      <c r="E223" s="117">
        <f t="shared" si="55"/>
        <v>10008</v>
      </c>
      <c r="F223" s="119">
        <f>F224+F225</f>
        <v>0</v>
      </c>
      <c r="G223" s="119">
        <f>G224+G225</f>
        <v>10008</v>
      </c>
      <c r="H223" s="119">
        <f t="shared" si="27"/>
        <v>8915.2000000000007</v>
      </c>
      <c r="I223" s="119">
        <f>I224+I225</f>
        <v>0</v>
      </c>
      <c r="J223" s="119">
        <f>J224+J225</f>
        <v>8915.2000000000007</v>
      </c>
      <c r="K223" s="117">
        <f t="shared" si="54"/>
        <v>89.080735411670673</v>
      </c>
    </row>
    <row r="224" spans="1:11" s="6" customFormat="1" ht="65.45" customHeight="1" outlineLevel="1">
      <c r="A224" s="98" t="s">
        <v>131</v>
      </c>
      <c r="B224" s="78" t="s">
        <v>47</v>
      </c>
      <c r="C224" s="78" t="s">
        <v>34</v>
      </c>
      <c r="D224" s="76" t="s">
        <v>415</v>
      </c>
      <c r="E224" s="119">
        <f t="shared" si="55"/>
        <v>9958</v>
      </c>
      <c r="F224" s="119">
        <v>0</v>
      </c>
      <c r="G224" s="119">
        <v>9958</v>
      </c>
      <c r="H224" s="119">
        <f t="shared" si="27"/>
        <v>8865.2000000000007</v>
      </c>
      <c r="I224" s="121">
        <v>0</v>
      </c>
      <c r="J224" s="121">
        <v>8865.2000000000007</v>
      </c>
      <c r="K224" s="119">
        <f t="shared" si="54"/>
        <v>89.025908817031535</v>
      </c>
    </row>
    <row r="225" spans="1:12" s="6" customFormat="1" ht="71.25" customHeight="1" outlineLevel="1">
      <c r="A225" s="87" t="s">
        <v>289</v>
      </c>
      <c r="B225" s="78" t="s">
        <v>47</v>
      </c>
      <c r="C225" s="78" t="s">
        <v>34</v>
      </c>
      <c r="D225" s="76" t="s">
        <v>416</v>
      </c>
      <c r="E225" s="119">
        <f t="shared" si="55"/>
        <v>50</v>
      </c>
      <c r="F225" s="119">
        <v>0</v>
      </c>
      <c r="G225" s="119">
        <v>50</v>
      </c>
      <c r="H225" s="119">
        <f t="shared" si="27"/>
        <v>50</v>
      </c>
      <c r="I225" s="121">
        <v>0</v>
      </c>
      <c r="J225" s="121">
        <v>50</v>
      </c>
      <c r="K225" s="119">
        <f t="shared" si="54"/>
        <v>100</v>
      </c>
    </row>
    <row r="226" spans="1:12" s="6" customFormat="1" ht="21" customHeight="1" outlineLevel="1">
      <c r="A226" s="96" t="s">
        <v>61</v>
      </c>
      <c r="B226" s="75" t="s">
        <v>47</v>
      </c>
      <c r="C226" s="75" t="s">
        <v>35</v>
      </c>
      <c r="D226" s="77"/>
      <c r="E226" s="117">
        <f t="shared" si="55"/>
        <v>11253.000000000002</v>
      </c>
      <c r="F226" s="118">
        <f>F227</f>
        <v>1155.0999999999999</v>
      </c>
      <c r="G226" s="118">
        <f>G227</f>
        <v>10097.900000000001</v>
      </c>
      <c r="H226" s="117">
        <f t="shared" si="27"/>
        <v>11067.5</v>
      </c>
      <c r="I226" s="118">
        <f>I227</f>
        <v>1026.5</v>
      </c>
      <c r="J226" s="118">
        <f>J227</f>
        <v>10041</v>
      </c>
      <c r="K226" s="117">
        <f t="shared" si="54"/>
        <v>98.351550697591733</v>
      </c>
    </row>
    <row r="227" spans="1:12" s="6" customFormat="1" ht="15.75" outlineLevel="1">
      <c r="A227" s="98" t="s">
        <v>118</v>
      </c>
      <c r="B227" s="78" t="s">
        <v>47</v>
      </c>
      <c r="C227" s="78" t="s">
        <v>35</v>
      </c>
      <c r="D227" s="76" t="s">
        <v>308</v>
      </c>
      <c r="E227" s="119">
        <f t="shared" si="55"/>
        <v>11253.000000000002</v>
      </c>
      <c r="F227" s="119">
        <f>F228+F229+F230+F231</f>
        <v>1155.0999999999999</v>
      </c>
      <c r="G227" s="119">
        <f>G228+G229+G230+G231</f>
        <v>10097.900000000001</v>
      </c>
      <c r="H227" s="119">
        <f t="shared" ref="H227:H322" si="58">I227+J227</f>
        <v>11067.5</v>
      </c>
      <c r="I227" s="119">
        <f>I228+I229+I230+I231</f>
        <v>1026.5</v>
      </c>
      <c r="J227" s="119">
        <f>J228+J229+J230+J231</f>
        <v>10041</v>
      </c>
      <c r="K227" s="119">
        <f t="shared" si="54"/>
        <v>98.351550697591733</v>
      </c>
    </row>
    <row r="228" spans="1:12" s="6" customFormat="1" ht="168" customHeight="1" outlineLevel="1">
      <c r="A228" s="155" t="s">
        <v>486</v>
      </c>
      <c r="B228" s="152" t="s">
        <v>47</v>
      </c>
      <c r="C228" s="152" t="s">
        <v>35</v>
      </c>
      <c r="D228" s="152" t="s">
        <v>477</v>
      </c>
      <c r="E228" s="119">
        <f t="shared" si="55"/>
        <v>6875.3</v>
      </c>
      <c r="F228" s="119">
        <v>0</v>
      </c>
      <c r="G228" s="119">
        <v>6875.3</v>
      </c>
      <c r="H228" s="119">
        <f t="shared" si="58"/>
        <v>6875.3</v>
      </c>
      <c r="I228" s="119">
        <v>0</v>
      </c>
      <c r="J228" s="119">
        <v>6875.3</v>
      </c>
      <c r="K228" s="119">
        <f t="shared" si="54"/>
        <v>100</v>
      </c>
    </row>
    <row r="229" spans="1:12" s="3" customFormat="1" ht="40.5" customHeight="1" outlineLevel="2">
      <c r="A229" s="98" t="s">
        <v>132</v>
      </c>
      <c r="B229" s="78" t="s">
        <v>47</v>
      </c>
      <c r="C229" s="78" t="s">
        <v>35</v>
      </c>
      <c r="D229" s="76" t="s">
        <v>417</v>
      </c>
      <c r="E229" s="119">
        <f t="shared" si="55"/>
        <v>3130.9</v>
      </c>
      <c r="F229" s="119">
        <v>0</v>
      </c>
      <c r="G229" s="119">
        <v>3130.9</v>
      </c>
      <c r="H229" s="119">
        <f t="shared" si="58"/>
        <v>3123.7</v>
      </c>
      <c r="I229" s="121">
        <v>0</v>
      </c>
      <c r="J229" s="121">
        <v>3123.7</v>
      </c>
      <c r="K229" s="119">
        <f t="shared" si="54"/>
        <v>99.770034175476695</v>
      </c>
    </row>
    <row r="230" spans="1:12" s="3" customFormat="1" ht="210.75" customHeight="1" outlineLevel="2">
      <c r="A230" s="156" t="s">
        <v>488</v>
      </c>
      <c r="B230" s="152" t="s">
        <v>47</v>
      </c>
      <c r="C230" s="152" t="s">
        <v>35</v>
      </c>
      <c r="D230" s="152" t="s">
        <v>487</v>
      </c>
      <c r="E230" s="119">
        <f t="shared" si="55"/>
        <v>91.7</v>
      </c>
      <c r="F230" s="119">
        <v>0</v>
      </c>
      <c r="G230" s="119">
        <v>91.7</v>
      </c>
      <c r="H230" s="119">
        <f t="shared" si="58"/>
        <v>42</v>
      </c>
      <c r="I230" s="121">
        <v>0</v>
      </c>
      <c r="J230" s="121">
        <v>42</v>
      </c>
      <c r="K230" s="119">
        <f t="shared" si="54"/>
        <v>45.801526717557252</v>
      </c>
    </row>
    <row r="231" spans="1:12" s="3" customFormat="1" ht="55.5" customHeight="1" outlineLevel="2">
      <c r="A231" s="153" t="s">
        <v>490</v>
      </c>
      <c r="B231" s="157" t="s">
        <v>47</v>
      </c>
      <c r="C231" s="157" t="s">
        <v>35</v>
      </c>
      <c r="D231" s="157" t="s">
        <v>489</v>
      </c>
      <c r="E231" s="119">
        <f t="shared" si="55"/>
        <v>1155.0999999999999</v>
      </c>
      <c r="F231" s="119">
        <v>1155.0999999999999</v>
      </c>
      <c r="G231" s="119">
        <v>0</v>
      </c>
      <c r="H231" s="119">
        <f t="shared" si="58"/>
        <v>1026.5</v>
      </c>
      <c r="I231" s="121">
        <v>1026.5</v>
      </c>
      <c r="J231" s="121">
        <v>0</v>
      </c>
      <c r="K231" s="119">
        <f t="shared" si="54"/>
        <v>88.866764782269939</v>
      </c>
    </row>
    <row r="232" spans="1:12" s="3" customFormat="1" ht="31.5" outlineLevel="2">
      <c r="A232" s="99" t="s">
        <v>154</v>
      </c>
      <c r="B232" s="75" t="s">
        <v>155</v>
      </c>
      <c r="C232" s="75"/>
      <c r="D232" s="76"/>
      <c r="E232" s="117">
        <f t="shared" si="55"/>
        <v>228286.5</v>
      </c>
      <c r="F232" s="117">
        <f>F243+F272+F233+F326+F331</f>
        <v>57400.100000000013</v>
      </c>
      <c r="G232" s="117">
        <f>G243+G272+G233+G326+G331</f>
        <v>170886.39999999999</v>
      </c>
      <c r="H232" s="117">
        <f t="shared" si="58"/>
        <v>222179.20000000001</v>
      </c>
      <c r="I232" s="117">
        <f>I243+I272+I233+I326+I331</f>
        <v>51369.400000000016</v>
      </c>
      <c r="J232" s="117">
        <f>J243+J272+J233+J326+J331</f>
        <v>170809.8</v>
      </c>
      <c r="K232" s="117">
        <f t="shared" si="54"/>
        <v>97.324721347955318</v>
      </c>
      <c r="L232" s="3">
        <v>0.2</v>
      </c>
    </row>
    <row r="233" spans="1:12" s="3" customFormat="1" ht="15.75" outlineLevel="2">
      <c r="A233" s="96" t="s">
        <v>108</v>
      </c>
      <c r="B233" s="75" t="s">
        <v>155</v>
      </c>
      <c r="C233" s="75" t="s">
        <v>9</v>
      </c>
      <c r="D233" s="76"/>
      <c r="E233" s="117">
        <f t="shared" si="55"/>
        <v>430.8</v>
      </c>
      <c r="F233" s="117">
        <f t="shared" ref="F233:J233" si="59">F234</f>
        <v>430.8</v>
      </c>
      <c r="G233" s="117">
        <f t="shared" si="59"/>
        <v>0</v>
      </c>
      <c r="H233" s="117">
        <f t="shared" si="58"/>
        <v>430.8</v>
      </c>
      <c r="I233" s="117">
        <f t="shared" si="59"/>
        <v>430.8</v>
      </c>
      <c r="J233" s="117">
        <f t="shared" si="59"/>
        <v>0</v>
      </c>
      <c r="K233" s="117">
        <f t="shared" si="54"/>
        <v>100</v>
      </c>
    </row>
    <row r="234" spans="1:12" s="3" customFormat="1" ht="15.75" outlineLevel="2">
      <c r="A234" s="96" t="s">
        <v>54</v>
      </c>
      <c r="B234" s="75" t="s">
        <v>155</v>
      </c>
      <c r="C234" s="75" t="s">
        <v>15</v>
      </c>
      <c r="D234" s="76"/>
      <c r="E234" s="117">
        <f t="shared" si="55"/>
        <v>430.8</v>
      </c>
      <c r="F234" s="117">
        <f>F241+F235+F238</f>
        <v>430.8</v>
      </c>
      <c r="G234" s="117">
        <f>G241+G235+G238</f>
        <v>0</v>
      </c>
      <c r="H234" s="117">
        <f t="shared" si="58"/>
        <v>430.8</v>
      </c>
      <c r="I234" s="117">
        <f>I241+I235+I238</f>
        <v>430.8</v>
      </c>
      <c r="J234" s="117">
        <f>J241+J235+J238</f>
        <v>0</v>
      </c>
      <c r="K234" s="117">
        <f t="shared" si="54"/>
        <v>100</v>
      </c>
    </row>
    <row r="235" spans="1:12" s="3" customFormat="1" ht="47.25" outlineLevel="2">
      <c r="A235" s="98" t="s">
        <v>200</v>
      </c>
      <c r="B235" s="78" t="s">
        <v>155</v>
      </c>
      <c r="C235" s="78" t="s">
        <v>15</v>
      </c>
      <c r="D235" s="76" t="s">
        <v>400</v>
      </c>
      <c r="E235" s="119">
        <f t="shared" si="55"/>
        <v>80.8</v>
      </c>
      <c r="F235" s="119">
        <f>F236</f>
        <v>80.8</v>
      </c>
      <c r="G235" s="119">
        <f>G236</f>
        <v>0</v>
      </c>
      <c r="H235" s="119">
        <f t="shared" si="58"/>
        <v>80.8</v>
      </c>
      <c r="I235" s="119">
        <f>I236</f>
        <v>80.8</v>
      </c>
      <c r="J235" s="119">
        <f>J236</f>
        <v>0</v>
      </c>
      <c r="K235" s="119">
        <f t="shared" si="54"/>
        <v>100</v>
      </c>
    </row>
    <row r="236" spans="1:12" s="3" customFormat="1" ht="37.5" customHeight="1" outlineLevel="2">
      <c r="A236" s="100" t="s">
        <v>491</v>
      </c>
      <c r="B236" s="78" t="s">
        <v>155</v>
      </c>
      <c r="C236" s="78" t="s">
        <v>15</v>
      </c>
      <c r="D236" s="76" t="s">
        <v>492</v>
      </c>
      <c r="E236" s="119">
        <f t="shared" si="55"/>
        <v>80.8</v>
      </c>
      <c r="F236" s="119">
        <f>F237</f>
        <v>80.8</v>
      </c>
      <c r="G236" s="119">
        <f>G237</f>
        <v>0</v>
      </c>
      <c r="H236" s="119">
        <f t="shared" si="58"/>
        <v>80.8</v>
      </c>
      <c r="I236" s="119">
        <f>I237</f>
        <v>80.8</v>
      </c>
      <c r="J236" s="119">
        <f>J237</f>
        <v>0</v>
      </c>
      <c r="K236" s="119">
        <f t="shared" si="54"/>
        <v>100</v>
      </c>
    </row>
    <row r="237" spans="1:12" s="3" customFormat="1" ht="15.75" outlineLevel="2">
      <c r="A237" s="98" t="s">
        <v>136</v>
      </c>
      <c r="B237" s="78" t="s">
        <v>155</v>
      </c>
      <c r="C237" s="78" t="s">
        <v>15</v>
      </c>
      <c r="D237" s="76" t="s">
        <v>493</v>
      </c>
      <c r="E237" s="119">
        <f t="shared" si="55"/>
        <v>80.8</v>
      </c>
      <c r="F237" s="119">
        <v>80.8</v>
      </c>
      <c r="G237" s="119">
        <v>0</v>
      </c>
      <c r="H237" s="119">
        <f t="shared" si="58"/>
        <v>80.8</v>
      </c>
      <c r="I237" s="119">
        <v>80.8</v>
      </c>
      <c r="J237" s="119">
        <v>0</v>
      </c>
      <c r="K237" s="119">
        <f t="shared" si="54"/>
        <v>100</v>
      </c>
    </row>
    <row r="238" spans="1:12" s="3" customFormat="1" ht="47.25" outlineLevel="2">
      <c r="A238" s="98" t="s">
        <v>202</v>
      </c>
      <c r="B238" s="78" t="s">
        <v>155</v>
      </c>
      <c r="C238" s="78" t="s">
        <v>15</v>
      </c>
      <c r="D238" s="73" t="s">
        <v>403</v>
      </c>
      <c r="E238" s="119">
        <f t="shared" si="55"/>
        <v>59</v>
      </c>
      <c r="F238" s="119">
        <f>F239</f>
        <v>59</v>
      </c>
      <c r="G238" s="119">
        <f>G239</f>
        <v>0</v>
      </c>
      <c r="H238" s="119">
        <f t="shared" si="58"/>
        <v>59</v>
      </c>
      <c r="I238" s="119">
        <f>I239</f>
        <v>59</v>
      </c>
      <c r="J238" s="119">
        <f>J239</f>
        <v>0</v>
      </c>
      <c r="K238" s="119">
        <f t="shared" si="54"/>
        <v>100</v>
      </c>
    </row>
    <row r="239" spans="1:12" s="3" customFormat="1" ht="53.25" customHeight="1" outlineLevel="2">
      <c r="A239" s="98" t="s">
        <v>494</v>
      </c>
      <c r="B239" s="78" t="s">
        <v>155</v>
      </c>
      <c r="C239" s="78" t="s">
        <v>15</v>
      </c>
      <c r="D239" s="73" t="s">
        <v>496</v>
      </c>
      <c r="E239" s="119">
        <f t="shared" si="55"/>
        <v>59</v>
      </c>
      <c r="F239" s="119">
        <f>F240</f>
        <v>59</v>
      </c>
      <c r="G239" s="119">
        <f>G240</f>
        <v>0</v>
      </c>
      <c r="H239" s="119">
        <f t="shared" si="58"/>
        <v>59</v>
      </c>
      <c r="I239" s="119">
        <f>I240</f>
        <v>59</v>
      </c>
      <c r="J239" s="119">
        <f>J240</f>
        <v>0</v>
      </c>
      <c r="K239" s="119">
        <f t="shared" si="54"/>
        <v>100</v>
      </c>
    </row>
    <row r="240" spans="1:12" s="3" customFormat="1" ht="15.75" outlineLevel="2">
      <c r="A240" s="98" t="s">
        <v>136</v>
      </c>
      <c r="B240" s="78" t="s">
        <v>155</v>
      </c>
      <c r="C240" s="78" t="s">
        <v>15</v>
      </c>
      <c r="D240" s="73" t="s">
        <v>495</v>
      </c>
      <c r="E240" s="119">
        <f t="shared" si="55"/>
        <v>59</v>
      </c>
      <c r="F240" s="119">
        <v>59</v>
      </c>
      <c r="G240" s="119">
        <v>0</v>
      </c>
      <c r="H240" s="119">
        <f t="shared" si="58"/>
        <v>59</v>
      </c>
      <c r="I240" s="119">
        <v>59</v>
      </c>
      <c r="J240" s="119">
        <v>0</v>
      </c>
      <c r="K240" s="119">
        <f t="shared" si="54"/>
        <v>100</v>
      </c>
    </row>
    <row r="241" spans="1:11" s="3" customFormat="1" ht="15.75" outlineLevel="2">
      <c r="A241" s="98" t="s">
        <v>118</v>
      </c>
      <c r="B241" s="78" t="s">
        <v>155</v>
      </c>
      <c r="C241" s="78" t="s">
        <v>15</v>
      </c>
      <c r="D241" s="76" t="s">
        <v>308</v>
      </c>
      <c r="E241" s="119">
        <f t="shared" si="55"/>
        <v>291</v>
      </c>
      <c r="F241" s="119">
        <f>E242</f>
        <v>291</v>
      </c>
      <c r="G241" s="119">
        <f>G242</f>
        <v>0</v>
      </c>
      <c r="H241" s="119">
        <f t="shared" si="58"/>
        <v>291</v>
      </c>
      <c r="I241" s="119">
        <f>H242</f>
        <v>291</v>
      </c>
      <c r="J241" s="119">
        <f>J242</f>
        <v>0</v>
      </c>
      <c r="K241" s="119">
        <f t="shared" si="54"/>
        <v>100</v>
      </c>
    </row>
    <row r="242" spans="1:11" s="3" customFormat="1" ht="37.5" customHeight="1" outlineLevel="2">
      <c r="A242" s="87" t="s">
        <v>246</v>
      </c>
      <c r="B242" s="78" t="s">
        <v>155</v>
      </c>
      <c r="C242" s="78" t="s">
        <v>15</v>
      </c>
      <c r="D242" s="76" t="s">
        <v>379</v>
      </c>
      <c r="E242" s="119">
        <f t="shared" si="55"/>
        <v>291</v>
      </c>
      <c r="F242" s="119">
        <v>291</v>
      </c>
      <c r="G242" s="119">
        <v>0</v>
      </c>
      <c r="H242" s="119">
        <f t="shared" si="58"/>
        <v>291</v>
      </c>
      <c r="I242" s="120">
        <v>291</v>
      </c>
      <c r="J242" s="120">
        <v>0</v>
      </c>
      <c r="K242" s="119">
        <f t="shared" si="54"/>
        <v>100</v>
      </c>
    </row>
    <row r="243" spans="1:11" s="3" customFormat="1" ht="15.75" outlineLevel="2">
      <c r="A243" s="96" t="s">
        <v>99</v>
      </c>
      <c r="B243" s="75" t="s">
        <v>155</v>
      </c>
      <c r="C243" s="75" t="s">
        <v>16</v>
      </c>
      <c r="D243" s="77"/>
      <c r="E243" s="117">
        <f>F243+G243</f>
        <v>157652.20000000001</v>
      </c>
      <c r="F243" s="117">
        <f>F247+F244+F262</f>
        <v>11698.2</v>
      </c>
      <c r="G243" s="117">
        <f>G247+G244+G262</f>
        <v>145954</v>
      </c>
      <c r="H243" s="117">
        <f t="shared" si="58"/>
        <v>157310.79999999999</v>
      </c>
      <c r="I243" s="117">
        <f>I247+I244+I262</f>
        <v>11433.4</v>
      </c>
      <c r="J243" s="117">
        <f>J247+J244+J262</f>
        <v>145877.4</v>
      </c>
      <c r="K243" s="117">
        <f t="shared" si="54"/>
        <v>99.783447360709189</v>
      </c>
    </row>
    <row r="244" spans="1:11" s="3" customFormat="1" ht="15.75" outlineLevel="3">
      <c r="A244" s="96" t="s">
        <v>134</v>
      </c>
      <c r="B244" s="75" t="s">
        <v>155</v>
      </c>
      <c r="C244" s="75" t="s">
        <v>135</v>
      </c>
      <c r="D244" s="77"/>
      <c r="E244" s="117">
        <f t="shared" si="55"/>
        <v>50</v>
      </c>
      <c r="F244" s="118">
        <f t="shared" ref="F244:J244" si="60">F245</f>
        <v>50</v>
      </c>
      <c r="G244" s="118">
        <f t="shared" si="60"/>
        <v>0</v>
      </c>
      <c r="H244" s="117">
        <f t="shared" si="58"/>
        <v>0.2</v>
      </c>
      <c r="I244" s="118">
        <f t="shared" si="60"/>
        <v>0.2</v>
      </c>
      <c r="J244" s="118">
        <f t="shared" si="60"/>
        <v>0</v>
      </c>
      <c r="K244" s="117">
        <f t="shared" si="54"/>
        <v>0.4</v>
      </c>
    </row>
    <row r="245" spans="1:11" s="6" customFormat="1" ht="20.45" customHeight="1" outlineLevel="3">
      <c r="A245" s="98" t="s">
        <v>118</v>
      </c>
      <c r="B245" s="78" t="s">
        <v>155</v>
      </c>
      <c r="C245" s="78" t="s">
        <v>135</v>
      </c>
      <c r="D245" s="76" t="s">
        <v>308</v>
      </c>
      <c r="E245" s="119">
        <f t="shared" si="55"/>
        <v>50</v>
      </c>
      <c r="F245" s="120">
        <f>F246</f>
        <v>50</v>
      </c>
      <c r="G245" s="120">
        <f>G246</f>
        <v>0</v>
      </c>
      <c r="H245" s="119">
        <f t="shared" si="58"/>
        <v>0.2</v>
      </c>
      <c r="I245" s="120">
        <f>I246</f>
        <v>0.2</v>
      </c>
      <c r="J245" s="120">
        <f>J246</f>
        <v>0</v>
      </c>
      <c r="K245" s="119">
        <f t="shared" si="54"/>
        <v>0.4</v>
      </c>
    </row>
    <row r="246" spans="1:11" s="3" customFormat="1" ht="69" customHeight="1" outlineLevel="3">
      <c r="A246" s="98" t="s">
        <v>2</v>
      </c>
      <c r="B246" s="78" t="s">
        <v>155</v>
      </c>
      <c r="C246" s="78" t="s">
        <v>135</v>
      </c>
      <c r="D246" s="76" t="s">
        <v>418</v>
      </c>
      <c r="E246" s="119">
        <f t="shared" si="55"/>
        <v>50</v>
      </c>
      <c r="F246" s="119">
        <v>50</v>
      </c>
      <c r="G246" s="119">
        <v>0</v>
      </c>
      <c r="H246" s="119">
        <f t="shared" si="58"/>
        <v>0.2</v>
      </c>
      <c r="I246" s="121">
        <v>0.2</v>
      </c>
      <c r="J246" s="121">
        <v>0</v>
      </c>
      <c r="K246" s="119">
        <f t="shared" si="54"/>
        <v>0.4</v>
      </c>
    </row>
    <row r="247" spans="1:11" s="3" customFormat="1" ht="15.75" outlineLevel="3">
      <c r="A247" s="96" t="s">
        <v>156</v>
      </c>
      <c r="B247" s="75" t="s">
        <v>155</v>
      </c>
      <c r="C247" s="75" t="s">
        <v>97</v>
      </c>
      <c r="D247" s="77"/>
      <c r="E247" s="117">
        <f t="shared" si="55"/>
        <v>152736.70000000001</v>
      </c>
      <c r="F247" s="117">
        <f>F248+F255+F260</f>
        <v>8032.7</v>
      </c>
      <c r="G247" s="117">
        <f>G248+G255+G260</f>
        <v>144704</v>
      </c>
      <c r="H247" s="117">
        <f t="shared" si="58"/>
        <v>152510.39999999999</v>
      </c>
      <c r="I247" s="117">
        <f>I248+I255+I260</f>
        <v>7883</v>
      </c>
      <c r="J247" s="117">
        <f>J248+J255+J260</f>
        <v>144627.4</v>
      </c>
      <c r="K247" s="117">
        <f t="shared" si="54"/>
        <v>99.851836526519151</v>
      </c>
    </row>
    <row r="248" spans="1:11" s="3" customFormat="1" ht="69" customHeight="1" outlineLevel="3">
      <c r="A248" s="98" t="s">
        <v>582</v>
      </c>
      <c r="B248" s="78" t="s">
        <v>155</v>
      </c>
      <c r="C248" s="78" t="s">
        <v>97</v>
      </c>
      <c r="D248" s="76" t="s">
        <v>380</v>
      </c>
      <c r="E248" s="119">
        <f t="shared" si="55"/>
        <v>131525.5</v>
      </c>
      <c r="F248" s="119">
        <f>F249+F252</f>
        <v>7104</v>
      </c>
      <c r="G248" s="119">
        <f>G249+G252</f>
        <v>124421.5</v>
      </c>
      <c r="H248" s="119">
        <f t="shared" si="58"/>
        <v>131362.29999999999</v>
      </c>
      <c r="I248" s="119">
        <f>I249+I252</f>
        <v>7017.4</v>
      </c>
      <c r="J248" s="119">
        <f>J249+J252</f>
        <v>124344.9</v>
      </c>
      <c r="K248" s="119">
        <f t="shared" si="54"/>
        <v>99.87591759772819</v>
      </c>
    </row>
    <row r="249" spans="1:11" s="6" customFormat="1" ht="37.5" customHeight="1" outlineLevel="1">
      <c r="A249" s="98" t="s">
        <v>205</v>
      </c>
      <c r="B249" s="78" t="s">
        <v>155</v>
      </c>
      <c r="C249" s="78" t="s">
        <v>97</v>
      </c>
      <c r="D249" s="76" t="s">
        <v>419</v>
      </c>
      <c r="E249" s="119">
        <f t="shared" si="55"/>
        <v>74068.7</v>
      </c>
      <c r="F249" s="120">
        <f>F250+F251</f>
        <v>2029.3</v>
      </c>
      <c r="G249" s="120">
        <f>G250+G251</f>
        <v>72039.399999999994</v>
      </c>
      <c r="H249" s="119">
        <f t="shared" si="58"/>
        <v>73982</v>
      </c>
      <c r="I249" s="120">
        <f>I250+I251</f>
        <v>1942.7</v>
      </c>
      <c r="J249" s="120">
        <f>J250+J251</f>
        <v>72039.3</v>
      </c>
      <c r="K249" s="119">
        <f t="shared" si="54"/>
        <v>99.882946507769148</v>
      </c>
    </row>
    <row r="250" spans="1:11" s="6" customFormat="1" ht="15.75" outlineLevel="1">
      <c r="A250" s="98" t="s">
        <v>136</v>
      </c>
      <c r="B250" s="78" t="s">
        <v>155</v>
      </c>
      <c r="C250" s="78" t="s">
        <v>97</v>
      </c>
      <c r="D250" s="76" t="s">
        <v>420</v>
      </c>
      <c r="E250" s="119">
        <f t="shared" si="55"/>
        <v>2029.3</v>
      </c>
      <c r="F250" s="119">
        <v>2029.3</v>
      </c>
      <c r="G250" s="119">
        <v>0</v>
      </c>
      <c r="H250" s="119">
        <f t="shared" si="58"/>
        <v>1942.7</v>
      </c>
      <c r="I250" s="121">
        <v>1942.7</v>
      </c>
      <c r="J250" s="121">
        <v>0</v>
      </c>
      <c r="K250" s="119">
        <f t="shared" si="54"/>
        <v>95.73251860247376</v>
      </c>
    </row>
    <row r="251" spans="1:11" s="6" customFormat="1" ht="15.75" outlineLevel="1">
      <c r="A251" s="98" t="s">
        <v>136</v>
      </c>
      <c r="B251" s="78" t="s">
        <v>155</v>
      </c>
      <c r="C251" s="78" t="s">
        <v>97</v>
      </c>
      <c r="D251" s="76" t="s">
        <v>421</v>
      </c>
      <c r="E251" s="119">
        <f t="shared" si="55"/>
        <v>72039.399999999994</v>
      </c>
      <c r="F251" s="119">
        <v>0</v>
      </c>
      <c r="G251" s="119">
        <v>72039.399999999994</v>
      </c>
      <c r="H251" s="119">
        <f t="shared" si="58"/>
        <v>72039.3</v>
      </c>
      <c r="I251" s="121">
        <v>0</v>
      </c>
      <c r="J251" s="121">
        <v>72039.3</v>
      </c>
      <c r="K251" s="119">
        <f t="shared" si="54"/>
        <v>99.999861187072653</v>
      </c>
    </row>
    <row r="252" spans="1:11" s="6" customFormat="1" ht="38.25" customHeight="1" outlineLevel="1">
      <c r="A252" s="98" t="s">
        <v>187</v>
      </c>
      <c r="B252" s="78" t="s">
        <v>155</v>
      </c>
      <c r="C252" s="78" t="s">
        <v>97</v>
      </c>
      <c r="D252" s="76" t="s">
        <v>381</v>
      </c>
      <c r="E252" s="119">
        <f t="shared" si="55"/>
        <v>57456.799999999996</v>
      </c>
      <c r="F252" s="119">
        <f t="shared" ref="F252:J252" si="61">F253+F254</f>
        <v>5074.7</v>
      </c>
      <c r="G252" s="119">
        <f t="shared" si="61"/>
        <v>52382.1</v>
      </c>
      <c r="H252" s="119">
        <f t="shared" si="58"/>
        <v>57380.299999999996</v>
      </c>
      <c r="I252" s="119">
        <f t="shared" si="61"/>
        <v>5074.7</v>
      </c>
      <c r="J252" s="119">
        <f t="shared" si="61"/>
        <v>52305.599999999999</v>
      </c>
      <c r="K252" s="119">
        <f t="shared" si="54"/>
        <v>99.866856490441506</v>
      </c>
    </row>
    <row r="253" spans="1:11" s="6" customFormat="1" ht="18.600000000000001" customHeight="1" outlineLevel="1">
      <c r="A253" s="98" t="s">
        <v>136</v>
      </c>
      <c r="B253" s="78" t="s">
        <v>155</v>
      </c>
      <c r="C253" s="78" t="s">
        <v>97</v>
      </c>
      <c r="D253" s="76" t="s">
        <v>382</v>
      </c>
      <c r="E253" s="119">
        <f t="shared" si="55"/>
        <v>52382.1</v>
      </c>
      <c r="F253" s="121">
        <v>0</v>
      </c>
      <c r="G253" s="121">
        <v>52382.1</v>
      </c>
      <c r="H253" s="119">
        <f t="shared" si="58"/>
        <v>52305.599999999999</v>
      </c>
      <c r="I253" s="121">
        <v>0</v>
      </c>
      <c r="J253" s="121">
        <v>52305.599999999999</v>
      </c>
      <c r="K253" s="119">
        <f t="shared" si="54"/>
        <v>99.853957745107579</v>
      </c>
    </row>
    <row r="254" spans="1:11" s="6" customFormat="1" ht="18.600000000000001" customHeight="1" outlineLevel="1">
      <c r="A254" s="98" t="s">
        <v>136</v>
      </c>
      <c r="B254" s="78" t="s">
        <v>155</v>
      </c>
      <c r="C254" s="78" t="s">
        <v>97</v>
      </c>
      <c r="D254" s="76" t="s">
        <v>383</v>
      </c>
      <c r="E254" s="119">
        <f t="shared" si="55"/>
        <v>5074.7</v>
      </c>
      <c r="F254" s="121">
        <v>5074.7</v>
      </c>
      <c r="G254" s="121">
        <v>0</v>
      </c>
      <c r="H254" s="119">
        <f t="shared" si="58"/>
        <v>5074.7</v>
      </c>
      <c r="I254" s="121">
        <v>5074.7</v>
      </c>
      <c r="J254" s="121">
        <v>0</v>
      </c>
      <c r="K254" s="119">
        <f t="shared" si="54"/>
        <v>100</v>
      </c>
    </row>
    <row r="255" spans="1:11" s="6" customFormat="1" ht="51" customHeight="1" outlineLevel="1">
      <c r="A255" s="98" t="s">
        <v>206</v>
      </c>
      <c r="B255" s="78" t="s">
        <v>155</v>
      </c>
      <c r="C255" s="78" t="s">
        <v>97</v>
      </c>
      <c r="D255" s="76" t="s">
        <v>256</v>
      </c>
      <c r="E255" s="119">
        <f t="shared" si="55"/>
        <v>21116.2</v>
      </c>
      <c r="F255" s="119">
        <f>F256+F258</f>
        <v>833.7</v>
      </c>
      <c r="G255" s="119">
        <f>G256+G258</f>
        <v>20282.5</v>
      </c>
      <c r="H255" s="119">
        <f t="shared" si="58"/>
        <v>21053.1</v>
      </c>
      <c r="I255" s="119">
        <f>I256+I258</f>
        <v>770.59999999999991</v>
      </c>
      <c r="J255" s="119">
        <f>J256+J258</f>
        <v>20282.5</v>
      </c>
      <c r="K255" s="119">
        <f t="shared" si="54"/>
        <v>99.701177295157265</v>
      </c>
    </row>
    <row r="256" spans="1:11" s="6" customFormat="1" ht="78.75" outlineLevel="1">
      <c r="A256" s="87" t="s">
        <v>254</v>
      </c>
      <c r="B256" s="78" t="s">
        <v>155</v>
      </c>
      <c r="C256" s="78" t="s">
        <v>97</v>
      </c>
      <c r="D256" s="76" t="s">
        <v>257</v>
      </c>
      <c r="E256" s="119">
        <f t="shared" si="55"/>
        <v>20524.7</v>
      </c>
      <c r="F256" s="119">
        <f>F257</f>
        <v>242.2</v>
      </c>
      <c r="G256" s="119">
        <f>G257</f>
        <v>20282.5</v>
      </c>
      <c r="H256" s="119">
        <f t="shared" si="58"/>
        <v>20524.7</v>
      </c>
      <c r="I256" s="119">
        <f>I257</f>
        <v>242.2</v>
      </c>
      <c r="J256" s="119">
        <f>J257</f>
        <v>20282.5</v>
      </c>
      <c r="K256" s="119">
        <f t="shared" si="54"/>
        <v>100</v>
      </c>
    </row>
    <row r="257" spans="1:11" s="6" customFormat="1" ht="33" customHeight="1" outlineLevel="1">
      <c r="A257" s="87" t="s">
        <v>255</v>
      </c>
      <c r="B257" s="78" t="s">
        <v>155</v>
      </c>
      <c r="C257" s="78" t="s">
        <v>97</v>
      </c>
      <c r="D257" s="72" t="s">
        <v>223</v>
      </c>
      <c r="E257" s="119">
        <f t="shared" si="55"/>
        <v>20524.7</v>
      </c>
      <c r="F257" s="119">
        <v>242.2</v>
      </c>
      <c r="G257" s="119">
        <v>20282.5</v>
      </c>
      <c r="H257" s="119">
        <f t="shared" si="58"/>
        <v>20524.7</v>
      </c>
      <c r="I257" s="120">
        <v>242.2</v>
      </c>
      <c r="J257" s="120">
        <v>20282.5</v>
      </c>
      <c r="K257" s="119">
        <f t="shared" si="54"/>
        <v>100</v>
      </c>
    </row>
    <row r="258" spans="1:11" s="6" customFormat="1" ht="38.25" customHeight="1" outlineLevel="1">
      <c r="A258" s="87" t="s">
        <v>207</v>
      </c>
      <c r="B258" s="78" t="s">
        <v>155</v>
      </c>
      <c r="C258" s="78" t="s">
        <v>97</v>
      </c>
      <c r="D258" s="72" t="s">
        <v>291</v>
      </c>
      <c r="E258" s="119">
        <f t="shared" si="55"/>
        <v>591.5</v>
      </c>
      <c r="F258" s="119">
        <f>F259</f>
        <v>591.5</v>
      </c>
      <c r="G258" s="119">
        <f>G259</f>
        <v>0</v>
      </c>
      <c r="H258" s="119">
        <f t="shared" si="58"/>
        <v>528.4</v>
      </c>
      <c r="I258" s="119">
        <f>I259</f>
        <v>528.4</v>
      </c>
      <c r="J258" s="119">
        <f>J259</f>
        <v>0</v>
      </c>
      <c r="K258" s="119">
        <f t="shared" si="54"/>
        <v>89.332206255283182</v>
      </c>
    </row>
    <row r="259" spans="1:11" s="6" customFormat="1" ht="19.5" customHeight="1" outlineLevel="1">
      <c r="A259" s="98" t="s">
        <v>136</v>
      </c>
      <c r="B259" s="78" t="s">
        <v>155</v>
      </c>
      <c r="C259" s="78" t="s">
        <v>97</v>
      </c>
      <c r="D259" s="72" t="s">
        <v>290</v>
      </c>
      <c r="E259" s="119">
        <f t="shared" si="55"/>
        <v>591.5</v>
      </c>
      <c r="F259" s="119">
        <v>591.5</v>
      </c>
      <c r="G259" s="119">
        <v>0</v>
      </c>
      <c r="H259" s="119">
        <f t="shared" ref="H259" si="62">I259+J259</f>
        <v>528.4</v>
      </c>
      <c r="I259" s="120">
        <v>528.4</v>
      </c>
      <c r="J259" s="120">
        <v>0</v>
      </c>
      <c r="K259" s="119">
        <f t="shared" ref="K259" si="63">H259/E259*100</f>
        <v>89.332206255283182</v>
      </c>
    </row>
    <row r="260" spans="1:11" s="6" customFormat="1" ht="19.5" customHeight="1" outlineLevel="1">
      <c r="A260" s="98" t="s">
        <v>118</v>
      </c>
      <c r="B260" s="78" t="s">
        <v>155</v>
      </c>
      <c r="C260" s="78" t="s">
        <v>97</v>
      </c>
      <c r="D260" s="76" t="s">
        <v>308</v>
      </c>
      <c r="E260" s="119">
        <f t="shared" si="55"/>
        <v>95</v>
      </c>
      <c r="F260" s="120">
        <f>F261</f>
        <v>95</v>
      </c>
      <c r="G260" s="120">
        <f>G261</f>
        <v>0</v>
      </c>
      <c r="H260" s="119">
        <f t="shared" si="58"/>
        <v>95</v>
      </c>
      <c r="I260" s="120">
        <f>I261</f>
        <v>95</v>
      </c>
      <c r="J260" s="120">
        <f>J261</f>
        <v>0</v>
      </c>
      <c r="K260" s="119">
        <f t="shared" si="54"/>
        <v>100</v>
      </c>
    </row>
    <row r="261" spans="1:11" s="6" customFormat="1" ht="55.5" customHeight="1" outlineLevel="1">
      <c r="A261" s="98" t="s">
        <v>137</v>
      </c>
      <c r="B261" s="78" t="s">
        <v>155</v>
      </c>
      <c r="C261" s="78" t="s">
        <v>97</v>
      </c>
      <c r="D261" s="76" t="s">
        <v>310</v>
      </c>
      <c r="E261" s="119">
        <f t="shared" si="55"/>
        <v>95</v>
      </c>
      <c r="F261" s="120">
        <v>95</v>
      </c>
      <c r="G261" s="120">
        <v>0</v>
      </c>
      <c r="H261" s="119">
        <f t="shared" si="58"/>
        <v>95</v>
      </c>
      <c r="I261" s="120">
        <v>95</v>
      </c>
      <c r="J261" s="120">
        <v>0</v>
      </c>
      <c r="K261" s="119">
        <f t="shared" si="54"/>
        <v>100</v>
      </c>
    </row>
    <row r="262" spans="1:11" s="6" customFormat="1" ht="25.5" customHeight="1" outlineLevel="1">
      <c r="A262" s="96" t="s">
        <v>55</v>
      </c>
      <c r="B262" s="75" t="s">
        <v>155</v>
      </c>
      <c r="C262" s="75" t="s">
        <v>17</v>
      </c>
      <c r="D262" s="76"/>
      <c r="E262" s="117">
        <f>F262+G262</f>
        <v>4865.5</v>
      </c>
      <c r="F262" s="118">
        <f>F263+F268</f>
        <v>3615.5</v>
      </c>
      <c r="G262" s="118">
        <f>G263+G268</f>
        <v>1250</v>
      </c>
      <c r="H262" s="117">
        <f t="shared" si="58"/>
        <v>4800.2</v>
      </c>
      <c r="I262" s="118">
        <f>I263+I268</f>
        <v>3550.2</v>
      </c>
      <c r="J262" s="118">
        <f>J263+J268</f>
        <v>1250</v>
      </c>
      <c r="K262" s="117">
        <f t="shared" si="54"/>
        <v>98.657897441167393</v>
      </c>
    </row>
    <row r="263" spans="1:11" s="6" customFormat="1" ht="66.75" customHeight="1" outlineLevel="1">
      <c r="A263" s="98" t="s">
        <v>582</v>
      </c>
      <c r="B263" s="78" t="s">
        <v>155</v>
      </c>
      <c r="C263" s="78" t="s">
        <v>17</v>
      </c>
      <c r="D263" s="76" t="s">
        <v>380</v>
      </c>
      <c r="E263" s="119">
        <f t="shared" si="55"/>
        <v>115.5</v>
      </c>
      <c r="F263" s="120">
        <f>F264+F266</f>
        <v>115.5</v>
      </c>
      <c r="G263" s="120">
        <f>G264+G266</f>
        <v>0</v>
      </c>
      <c r="H263" s="119">
        <f t="shared" si="58"/>
        <v>50.2</v>
      </c>
      <c r="I263" s="120">
        <f>I264+I266</f>
        <v>50.2</v>
      </c>
      <c r="J263" s="120">
        <f>J264+J266</f>
        <v>0</v>
      </c>
      <c r="K263" s="119">
        <f t="shared" si="54"/>
        <v>43.463203463203463</v>
      </c>
    </row>
    <row r="264" spans="1:11" s="6" customFormat="1" ht="33.75" customHeight="1" outlineLevel="1">
      <c r="A264" s="98" t="s">
        <v>205</v>
      </c>
      <c r="B264" s="78" t="s">
        <v>155</v>
      </c>
      <c r="C264" s="78" t="s">
        <v>17</v>
      </c>
      <c r="D264" s="76" t="s">
        <v>419</v>
      </c>
      <c r="E264" s="119">
        <f t="shared" si="55"/>
        <v>14.5</v>
      </c>
      <c r="F264" s="120">
        <f>F265</f>
        <v>14.5</v>
      </c>
      <c r="G264" s="120">
        <f>G265</f>
        <v>0</v>
      </c>
      <c r="H264" s="119">
        <f t="shared" si="58"/>
        <v>14.5</v>
      </c>
      <c r="I264" s="120">
        <f>I265</f>
        <v>14.5</v>
      </c>
      <c r="J264" s="120">
        <f>J265</f>
        <v>0</v>
      </c>
      <c r="K264" s="119">
        <f t="shared" si="54"/>
        <v>100</v>
      </c>
    </row>
    <row r="265" spans="1:11" s="6" customFormat="1" ht="30.75" customHeight="1" outlineLevel="1">
      <c r="A265" s="98" t="s">
        <v>136</v>
      </c>
      <c r="B265" s="78" t="s">
        <v>155</v>
      </c>
      <c r="C265" s="78" t="s">
        <v>17</v>
      </c>
      <c r="D265" s="76" t="s">
        <v>420</v>
      </c>
      <c r="E265" s="119">
        <f t="shared" si="55"/>
        <v>14.5</v>
      </c>
      <c r="F265" s="120">
        <v>14.5</v>
      </c>
      <c r="G265" s="120">
        <v>0</v>
      </c>
      <c r="H265" s="119">
        <f t="shared" si="58"/>
        <v>14.5</v>
      </c>
      <c r="I265" s="120">
        <v>14.5</v>
      </c>
      <c r="J265" s="120">
        <v>0</v>
      </c>
      <c r="K265" s="119">
        <f t="shared" si="54"/>
        <v>100</v>
      </c>
    </row>
    <row r="266" spans="1:11" s="6" customFormat="1" ht="30.75" customHeight="1" outlineLevel="1">
      <c r="A266" s="98" t="s">
        <v>187</v>
      </c>
      <c r="B266" s="78" t="s">
        <v>155</v>
      </c>
      <c r="C266" s="78" t="s">
        <v>17</v>
      </c>
      <c r="D266" s="76" t="s">
        <v>381</v>
      </c>
      <c r="E266" s="119">
        <f t="shared" si="55"/>
        <v>101</v>
      </c>
      <c r="F266" s="120">
        <f>F267</f>
        <v>101</v>
      </c>
      <c r="G266" s="120">
        <f>G267</f>
        <v>0</v>
      </c>
      <c r="H266" s="119">
        <f t="shared" si="58"/>
        <v>35.700000000000003</v>
      </c>
      <c r="I266" s="120">
        <f>I267</f>
        <v>35.700000000000003</v>
      </c>
      <c r="J266" s="120">
        <f>J267</f>
        <v>0</v>
      </c>
      <c r="K266" s="119">
        <f t="shared" si="54"/>
        <v>35.346534653465348</v>
      </c>
    </row>
    <row r="267" spans="1:11" s="6" customFormat="1" ht="30.75" customHeight="1" outlineLevel="1">
      <c r="A267" s="98" t="s">
        <v>136</v>
      </c>
      <c r="B267" s="78" t="s">
        <v>155</v>
      </c>
      <c r="C267" s="78" t="s">
        <v>17</v>
      </c>
      <c r="D267" s="76" t="s">
        <v>383</v>
      </c>
      <c r="E267" s="119">
        <f t="shared" si="55"/>
        <v>101</v>
      </c>
      <c r="F267" s="120">
        <v>101</v>
      </c>
      <c r="G267" s="120">
        <v>0</v>
      </c>
      <c r="H267" s="119">
        <f t="shared" si="58"/>
        <v>35.700000000000003</v>
      </c>
      <c r="I267" s="120">
        <v>35.700000000000003</v>
      </c>
      <c r="J267" s="120">
        <v>0</v>
      </c>
      <c r="K267" s="119">
        <f t="shared" si="54"/>
        <v>35.346534653465348</v>
      </c>
    </row>
    <row r="268" spans="1:11" s="6" customFormat="1" ht="30.75" customHeight="1" outlineLevel="1">
      <c r="A268" s="98" t="s">
        <v>118</v>
      </c>
      <c r="B268" s="78" t="s">
        <v>155</v>
      </c>
      <c r="C268" s="78" t="s">
        <v>17</v>
      </c>
      <c r="D268" s="76" t="s">
        <v>308</v>
      </c>
      <c r="E268" s="119">
        <f t="shared" si="55"/>
        <v>4750</v>
      </c>
      <c r="F268" s="120">
        <f>F269+F270+F271</f>
        <v>3500</v>
      </c>
      <c r="G268" s="120">
        <f>G269+G270+G271</f>
        <v>1250</v>
      </c>
      <c r="H268" s="119">
        <f t="shared" si="58"/>
        <v>4750</v>
      </c>
      <c r="I268" s="120">
        <f>I269+I270+I271</f>
        <v>3500</v>
      </c>
      <c r="J268" s="120">
        <f>J269+J270+J271</f>
        <v>1250</v>
      </c>
      <c r="K268" s="119">
        <f t="shared" si="54"/>
        <v>100</v>
      </c>
    </row>
    <row r="269" spans="1:11" s="6" customFormat="1" ht="50.25" customHeight="1" outlineLevel="1">
      <c r="A269" s="88" t="s">
        <v>497</v>
      </c>
      <c r="B269" s="78" t="s">
        <v>155</v>
      </c>
      <c r="C269" s="78" t="s">
        <v>17</v>
      </c>
      <c r="D269" s="73" t="s">
        <v>498</v>
      </c>
      <c r="E269" s="119">
        <f t="shared" si="55"/>
        <v>1200</v>
      </c>
      <c r="F269" s="120">
        <v>0</v>
      </c>
      <c r="G269" s="120">
        <v>1200</v>
      </c>
      <c r="H269" s="119">
        <f t="shared" si="58"/>
        <v>1200</v>
      </c>
      <c r="I269" s="120">
        <v>0</v>
      </c>
      <c r="J269" s="120">
        <v>1200</v>
      </c>
      <c r="K269" s="119">
        <f t="shared" si="54"/>
        <v>100</v>
      </c>
    </row>
    <row r="270" spans="1:11" s="6" customFormat="1" ht="65.25" customHeight="1" outlineLevel="1">
      <c r="A270" s="88" t="s">
        <v>499</v>
      </c>
      <c r="B270" s="78" t="s">
        <v>155</v>
      </c>
      <c r="C270" s="78" t="s">
        <v>17</v>
      </c>
      <c r="D270" s="73" t="s">
        <v>500</v>
      </c>
      <c r="E270" s="119">
        <f t="shared" si="55"/>
        <v>50</v>
      </c>
      <c r="F270" s="120">
        <v>0</v>
      </c>
      <c r="G270" s="120">
        <v>50</v>
      </c>
      <c r="H270" s="119">
        <f t="shared" si="58"/>
        <v>50</v>
      </c>
      <c r="I270" s="120">
        <v>0</v>
      </c>
      <c r="J270" s="120">
        <v>50</v>
      </c>
      <c r="K270" s="119">
        <f t="shared" si="54"/>
        <v>100</v>
      </c>
    </row>
    <row r="271" spans="1:11" s="6" customFormat="1" ht="98.25" customHeight="1" outlineLevel="1">
      <c r="A271" s="90" t="s">
        <v>501</v>
      </c>
      <c r="B271" s="78" t="s">
        <v>155</v>
      </c>
      <c r="C271" s="78" t="s">
        <v>17</v>
      </c>
      <c r="D271" s="73" t="s">
        <v>502</v>
      </c>
      <c r="E271" s="119">
        <f t="shared" si="55"/>
        <v>3500</v>
      </c>
      <c r="F271" s="120">
        <v>3500</v>
      </c>
      <c r="G271" s="120">
        <v>0</v>
      </c>
      <c r="H271" s="119">
        <f t="shared" si="58"/>
        <v>3500</v>
      </c>
      <c r="I271" s="120">
        <v>3500</v>
      </c>
      <c r="J271" s="120">
        <v>0</v>
      </c>
      <c r="K271" s="119">
        <f t="shared" si="54"/>
        <v>100</v>
      </c>
    </row>
    <row r="272" spans="1:11" s="6" customFormat="1" ht="16.149999999999999" customHeight="1" outlineLevel="1">
      <c r="A272" s="96" t="s">
        <v>100</v>
      </c>
      <c r="B272" s="75" t="s">
        <v>155</v>
      </c>
      <c r="C272" s="75" t="s">
        <v>18</v>
      </c>
      <c r="D272" s="77"/>
      <c r="E272" s="117">
        <f t="shared" si="55"/>
        <v>60256.9</v>
      </c>
      <c r="F272" s="117">
        <f>F283+F322+F276+F273</f>
        <v>40395.9</v>
      </c>
      <c r="G272" s="117">
        <f>G283+G322+G276+G273</f>
        <v>19861</v>
      </c>
      <c r="H272" s="117">
        <f t="shared" si="58"/>
        <v>58923.600000000006</v>
      </c>
      <c r="I272" s="117">
        <f>I283+I322+I276+I273</f>
        <v>39062.600000000006</v>
      </c>
      <c r="J272" s="117">
        <f>J283+J322+J276+J273</f>
        <v>19861</v>
      </c>
      <c r="K272" s="117">
        <f t="shared" si="54"/>
        <v>97.787307345714765</v>
      </c>
    </row>
    <row r="273" spans="1:11" s="6" customFormat="1" ht="16.149999999999999" customHeight="1" outlineLevel="1">
      <c r="A273" s="96" t="s">
        <v>56</v>
      </c>
      <c r="B273" s="75" t="s">
        <v>155</v>
      </c>
      <c r="C273" s="75" t="s">
        <v>19</v>
      </c>
      <c r="D273" s="77"/>
      <c r="E273" s="117">
        <f t="shared" si="55"/>
        <v>300</v>
      </c>
      <c r="F273" s="117">
        <f>F274</f>
        <v>300</v>
      </c>
      <c r="G273" s="117">
        <f>G274</f>
        <v>0</v>
      </c>
      <c r="H273" s="117">
        <f t="shared" si="58"/>
        <v>300</v>
      </c>
      <c r="I273" s="117">
        <f>I274</f>
        <v>300</v>
      </c>
      <c r="J273" s="117">
        <f>J274</f>
        <v>0</v>
      </c>
      <c r="K273" s="117">
        <f t="shared" si="54"/>
        <v>100</v>
      </c>
    </row>
    <row r="274" spans="1:11" s="6" customFormat="1" ht="24" customHeight="1" outlineLevel="1">
      <c r="A274" s="98" t="s">
        <v>118</v>
      </c>
      <c r="B274" s="78" t="s">
        <v>155</v>
      </c>
      <c r="C274" s="78" t="s">
        <v>19</v>
      </c>
      <c r="D274" s="76" t="s">
        <v>308</v>
      </c>
      <c r="E274" s="119">
        <f t="shared" si="55"/>
        <v>300</v>
      </c>
      <c r="F274" s="119">
        <f>F275</f>
        <v>300</v>
      </c>
      <c r="G274" s="119">
        <f>G275</f>
        <v>0</v>
      </c>
      <c r="H274" s="119">
        <f t="shared" si="58"/>
        <v>300</v>
      </c>
      <c r="I274" s="119">
        <f>I275</f>
        <v>300</v>
      </c>
      <c r="J274" s="119">
        <f>J275</f>
        <v>0</v>
      </c>
      <c r="K274" s="119">
        <f t="shared" si="54"/>
        <v>100</v>
      </c>
    </row>
    <row r="275" spans="1:11" s="6" customFormat="1" ht="39.75" customHeight="1" outlineLevel="1">
      <c r="A275" s="88" t="s">
        <v>247</v>
      </c>
      <c r="B275" s="78" t="s">
        <v>155</v>
      </c>
      <c r="C275" s="78" t="s">
        <v>19</v>
      </c>
      <c r="D275" s="76" t="s">
        <v>503</v>
      </c>
      <c r="E275" s="119">
        <f t="shared" si="55"/>
        <v>300</v>
      </c>
      <c r="F275" s="119">
        <v>300</v>
      </c>
      <c r="G275" s="119">
        <v>0</v>
      </c>
      <c r="H275" s="119">
        <f t="shared" si="58"/>
        <v>300</v>
      </c>
      <c r="I275" s="119">
        <v>300</v>
      </c>
      <c r="J275" s="119">
        <v>0</v>
      </c>
      <c r="K275" s="119">
        <f t="shared" si="54"/>
        <v>100</v>
      </c>
    </row>
    <row r="276" spans="1:11" s="6" customFormat="1" ht="17.25" customHeight="1" outlineLevel="1">
      <c r="A276" s="96" t="s">
        <v>101</v>
      </c>
      <c r="B276" s="75" t="s">
        <v>155</v>
      </c>
      <c r="C276" s="75" t="s">
        <v>20</v>
      </c>
      <c r="D276" s="77"/>
      <c r="E276" s="117">
        <f t="shared" si="55"/>
        <v>3019.5</v>
      </c>
      <c r="F276" s="117">
        <f>F277+F281</f>
        <v>236</v>
      </c>
      <c r="G276" s="117">
        <f>G277+G281</f>
        <v>2783.5</v>
      </c>
      <c r="H276" s="117">
        <f t="shared" si="58"/>
        <v>3019.5</v>
      </c>
      <c r="I276" s="117">
        <f>I277+I281</f>
        <v>236</v>
      </c>
      <c r="J276" s="117">
        <f>J277+J281</f>
        <v>2783.5</v>
      </c>
      <c r="K276" s="117">
        <f t="shared" si="54"/>
        <v>100</v>
      </c>
    </row>
    <row r="277" spans="1:11" s="6" customFormat="1" ht="57" customHeight="1" outlineLevel="1">
      <c r="A277" s="98" t="s">
        <v>209</v>
      </c>
      <c r="B277" s="78" t="s">
        <v>155</v>
      </c>
      <c r="C277" s="78" t="s">
        <v>20</v>
      </c>
      <c r="D277" s="85" t="s">
        <v>191</v>
      </c>
      <c r="E277" s="119">
        <f t="shared" si="55"/>
        <v>2944.5</v>
      </c>
      <c r="F277" s="119">
        <f>F278</f>
        <v>161</v>
      </c>
      <c r="G277" s="119">
        <f>G278</f>
        <v>2783.5</v>
      </c>
      <c r="H277" s="119">
        <f t="shared" si="58"/>
        <v>2944.5</v>
      </c>
      <c r="I277" s="119">
        <f>I278</f>
        <v>161</v>
      </c>
      <c r="J277" s="119">
        <f>J278</f>
        <v>2783.5</v>
      </c>
      <c r="K277" s="119">
        <f t="shared" si="54"/>
        <v>100</v>
      </c>
    </row>
    <row r="278" spans="1:11" s="6" customFormat="1" ht="51.75" customHeight="1" outlineLevel="1">
      <c r="A278" s="87" t="s">
        <v>210</v>
      </c>
      <c r="B278" s="78" t="s">
        <v>155</v>
      </c>
      <c r="C278" s="78" t="s">
        <v>20</v>
      </c>
      <c r="D278" s="83" t="s">
        <v>211</v>
      </c>
      <c r="E278" s="119">
        <f t="shared" si="55"/>
        <v>2944.5</v>
      </c>
      <c r="F278" s="119">
        <f>F280+F279</f>
        <v>161</v>
      </c>
      <c r="G278" s="119">
        <f>G280+G279</f>
        <v>2783.5</v>
      </c>
      <c r="H278" s="119">
        <f t="shared" si="58"/>
        <v>2944.5</v>
      </c>
      <c r="I278" s="119">
        <f>I280+I279</f>
        <v>161</v>
      </c>
      <c r="J278" s="119">
        <f>J280+J279</f>
        <v>2783.5</v>
      </c>
      <c r="K278" s="119">
        <f t="shared" si="54"/>
        <v>100</v>
      </c>
    </row>
    <row r="279" spans="1:11" s="6" customFormat="1" ht="24" customHeight="1" outlineLevel="1">
      <c r="A279" s="98" t="s">
        <v>136</v>
      </c>
      <c r="B279" s="78" t="s">
        <v>155</v>
      </c>
      <c r="C279" s="78" t="s">
        <v>20</v>
      </c>
      <c r="D279" s="83" t="s">
        <v>504</v>
      </c>
      <c r="E279" s="119">
        <f t="shared" si="55"/>
        <v>2783.5</v>
      </c>
      <c r="F279" s="119">
        <v>0</v>
      </c>
      <c r="G279" s="119">
        <v>2783.5</v>
      </c>
      <c r="H279" s="119">
        <f t="shared" si="58"/>
        <v>2783.5</v>
      </c>
      <c r="I279" s="119">
        <v>0</v>
      </c>
      <c r="J279" s="119">
        <v>2783.5</v>
      </c>
      <c r="K279" s="119">
        <f t="shared" si="54"/>
        <v>100</v>
      </c>
    </row>
    <row r="280" spans="1:11" s="6" customFormat="1" ht="24.75" customHeight="1" outlineLevel="1">
      <c r="A280" s="98" t="s">
        <v>136</v>
      </c>
      <c r="B280" s="78" t="s">
        <v>155</v>
      </c>
      <c r="C280" s="78" t="s">
        <v>20</v>
      </c>
      <c r="D280" s="83" t="s">
        <v>212</v>
      </c>
      <c r="E280" s="119">
        <f t="shared" si="55"/>
        <v>161</v>
      </c>
      <c r="F280" s="119">
        <v>161</v>
      </c>
      <c r="G280" s="119">
        <v>0</v>
      </c>
      <c r="H280" s="119">
        <f t="shared" si="58"/>
        <v>161</v>
      </c>
      <c r="I280" s="119">
        <v>161</v>
      </c>
      <c r="J280" s="119">
        <v>0</v>
      </c>
      <c r="K280" s="119">
        <f t="shared" si="54"/>
        <v>100</v>
      </c>
    </row>
    <row r="281" spans="1:11" s="6" customFormat="1" ht="24.75" customHeight="1" outlineLevel="1">
      <c r="A281" s="98" t="s">
        <v>118</v>
      </c>
      <c r="B281" s="78" t="s">
        <v>155</v>
      </c>
      <c r="C281" s="78" t="s">
        <v>20</v>
      </c>
      <c r="D281" s="76" t="s">
        <v>308</v>
      </c>
      <c r="E281" s="119">
        <f t="shared" si="55"/>
        <v>75</v>
      </c>
      <c r="F281" s="119">
        <f>F282</f>
        <v>75</v>
      </c>
      <c r="G281" s="119">
        <f>G282</f>
        <v>0</v>
      </c>
      <c r="H281" s="119">
        <f t="shared" si="58"/>
        <v>75</v>
      </c>
      <c r="I281" s="119">
        <f>I282</f>
        <v>75</v>
      </c>
      <c r="J281" s="119">
        <f>J282</f>
        <v>0</v>
      </c>
      <c r="K281" s="119">
        <f t="shared" si="54"/>
        <v>100</v>
      </c>
    </row>
    <row r="282" spans="1:11" s="6" customFormat="1" ht="46.5" customHeight="1" outlineLevel="1">
      <c r="A282" s="98" t="s">
        <v>137</v>
      </c>
      <c r="B282" s="78" t="s">
        <v>155</v>
      </c>
      <c r="C282" s="78" t="s">
        <v>20</v>
      </c>
      <c r="D282" s="76" t="s">
        <v>310</v>
      </c>
      <c r="E282" s="119">
        <f t="shared" si="55"/>
        <v>75</v>
      </c>
      <c r="F282" s="119">
        <v>75</v>
      </c>
      <c r="G282" s="119">
        <v>0</v>
      </c>
      <c r="H282" s="119">
        <f t="shared" si="58"/>
        <v>75</v>
      </c>
      <c r="I282" s="119">
        <v>75</v>
      </c>
      <c r="J282" s="119">
        <v>0</v>
      </c>
      <c r="K282" s="119">
        <f t="shared" si="54"/>
        <v>100</v>
      </c>
    </row>
    <row r="283" spans="1:11" s="6" customFormat="1" ht="15.75" outlineLevel="1">
      <c r="A283" s="96" t="s">
        <v>62</v>
      </c>
      <c r="B283" s="75" t="s">
        <v>155</v>
      </c>
      <c r="C283" s="75" t="s">
        <v>21</v>
      </c>
      <c r="D283" s="77"/>
      <c r="E283" s="117">
        <f t="shared" si="55"/>
        <v>48781.2</v>
      </c>
      <c r="F283" s="118">
        <f>F284+F307+F314+F319</f>
        <v>31803.5</v>
      </c>
      <c r="G283" s="118">
        <f>G314+G319</f>
        <v>16977.7</v>
      </c>
      <c r="H283" s="117">
        <f t="shared" si="58"/>
        <v>47487.8</v>
      </c>
      <c r="I283" s="118">
        <f>I284+I307+I314+I319</f>
        <v>30510.100000000002</v>
      </c>
      <c r="J283" s="118">
        <f>J314+J319</f>
        <v>16977.7</v>
      </c>
      <c r="K283" s="117">
        <f t="shared" si="54"/>
        <v>97.348568710896828</v>
      </c>
    </row>
    <row r="284" spans="1:11" s="6" customFormat="1" ht="31.5" customHeight="1" outlineLevel="1">
      <c r="A284" s="123" t="s">
        <v>505</v>
      </c>
      <c r="B284" s="78" t="s">
        <v>155</v>
      </c>
      <c r="C284" s="78" t="s">
        <v>21</v>
      </c>
      <c r="D284" s="76" t="s">
        <v>262</v>
      </c>
      <c r="E284" s="119">
        <f t="shared" si="55"/>
        <v>13024.900000000001</v>
      </c>
      <c r="F284" s="119">
        <f>F285+F287+F289+F291+F293+F295+F297+F299+F301+F303+F305</f>
        <v>13024.900000000001</v>
      </c>
      <c r="G284" s="119">
        <f>G285+G287+G289+G291+G293+G295+G297+G299+G301+G303+G305</f>
        <v>0</v>
      </c>
      <c r="H284" s="119">
        <f t="shared" si="58"/>
        <v>12383.1</v>
      </c>
      <c r="I284" s="119">
        <f>I285+I287+I289+I291+I293+I295+I297+I299+I301+I303+I305</f>
        <v>12383.1</v>
      </c>
      <c r="J284" s="119">
        <f>J285+J287+J289+J291+J293+J295+J297+J299+J301+J303+J305</f>
        <v>0</v>
      </c>
      <c r="K284" s="119">
        <f t="shared" si="54"/>
        <v>95.072514952130135</v>
      </c>
    </row>
    <row r="285" spans="1:11" s="6" customFormat="1" ht="30" outlineLevel="1">
      <c r="A285" s="123" t="s">
        <v>506</v>
      </c>
      <c r="B285" s="78" t="s">
        <v>155</v>
      </c>
      <c r="C285" s="78" t="s">
        <v>21</v>
      </c>
      <c r="D285" s="76" t="s">
        <v>422</v>
      </c>
      <c r="E285" s="119">
        <f t="shared" si="55"/>
        <v>550</v>
      </c>
      <c r="F285" s="119">
        <f>F286</f>
        <v>550</v>
      </c>
      <c r="G285" s="119">
        <f>G286</f>
        <v>0</v>
      </c>
      <c r="H285" s="119">
        <f t="shared" si="58"/>
        <v>550</v>
      </c>
      <c r="I285" s="120">
        <f>I286</f>
        <v>550</v>
      </c>
      <c r="J285" s="120">
        <f>J286</f>
        <v>0</v>
      </c>
      <c r="K285" s="119">
        <f t="shared" si="54"/>
        <v>100</v>
      </c>
    </row>
    <row r="286" spans="1:11" s="6" customFormat="1" ht="18.600000000000001" customHeight="1" outlineLevel="1">
      <c r="A286" s="98" t="s">
        <v>136</v>
      </c>
      <c r="B286" s="78" t="s">
        <v>155</v>
      </c>
      <c r="C286" s="78" t="s">
        <v>21</v>
      </c>
      <c r="D286" s="76" t="s">
        <v>423</v>
      </c>
      <c r="E286" s="119">
        <f t="shared" si="55"/>
        <v>550</v>
      </c>
      <c r="F286" s="119">
        <v>550</v>
      </c>
      <c r="G286" s="119">
        <v>0</v>
      </c>
      <c r="H286" s="119">
        <f t="shared" si="58"/>
        <v>550</v>
      </c>
      <c r="I286" s="121">
        <v>550</v>
      </c>
      <c r="J286" s="121">
        <v>0</v>
      </c>
      <c r="K286" s="119">
        <f t="shared" si="54"/>
        <v>100</v>
      </c>
    </row>
    <row r="287" spans="1:11" s="6" customFormat="1" ht="51" customHeight="1" outlineLevel="1">
      <c r="A287" s="123" t="s">
        <v>507</v>
      </c>
      <c r="B287" s="78" t="s">
        <v>155</v>
      </c>
      <c r="C287" s="78" t="s">
        <v>21</v>
      </c>
      <c r="D287" s="76" t="s">
        <v>424</v>
      </c>
      <c r="E287" s="119">
        <f t="shared" si="55"/>
        <v>732.2</v>
      </c>
      <c r="F287" s="119">
        <f>F288</f>
        <v>732.2</v>
      </c>
      <c r="G287" s="119">
        <f>G288</f>
        <v>0</v>
      </c>
      <c r="H287" s="119">
        <f t="shared" si="58"/>
        <v>732.2</v>
      </c>
      <c r="I287" s="119">
        <f>I288</f>
        <v>732.2</v>
      </c>
      <c r="J287" s="119">
        <f>J288</f>
        <v>0</v>
      </c>
      <c r="K287" s="119">
        <f t="shared" si="54"/>
        <v>100</v>
      </c>
    </row>
    <row r="288" spans="1:11" s="6" customFormat="1" ht="18.600000000000001" customHeight="1" outlineLevel="1">
      <c r="A288" s="98" t="s">
        <v>136</v>
      </c>
      <c r="B288" s="78" t="s">
        <v>155</v>
      </c>
      <c r="C288" s="78" t="s">
        <v>21</v>
      </c>
      <c r="D288" s="76" t="s">
        <v>425</v>
      </c>
      <c r="E288" s="119">
        <f t="shared" si="55"/>
        <v>732.2</v>
      </c>
      <c r="F288" s="119">
        <v>732.2</v>
      </c>
      <c r="G288" s="119">
        <v>0</v>
      </c>
      <c r="H288" s="119">
        <f t="shared" si="58"/>
        <v>732.2</v>
      </c>
      <c r="I288" s="121">
        <v>732.2</v>
      </c>
      <c r="J288" s="121">
        <v>0</v>
      </c>
      <c r="K288" s="119">
        <f t="shared" si="54"/>
        <v>100</v>
      </c>
    </row>
    <row r="289" spans="1:11" s="6" customFormat="1" ht="38.25" customHeight="1" outlineLevel="1">
      <c r="A289" s="123" t="s">
        <v>508</v>
      </c>
      <c r="B289" s="78" t="s">
        <v>155</v>
      </c>
      <c r="C289" s="78" t="s">
        <v>21</v>
      </c>
      <c r="D289" s="76" t="s">
        <v>426</v>
      </c>
      <c r="E289" s="119">
        <f t="shared" ref="E289:E349" si="64">F289+G289</f>
        <v>52</v>
      </c>
      <c r="F289" s="119">
        <f>F290</f>
        <v>52</v>
      </c>
      <c r="G289" s="119">
        <f>G290</f>
        <v>0</v>
      </c>
      <c r="H289" s="119">
        <f t="shared" si="58"/>
        <v>52</v>
      </c>
      <c r="I289" s="119">
        <f>I290</f>
        <v>52</v>
      </c>
      <c r="J289" s="119">
        <f>J290</f>
        <v>0</v>
      </c>
      <c r="K289" s="119">
        <f t="shared" si="54"/>
        <v>100</v>
      </c>
    </row>
    <row r="290" spans="1:11" s="6" customFormat="1" ht="18.600000000000001" customHeight="1" outlineLevel="1">
      <c r="A290" s="98" t="s">
        <v>136</v>
      </c>
      <c r="B290" s="78" t="s">
        <v>155</v>
      </c>
      <c r="C290" s="78" t="s">
        <v>21</v>
      </c>
      <c r="D290" s="76" t="s">
        <v>427</v>
      </c>
      <c r="E290" s="119">
        <f t="shared" si="64"/>
        <v>52</v>
      </c>
      <c r="F290" s="119">
        <v>52</v>
      </c>
      <c r="G290" s="119">
        <v>0</v>
      </c>
      <c r="H290" s="119">
        <f t="shared" si="58"/>
        <v>52</v>
      </c>
      <c r="I290" s="121">
        <v>52</v>
      </c>
      <c r="J290" s="121">
        <v>0</v>
      </c>
      <c r="K290" s="119">
        <f t="shared" si="54"/>
        <v>100</v>
      </c>
    </row>
    <row r="291" spans="1:11" s="6" customFormat="1" ht="69.75" customHeight="1" outlineLevel="1">
      <c r="A291" s="100" t="s">
        <v>509</v>
      </c>
      <c r="B291" s="78" t="s">
        <v>155</v>
      </c>
      <c r="C291" s="78" t="s">
        <v>21</v>
      </c>
      <c r="D291" s="76" t="s">
        <v>428</v>
      </c>
      <c r="E291" s="119">
        <f t="shared" si="64"/>
        <v>1280.5</v>
      </c>
      <c r="F291" s="119">
        <f>F292</f>
        <v>1280.5</v>
      </c>
      <c r="G291" s="119">
        <f>G292</f>
        <v>0</v>
      </c>
      <c r="H291" s="119">
        <f t="shared" si="58"/>
        <v>1280.4000000000001</v>
      </c>
      <c r="I291" s="120">
        <f>I292</f>
        <v>1280.4000000000001</v>
      </c>
      <c r="J291" s="120">
        <f>J292</f>
        <v>0</v>
      </c>
      <c r="K291" s="119">
        <f t="shared" si="54"/>
        <v>99.992190550566193</v>
      </c>
    </row>
    <row r="292" spans="1:11" s="6" customFormat="1" ht="29.25" customHeight="1" outlineLevel="1">
      <c r="A292" s="98" t="s">
        <v>136</v>
      </c>
      <c r="B292" s="78" t="s">
        <v>155</v>
      </c>
      <c r="C292" s="78" t="s">
        <v>21</v>
      </c>
      <c r="D292" s="76" t="s">
        <v>429</v>
      </c>
      <c r="E292" s="119">
        <f t="shared" si="64"/>
        <v>1280.5</v>
      </c>
      <c r="F292" s="119">
        <v>1280.5</v>
      </c>
      <c r="G292" s="119">
        <v>0</v>
      </c>
      <c r="H292" s="119">
        <f t="shared" si="58"/>
        <v>1280.4000000000001</v>
      </c>
      <c r="I292" s="121">
        <v>1280.4000000000001</v>
      </c>
      <c r="J292" s="121">
        <v>0</v>
      </c>
      <c r="K292" s="119">
        <f t="shared" si="54"/>
        <v>99.992190550566193</v>
      </c>
    </row>
    <row r="293" spans="1:11" s="6" customFormat="1" ht="46.5" customHeight="1" outlineLevel="1">
      <c r="A293" s="88" t="s">
        <v>510</v>
      </c>
      <c r="B293" s="78" t="s">
        <v>155</v>
      </c>
      <c r="C293" s="78" t="s">
        <v>21</v>
      </c>
      <c r="D293" s="76" t="s">
        <v>430</v>
      </c>
      <c r="E293" s="119">
        <f t="shared" si="64"/>
        <v>92.5</v>
      </c>
      <c r="F293" s="119">
        <f>F294</f>
        <v>92.5</v>
      </c>
      <c r="G293" s="119">
        <f>G294</f>
        <v>0</v>
      </c>
      <c r="H293" s="119">
        <f t="shared" si="58"/>
        <v>92.5</v>
      </c>
      <c r="I293" s="119">
        <f>I294</f>
        <v>92.5</v>
      </c>
      <c r="J293" s="119">
        <f>J294</f>
        <v>0</v>
      </c>
      <c r="K293" s="119">
        <f t="shared" si="54"/>
        <v>100</v>
      </c>
    </row>
    <row r="294" spans="1:11" s="6" customFormat="1" ht="24" customHeight="1" outlineLevel="1">
      <c r="A294" s="87" t="s">
        <v>136</v>
      </c>
      <c r="B294" s="78" t="s">
        <v>155</v>
      </c>
      <c r="C294" s="78" t="s">
        <v>21</v>
      </c>
      <c r="D294" s="76" t="s">
        <v>431</v>
      </c>
      <c r="E294" s="119">
        <f t="shared" si="64"/>
        <v>92.5</v>
      </c>
      <c r="F294" s="119">
        <v>92.5</v>
      </c>
      <c r="G294" s="119">
        <v>0</v>
      </c>
      <c r="H294" s="119">
        <f t="shared" si="58"/>
        <v>92.5</v>
      </c>
      <c r="I294" s="121">
        <v>92.5</v>
      </c>
      <c r="J294" s="121">
        <v>0</v>
      </c>
      <c r="K294" s="119">
        <f t="shared" ref="K294" si="65">H294/E294*100</f>
        <v>100</v>
      </c>
    </row>
    <row r="295" spans="1:11" s="6" customFormat="1" ht="31.5" outlineLevel="1">
      <c r="A295" s="88" t="s">
        <v>248</v>
      </c>
      <c r="B295" s="78" t="s">
        <v>155</v>
      </c>
      <c r="C295" s="78" t="s">
        <v>21</v>
      </c>
      <c r="D295" s="73" t="s">
        <v>213</v>
      </c>
      <c r="E295" s="119">
        <f t="shared" si="64"/>
        <v>388.1</v>
      </c>
      <c r="F295" s="119">
        <f>F296</f>
        <v>388.1</v>
      </c>
      <c r="G295" s="119">
        <f>G296</f>
        <v>0</v>
      </c>
      <c r="H295" s="119">
        <f t="shared" si="58"/>
        <v>382.5</v>
      </c>
      <c r="I295" s="119">
        <f t="shared" ref="I295:J295" si="66">I296</f>
        <v>382.5</v>
      </c>
      <c r="J295" s="119">
        <f t="shared" si="66"/>
        <v>0</v>
      </c>
      <c r="K295" s="119">
        <f t="shared" ref="K295:K363" si="67">H295/E295*100</f>
        <v>98.557072919350674</v>
      </c>
    </row>
    <row r="296" spans="1:11" s="6" customFormat="1" ht="21" customHeight="1" outlineLevel="1">
      <c r="A296" s="98" t="s">
        <v>136</v>
      </c>
      <c r="B296" s="78" t="s">
        <v>155</v>
      </c>
      <c r="C296" s="78" t="s">
        <v>21</v>
      </c>
      <c r="D296" s="73" t="s">
        <v>214</v>
      </c>
      <c r="E296" s="119">
        <f t="shared" si="64"/>
        <v>388.1</v>
      </c>
      <c r="F296" s="119">
        <v>388.1</v>
      </c>
      <c r="G296" s="119">
        <v>0</v>
      </c>
      <c r="H296" s="119">
        <f t="shared" si="58"/>
        <v>382.5</v>
      </c>
      <c r="I296" s="121">
        <v>382.5</v>
      </c>
      <c r="J296" s="121">
        <v>0</v>
      </c>
      <c r="K296" s="119">
        <f t="shared" si="67"/>
        <v>98.557072919350674</v>
      </c>
    </row>
    <row r="297" spans="1:11" s="6" customFormat="1" ht="44.25" customHeight="1" outlineLevel="1">
      <c r="A297" s="100" t="s">
        <v>511</v>
      </c>
      <c r="B297" s="78" t="s">
        <v>155</v>
      </c>
      <c r="C297" s="78" t="s">
        <v>21</v>
      </c>
      <c r="D297" s="73" t="s">
        <v>215</v>
      </c>
      <c r="E297" s="119">
        <f t="shared" si="64"/>
        <v>5589.1</v>
      </c>
      <c r="F297" s="119">
        <f>F298</f>
        <v>5589.1</v>
      </c>
      <c r="G297" s="119">
        <f>G298</f>
        <v>0</v>
      </c>
      <c r="H297" s="119">
        <f t="shared" si="58"/>
        <v>5589</v>
      </c>
      <c r="I297" s="119">
        <f>I298</f>
        <v>5589</v>
      </c>
      <c r="J297" s="119">
        <f>J298</f>
        <v>0</v>
      </c>
      <c r="K297" s="119">
        <f t="shared" si="67"/>
        <v>99.998210803170451</v>
      </c>
    </row>
    <row r="298" spans="1:11" s="6" customFormat="1" ht="21" customHeight="1" outlineLevel="1">
      <c r="A298" s="98" t="s">
        <v>136</v>
      </c>
      <c r="B298" s="78" t="s">
        <v>155</v>
      </c>
      <c r="C298" s="78" t="s">
        <v>21</v>
      </c>
      <c r="D298" s="73" t="s">
        <v>216</v>
      </c>
      <c r="E298" s="119">
        <f t="shared" si="64"/>
        <v>5589.1</v>
      </c>
      <c r="F298" s="119">
        <v>5589.1</v>
      </c>
      <c r="G298" s="119">
        <v>0</v>
      </c>
      <c r="H298" s="119">
        <f t="shared" si="58"/>
        <v>5589</v>
      </c>
      <c r="I298" s="121">
        <v>5589</v>
      </c>
      <c r="J298" s="121">
        <v>0</v>
      </c>
      <c r="K298" s="119">
        <f t="shared" si="67"/>
        <v>99.998210803170451</v>
      </c>
    </row>
    <row r="299" spans="1:11" s="6" customFormat="1" ht="45.75" customHeight="1" outlineLevel="1">
      <c r="A299" s="100" t="s">
        <v>512</v>
      </c>
      <c r="B299" s="78" t="s">
        <v>155</v>
      </c>
      <c r="C299" s="78" t="s">
        <v>21</v>
      </c>
      <c r="D299" s="73" t="s">
        <v>217</v>
      </c>
      <c r="E299" s="119">
        <f t="shared" si="64"/>
        <v>803.6</v>
      </c>
      <c r="F299" s="119">
        <f>F300</f>
        <v>803.6</v>
      </c>
      <c r="G299" s="119">
        <f>G300</f>
        <v>0</v>
      </c>
      <c r="H299" s="119">
        <f t="shared" si="58"/>
        <v>803.4</v>
      </c>
      <c r="I299" s="119">
        <f>I300</f>
        <v>803.4</v>
      </c>
      <c r="J299" s="119">
        <f>J300</f>
        <v>0</v>
      </c>
      <c r="K299" s="119">
        <f t="shared" si="67"/>
        <v>99.975111996017915</v>
      </c>
    </row>
    <row r="300" spans="1:11" s="6" customFormat="1" ht="21" customHeight="1" outlineLevel="1">
      <c r="A300" s="98" t="s">
        <v>136</v>
      </c>
      <c r="B300" s="78" t="s">
        <v>155</v>
      </c>
      <c r="C300" s="78" t="s">
        <v>21</v>
      </c>
      <c r="D300" s="73" t="s">
        <v>218</v>
      </c>
      <c r="E300" s="119">
        <f t="shared" si="64"/>
        <v>803.6</v>
      </c>
      <c r="F300" s="119">
        <v>803.6</v>
      </c>
      <c r="G300" s="119">
        <v>0</v>
      </c>
      <c r="H300" s="119">
        <f t="shared" si="58"/>
        <v>803.4</v>
      </c>
      <c r="I300" s="121">
        <v>803.4</v>
      </c>
      <c r="J300" s="121">
        <v>0</v>
      </c>
      <c r="K300" s="119">
        <f t="shared" si="67"/>
        <v>99.975111996017915</v>
      </c>
    </row>
    <row r="301" spans="1:11" s="6" customFormat="1" ht="36.75" customHeight="1" outlineLevel="1">
      <c r="A301" s="100" t="s">
        <v>219</v>
      </c>
      <c r="B301" s="78" t="s">
        <v>155</v>
      </c>
      <c r="C301" s="78" t="s">
        <v>21</v>
      </c>
      <c r="D301" s="73" t="s">
        <v>220</v>
      </c>
      <c r="E301" s="119">
        <f t="shared" si="64"/>
        <v>2.1</v>
      </c>
      <c r="F301" s="119">
        <f>F302</f>
        <v>2.1</v>
      </c>
      <c r="G301" s="119">
        <f>G302</f>
        <v>0</v>
      </c>
      <c r="H301" s="119">
        <f t="shared" si="58"/>
        <v>0</v>
      </c>
      <c r="I301" s="119">
        <f>I302</f>
        <v>0</v>
      </c>
      <c r="J301" s="119">
        <f>J302</f>
        <v>0</v>
      </c>
      <c r="K301" s="119">
        <f t="shared" si="67"/>
        <v>0</v>
      </c>
    </row>
    <row r="302" spans="1:11" s="6" customFormat="1" ht="21" customHeight="1" outlineLevel="1">
      <c r="A302" s="98" t="s">
        <v>136</v>
      </c>
      <c r="B302" s="78" t="s">
        <v>155</v>
      </c>
      <c r="C302" s="78" t="s">
        <v>21</v>
      </c>
      <c r="D302" s="73" t="s">
        <v>221</v>
      </c>
      <c r="E302" s="119">
        <f t="shared" si="64"/>
        <v>2.1</v>
      </c>
      <c r="F302" s="119">
        <v>2.1</v>
      </c>
      <c r="G302" s="119">
        <v>0</v>
      </c>
      <c r="H302" s="119">
        <f t="shared" si="58"/>
        <v>0</v>
      </c>
      <c r="I302" s="121">
        <v>0</v>
      </c>
      <c r="J302" s="121">
        <v>0</v>
      </c>
      <c r="K302" s="119">
        <f t="shared" si="67"/>
        <v>0</v>
      </c>
    </row>
    <row r="303" spans="1:11" s="6" customFormat="1" ht="50.25" customHeight="1" outlineLevel="1">
      <c r="A303" s="88" t="s">
        <v>513</v>
      </c>
      <c r="B303" s="78" t="s">
        <v>155</v>
      </c>
      <c r="C303" s="78" t="s">
        <v>21</v>
      </c>
      <c r="D303" s="73" t="s">
        <v>249</v>
      </c>
      <c r="E303" s="119">
        <f t="shared" si="64"/>
        <v>517.1</v>
      </c>
      <c r="F303" s="119">
        <f>F304</f>
        <v>517.1</v>
      </c>
      <c r="G303" s="119">
        <f>G304</f>
        <v>0</v>
      </c>
      <c r="H303" s="119">
        <f t="shared" si="58"/>
        <v>464.6</v>
      </c>
      <c r="I303" s="119">
        <f>I304</f>
        <v>464.6</v>
      </c>
      <c r="J303" s="119">
        <f>J304</f>
        <v>0</v>
      </c>
      <c r="K303" s="119">
        <f t="shared" si="67"/>
        <v>89.847224908141555</v>
      </c>
    </row>
    <row r="304" spans="1:11" s="6" customFormat="1" ht="21" customHeight="1" outlineLevel="1">
      <c r="A304" s="87" t="s">
        <v>136</v>
      </c>
      <c r="B304" s="78" t="s">
        <v>155</v>
      </c>
      <c r="C304" s="78" t="s">
        <v>21</v>
      </c>
      <c r="D304" s="73" t="s">
        <v>250</v>
      </c>
      <c r="E304" s="119">
        <f t="shared" si="64"/>
        <v>517.1</v>
      </c>
      <c r="F304" s="119">
        <v>517.1</v>
      </c>
      <c r="G304" s="119">
        <v>0</v>
      </c>
      <c r="H304" s="119">
        <f t="shared" si="58"/>
        <v>464.6</v>
      </c>
      <c r="I304" s="121">
        <v>464.6</v>
      </c>
      <c r="J304" s="121">
        <v>0</v>
      </c>
      <c r="K304" s="119">
        <f t="shared" si="67"/>
        <v>89.847224908141555</v>
      </c>
    </row>
    <row r="305" spans="1:11" s="6" customFormat="1" ht="32.25" customHeight="1" outlineLevel="1">
      <c r="A305" s="88" t="s">
        <v>514</v>
      </c>
      <c r="B305" s="78" t="s">
        <v>155</v>
      </c>
      <c r="C305" s="78" t="s">
        <v>21</v>
      </c>
      <c r="D305" s="73" t="s">
        <v>251</v>
      </c>
      <c r="E305" s="119">
        <f t="shared" si="64"/>
        <v>3017.7</v>
      </c>
      <c r="F305" s="119">
        <f>F306</f>
        <v>3017.7</v>
      </c>
      <c r="G305" s="119">
        <f>G306</f>
        <v>0</v>
      </c>
      <c r="H305" s="119">
        <f t="shared" si="58"/>
        <v>2436.5</v>
      </c>
      <c r="I305" s="119">
        <f>I306</f>
        <v>2436.5</v>
      </c>
      <c r="J305" s="119">
        <f>J306</f>
        <v>0</v>
      </c>
      <c r="K305" s="119">
        <f t="shared" si="67"/>
        <v>80.740298903138154</v>
      </c>
    </row>
    <row r="306" spans="1:11" s="6" customFormat="1" ht="21" customHeight="1" outlineLevel="1">
      <c r="A306" s="87" t="s">
        <v>136</v>
      </c>
      <c r="B306" s="78" t="s">
        <v>155</v>
      </c>
      <c r="C306" s="78" t="s">
        <v>21</v>
      </c>
      <c r="D306" s="73" t="s">
        <v>252</v>
      </c>
      <c r="E306" s="119">
        <f t="shared" si="64"/>
        <v>3017.7</v>
      </c>
      <c r="F306" s="119">
        <v>3017.7</v>
      </c>
      <c r="G306" s="119">
        <v>0</v>
      </c>
      <c r="H306" s="119">
        <f t="shared" si="58"/>
        <v>2436.5</v>
      </c>
      <c r="I306" s="121">
        <v>2436.5</v>
      </c>
      <c r="J306" s="121">
        <v>0</v>
      </c>
      <c r="K306" s="119">
        <f t="shared" si="67"/>
        <v>80.740298903138154</v>
      </c>
    </row>
    <row r="307" spans="1:11" s="6" customFormat="1" ht="51" customHeight="1" outlineLevel="1">
      <c r="A307" s="98" t="s">
        <v>469</v>
      </c>
      <c r="B307" s="78" t="s">
        <v>155</v>
      </c>
      <c r="C307" s="78" t="s">
        <v>21</v>
      </c>
      <c r="D307" s="76" t="s">
        <v>384</v>
      </c>
      <c r="E307" s="119">
        <f t="shared" si="64"/>
        <v>17556.199999999997</v>
      </c>
      <c r="F307" s="119">
        <f>F310+F312+F308</f>
        <v>17556.199999999997</v>
      </c>
      <c r="G307" s="119">
        <f>G310+G312+G308</f>
        <v>0</v>
      </c>
      <c r="H307" s="119">
        <f t="shared" si="58"/>
        <v>16966.7</v>
      </c>
      <c r="I307" s="119">
        <f>I310+I312+I308</f>
        <v>16966.7</v>
      </c>
      <c r="J307" s="119">
        <f>J310+J312+J308</f>
        <v>0</v>
      </c>
      <c r="K307" s="119">
        <f>H307/E307*100</f>
        <v>96.642211868171941</v>
      </c>
    </row>
    <row r="308" spans="1:11" s="6" customFormat="1" ht="37.5" customHeight="1" outlineLevel="1">
      <c r="A308" s="98" t="s">
        <v>188</v>
      </c>
      <c r="B308" s="78" t="s">
        <v>155</v>
      </c>
      <c r="C308" s="78" t="s">
        <v>21</v>
      </c>
      <c r="D308" s="76" t="s">
        <v>385</v>
      </c>
      <c r="E308" s="119">
        <f t="shared" si="64"/>
        <v>587.5</v>
      </c>
      <c r="F308" s="119">
        <f>F309</f>
        <v>587.5</v>
      </c>
      <c r="G308" s="119">
        <f>G309</f>
        <v>0</v>
      </c>
      <c r="H308" s="119">
        <f t="shared" si="58"/>
        <v>587.5</v>
      </c>
      <c r="I308" s="119">
        <f>I309</f>
        <v>587.5</v>
      </c>
      <c r="J308" s="119">
        <f>J309</f>
        <v>0</v>
      </c>
      <c r="K308" s="119">
        <f t="shared" ref="K308:K309" si="68">H308/E308*100</f>
        <v>100</v>
      </c>
    </row>
    <row r="309" spans="1:11" s="6" customFormat="1" ht="30.75" customHeight="1" outlineLevel="1">
      <c r="A309" s="98" t="s">
        <v>136</v>
      </c>
      <c r="B309" s="78" t="s">
        <v>155</v>
      </c>
      <c r="C309" s="78" t="s">
        <v>21</v>
      </c>
      <c r="D309" s="76" t="s">
        <v>386</v>
      </c>
      <c r="E309" s="119">
        <f t="shared" si="64"/>
        <v>587.5</v>
      </c>
      <c r="F309" s="119">
        <v>587.5</v>
      </c>
      <c r="G309" s="119">
        <v>0</v>
      </c>
      <c r="H309" s="119">
        <f t="shared" si="58"/>
        <v>587.5</v>
      </c>
      <c r="I309" s="119">
        <v>587.5</v>
      </c>
      <c r="J309" s="119">
        <v>0</v>
      </c>
      <c r="K309" s="119">
        <f t="shared" si="68"/>
        <v>100</v>
      </c>
    </row>
    <row r="310" spans="1:11" s="6" customFormat="1" ht="64.5" customHeight="1" outlineLevel="1">
      <c r="A310" s="130" t="s">
        <v>222</v>
      </c>
      <c r="B310" s="78" t="s">
        <v>155</v>
      </c>
      <c r="C310" s="78" t="s">
        <v>21</v>
      </c>
      <c r="D310" s="76" t="s">
        <v>432</v>
      </c>
      <c r="E310" s="119">
        <f t="shared" si="64"/>
        <v>16757.599999999999</v>
      </c>
      <c r="F310" s="119">
        <f>F311</f>
        <v>16757.599999999999</v>
      </c>
      <c r="G310" s="119">
        <f>G311</f>
        <v>0</v>
      </c>
      <c r="H310" s="119">
        <f t="shared" si="58"/>
        <v>16193.2</v>
      </c>
      <c r="I310" s="120">
        <f t="shared" ref="I310:J310" si="69">I311</f>
        <v>16193.2</v>
      </c>
      <c r="J310" s="120">
        <f t="shared" si="69"/>
        <v>0</v>
      </c>
      <c r="K310" s="119">
        <f t="shared" si="67"/>
        <v>96.631975939275321</v>
      </c>
    </row>
    <row r="311" spans="1:11" s="6" customFormat="1" ht="15.75" outlineLevel="1">
      <c r="A311" s="98" t="s">
        <v>136</v>
      </c>
      <c r="B311" s="78" t="s">
        <v>155</v>
      </c>
      <c r="C311" s="78" t="s">
        <v>21</v>
      </c>
      <c r="D311" s="76" t="s">
        <v>433</v>
      </c>
      <c r="E311" s="119">
        <f t="shared" si="64"/>
        <v>16757.599999999999</v>
      </c>
      <c r="F311" s="119">
        <v>16757.599999999999</v>
      </c>
      <c r="G311" s="119">
        <v>0</v>
      </c>
      <c r="H311" s="119">
        <f t="shared" si="58"/>
        <v>16193.2</v>
      </c>
      <c r="I311" s="121">
        <v>16193.2</v>
      </c>
      <c r="J311" s="121">
        <v>0</v>
      </c>
      <c r="K311" s="119">
        <f t="shared" si="67"/>
        <v>96.631975939275321</v>
      </c>
    </row>
    <row r="312" spans="1:11" s="6" customFormat="1" ht="33" customHeight="1" outlineLevel="1">
      <c r="A312" s="134" t="s">
        <v>253</v>
      </c>
      <c r="B312" s="78" t="s">
        <v>155</v>
      </c>
      <c r="C312" s="78" t="s">
        <v>21</v>
      </c>
      <c r="D312" s="76" t="s">
        <v>434</v>
      </c>
      <c r="E312" s="119">
        <f t="shared" si="64"/>
        <v>211.1</v>
      </c>
      <c r="F312" s="119">
        <f>F313</f>
        <v>211.1</v>
      </c>
      <c r="G312" s="119">
        <f>G313</f>
        <v>0</v>
      </c>
      <c r="H312" s="119">
        <f t="shared" si="58"/>
        <v>186</v>
      </c>
      <c r="I312" s="119">
        <f>I313</f>
        <v>186</v>
      </c>
      <c r="J312" s="119">
        <f>J313</f>
        <v>0</v>
      </c>
      <c r="K312" s="119">
        <f t="shared" si="67"/>
        <v>88.109900521080064</v>
      </c>
    </row>
    <row r="313" spans="1:11" s="6" customFormat="1" ht="15.75" outlineLevel="1">
      <c r="A313" s="98" t="s">
        <v>136</v>
      </c>
      <c r="B313" s="78" t="s">
        <v>155</v>
      </c>
      <c r="C313" s="78" t="s">
        <v>21</v>
      </c>
      <c r="D313" s="76" t="s">
        <v>435</v>
      </c>
      <c r="E313" s="119">
        <f t="shared" si="64"/>
        <v>211.1</v>
      </c>
      <c r="F313" s="119">
        <v>211.1</v>
      </c>
      <c r="G313" s="119">
        <v>0</v>
      </c>
      <c r="H313" s="119">
        <f t="shared" si="58"/>
        <v>186</v>
      </c>
      <c r="I313" s="121">
        <v>186</v>
      </c>
      <c r="J313" s="121">
        <v>0</v>
      </c>
      <c r="K313" s="119">
        <f t="shared" si="67"/>
        <v>88.109900521080064</v>
      </c>
    </row>
    <row r="314" spans="1:11" s="6" customFormat="1" ht="47.25" outlineLevel="1">
      <c r="A314" s="97" t="s">
        <v>206</v>
      </c>
      <c r="B314" s="78" t="s">
        <v>155</v>
      </c>
      <c r="C314" s="78" t="s">
        <v>21</v>
      </c>
      <c r="D314" s="76" t="s">
        <v>256</v>
      </c>
      <c r="E314" s="119">
        <f t="shared" si="64"/>
        <v>17742.900000000001</v>
      </c>
      <c r="F314" s="119">
        <f>F315+F317</f>
        <v>995.2</v>
      </c>
      <c r="G314" s="119">
        <f>G315+G317</f>
        <v>16747.7</v>
      </c>
      <c r="H314" s="119">
        <f t="shared" si="58"/>
        <v>17680.900000000001</v>
      </c>
      <c r="I314" s="119">
        <f>I315+I317</f>
        <v>933.2</v>
      </c>
      <c r="J314" s="119">
        <f>J315+J317</f>
        <v>16747.7</v>
      </c>
      <c r="K314" s="119">
        <f t="shared" si="67"/>
        <v>99.650564451132567</v>
      </c>
    </row>
    <row r="315" spans="1:11" s="6" customFormat="1" ht="31.5" outlineLevel="1">
      <c r="A315" s="98" t="s">
        <v>208</v>
      </c>
      <c r="B315" s="78" t="s">
        <v>155</v>
      </c>
      <c r="C315" s="78" t="s">
        <v>21</v>
      </c>
      <c r="D315" s="76" t="s">
        <v>436</v>
      </c>
      <c r="E315" s="119">
        <f t="shared" si="64"/>
        <v>525.5</v>
      </c>
      <c r="F315" s="119">
        <f>F316</f>
        <v>525.5</v>
      </c>
      <c r="G315" s="119">
        <f>G316</f>
        <v>0</v>
      </c>
      <c r="H315" s="119">
        <f t="shared" si="58"/>
        <v>463.5</v>
      </c>
      <c r="I315" s="119">
        <f>I316</f>
        <v>463.5</v>
      </c>
      <c r="J315" s="119">
        <f>J316</f>
        <v>0</v>
      </c>
      <c r="K315" s="119">
        <f t="shared" si="67"/>
        <v>88.201712654614653</v>
      </c>
    </row>
    <row r="316" spans="1:11" s="6" customFormat="1" ht="15.75" outlineLevel="1">
      <c r="A316" s="98" t="s">
        <v>136</v>
      </c>
      <c r="B316" s="78" t="s">
        <v>155</v>
      </c>
      <c r="C316" s="78" t="s">
        <v>21</v>
      </c>
      <c r="D316" s="76" t="s">
        <v>437</v>
      </c>
      <c r="E316" s="119">
        <f t="shared" si="64"/>
        <v>525.5</v>
      </c>
      <c r="F316" s="119">
        <v>525.5</v>
      </c>
      <c r="G316" s="119">
        <v>0</v>
      </c>
      <c r="H316" s="119">
        <f t="shared" si="58"/>
        <v>463.5</v>
      </c>
      <c r="I316" s="119">
        <v>463.5</v>
      </c>
      <c r="J316" s="119">
        <v>0</v>
      </c>
      <c r="K316" s="119">
        <f t="shared" si="67"/>
        <v>88.201712654614653</v>
      </c>
    </row>
    <row r="317" spans="1:11" s="6" customFormat="1" ht="78.75" outlineLevel="1">
      <c r="A317" s="87" t="s">
        <v>254</v>
      </c>
      <c r="B317" s="78" t="s">
        <v>155</v>
      </c>
      <c r="C317" s="78" t="s">
        <v>21</v>
      </c>
      <c r="D317" s="76" t="s">
        <v>257</v>
      </c>
      <c r="E317" s="119">
        <f t="shared" si="64"/>
        <v>17217.400000000001</v>
      </c>
      <c r="F317" s="119">
        <f>F318</f>
        <v>469.7</v>
      </c>
      <c r="G317" s="119">
        <f>G318</f>
        <v>16747.7</v>
      </c>
      <c r="H317" s="119">
        <f t="shared" si="58"/>
        <v>17217.400000000001</v>
      </c>
      <c r="I317" s="119">
        <f>I318</f>
        <v>469.7</v>
      </c>
      <c r="J317" s="119">
        <f>J318</f>
        <v>16747.7</v>
      </c>
      <c r="K317" s="119">
        <f t="shared" si="67"/>
        <v>100</v>
      </c>
    </row>
    <row r="318" spans="1:11" s="6" customFormat="1" ht="39" customHeight="1" outlineLevel="1">
      <c r="A318" s="87" t="s">
        <v>255</v>
      </c>
      <c r="B318" s="78" t="s">
        <v>155</v>
      </c>
      <c r="C318" s="78" t="s">
        <v>21</v>
      </c>
      <c r="D318" s="74" t="s">
        <v>223</v>
      </c>
      <c r="E318" s="119">
        <f t="shared" si="64"/>
        <v>17217.400000000001</v>
      </c>
      <c r="F318" s="119">
        <v>469.7</v>
      </c>
      <c r="G318" s="119">
        <v>16747.7</v>
      </c>
      <c r="H318" s="119">
        <f t="shared" si="58"/>
        <v>17217.400000000001</v>
      </c>
      <c r="I318" s="121">
        <v>469.7</v>
      </c>
      <c r="J318" s="121">
        <v>16747.7</v>
      </c>
      <c r="K318" s="119">
        <f t="shared" si="67"/>
        <v>100</v>
      </c>
    </row>
    <row r="319" spans="1:11" s="6" customFormat="1" ht="27.75" customHeight="1" outlineLevel="1">
      <c r="A319" s="98" t="s">
        <v>118</v>
      </c>
      <c r="B319" s="78" t="s">
        <v>155</v>
      </c>
      <c r="C319" s="78" t="s">
        <v>21</v>
      </c>
      <c r="D319" s="76" t="s">
        <v>308</v>
      </c>
      <c r="E319" s="119">
        <f t="shared" si="64"/>
        <v>457.2</v>
      </c>
      <c r="F319" s="121">
        <f>F320+F321</f>
        <v>227.2</v>
      </c>
      <c r="G319" s="121">
        <f>G320+G321</f>
        <v>230</v>
      </c>
      <c r="H319" s="119">
        <f t="shared" si="58"/>
        <v>457.1</v>
      </c>
      <c r="I319" s="121">
        <f>I320+I321</f>
        <v>227.1</v>
      </c>
      <c r="J319" s="121">
        <f>J320+J321</f>
        <v>230</v>
      </c>
      <c r="K319" s="119">
        <f t="shared" si="67"/>
        <v>99.978127734033251</v>
      </c>
    </row>
    <row r="320" spans="1:11" s="6" customFormat="1" ht="60.75" customHeight="1" outlineLevel="1">
      <c r="A320" s="122" t="s">
        <v>144</v>
      </c>
      <c r="B320" s="78" t="s">
        <v>155</v>
      </c>
      <c r="C320" s="78" t="s">
        <v>21</v>
      </c>
      <c r="D320" s="76" t="s">
        <v>309</v>
      </c>
      <c r="E320" s="119">
        <f t="shared" si="64"/>
        <v>230</v>
      </c>
      <c r="F320" s="119">
        <v>0</v>
      </c>
      <c r="G320" s="119">
        <v>230</v>
      </c>
      <c r="H320" s="119">
        <f t="shared" si="58"/>
        <v>230</v>
      </c>
      <c r="I320" s="121">
        <v>0</v>
      </c>
      <c r="J320" s="121">
        <v>230</v>
      </c>
      <c r="K320" s="119">
        <f t="shared" si="67"/>
        <v>100</v>
      </c>
    </row>
    <row r="321" spans="1:11" s="6" customFormat="1" ht="51.75" customHeight="1" outlineLevel="1">
      <c r="A321" s="97" t="s">
        <v>137</v>
      </c>
      <c r="B321" s="78" t="s">
        <v>155</v>
      </c>
      <c r="C321" s="78" t="s">
        <v>21</v>
      </c>
      <c r="D321" s="76" t="s">
        <v>310</v>
      </c>
      <c r="E321" s="119">
        <f t="shared" si="64"/>
        <v>227.2</v>
      </c>
      <c r="F321" s="119">
        <v>227.2</v>
      </c>
      <c r="G321" s="119">
        <v>0</v>
      </c>
      <c r="H321" s="119">
        <f t="shared" si="58"/>
        <v>227.1</v>
      </c>
      <c r="I321" s="121">
        <v>227.1</v>
      </c>
      <c r="J321" s="121">
        <v>0</v>
      </c>
      <c r="K321" s="119">
        <f t="shared" si="67"/>
        <v>99.95598591549296</v>
      </c>
    </row>
    <row r="322" spans="1:11" s="6" customFormat="1" ht="31.5" outlineLevel="1">
      <c r="A322" s="96" t="s">
        <v>57</v>
      </c>
      <c r="B322" s="75" t="s">
        <v>155</v>
      </c>
      <c r="C322" s="75" t="s">
        <v>22</v>
      </c>
      <c r="D322" s="77"/>
      <c r="E322" s="117">
        <f t="shared" si="64"/>
        <v>8156.2</v>
      </c>
      <c r="F322" s="117">
        <f>F323</f>
        <v>8056.4</v>
      </c>
      <c r="G322" s="117">
        <f>G323</f>
        <v>99.8</v>
      </c>
      <c r="H322" s="117">
        <f t="shared" si="58"/>
        <v>8116.3</v>
      </c>
      <c r="I322" s="117">
        <f>I323</f>
        <v>8016.5</v>
      </c>
      <c r="J322" s="117">
        <f>J323</f>
        <v>99.8</v>
      </c>
      <c r="K322" s="117">
        <f t="shared" si="67"/>
        <v>99.510801598783743</v>
      </c>
    </row>
    <row r="323" spans="1:11" s="3" customFormat="1" ht="15.75" outlineLevel="2">
      <c r="A323" s="98" t="s">
        <v>118</v>
      </c>
      <c r="B323" s="78" t="s">
        <v>155</v>
      </c>
      <c r="C323" s="78" t="s">
        <v>22</v>
      </c>
      <c r="D323" s="76" t="s">
        <v>178</v>
      </c>
      <c r="E323" s="119">
        <f t="shared" si="64"/>
        <v>8156.2</v>
      </c>
      <c r="F323" s="119">
        <f>F325+F324</f>
        <v>8056.4</v>
      </c>
      <c r="G323" s="119">
        <f>G325+G324</f>
        <v>99.8</v>
      </c>
      <c r="H323" s="119">
        <f t="shared" ref="H323:H376" si="70">I323+J323</f>
        <v>8116.3</v>
      </c>
      <c r="I323" s="119">
        <f>I325+I324</f>
        <v>8016.5</v>
      </c>
      <c r="J323" s="119">
        <f>J325+J324</f>
        <v>99.8</v>
      </c>
      <c r="K323" s="119">
        <f t="shared" si="67"/>
        <v>99.510801598783743</v>
      </c>
    </row>
    <row r="324" spans="1:11" s="3" customFormat="1" ht="103.5" customHeight="1" outlineLevel="2">
      <c r="A324" s="90" t="s">
        <v>258</v>
      </c>
      <c r="B324" s="78" t="s">
        <v>155</v>
      </c>
      <c r="C324" s="78" t="s">
        <v>22</v>
      </c>
      <c r="D324" s="76" t="s">
        <v>237</v>
      </c>
      <c r="E324" s="119">
        <f t="shared" si="64"/>
        <v>99.8</v>
      </c>
      <c r="F324" s="119">
        <v>0</v>
      </c>
      <c r="G324" s="119">
        <v>99.8</v>
      </c>
      <c r="H324" s="119">
        <f t="shared" si="70"/>
        <v>99.8</v>
      </c>
      <c r="I324" s="119">
        <v>0</v>
      </c>
      <c r="J324" s="119">
        <v>99.8</v>
      </c>
      <c r="K324" s="119">
        <f t="shared" si="67"/>
        <v>100</v>
      </c>
    </row>
    <row r="325" spans="1:11" s="3" customFormat="1" ht="34.15" customHeight="1" outlineLevel="2">
      <c r="A325" s="97" t="s">
        <v>122</v>
      </c>
      <c r="B325" s="78" t="s">
        <v>155</v>
      </c>
      <c r="C325" s="78" t="s">
        <v>22</v>
      </c>
      <c r="D325" s="76" t="s">
        <v>179</v>
      </c>
      <c r="E325" s="119">
        <f t="shared" si="64"/>
        <v>8056.4</v>
      </c>
      <c r="F325" s="119">
        <v>8056.4</v>
      </c>
      <c r="G325" s="119">
        <v>0</v>
      </c>
      <c r="H325" s="119">
        <f t="shared" si="70"/>
        <v>8016.5</v>
      </c>
      <c r="I325" s="121">
        <v>8016.5</v>
      </c>
      <c r="J325" s="121">
        <v>0</v>
      </c>
      <c r="K325" s="119">
        <f t="shared" si="67"/>
        <v>99.50474157191799</v>
      </c>
    </row>
    <row r="326" spans="1:11" s="3" customFormat="1" ht="24.75" customHeight="1" outlineLevel="2">
      <c r="A326" s="86" t="s">
        <v>267</v>
      </c>
      <c r="B326" s="84" t="s">
        <v>155</v>
      </c>
      <c r="C326" s="75" t="s">
        <v>265</v>
      </c>
      <c r="D326" s="77"/>
      <c r="E326" s="117">
        <f t="shared" si="64"/>
        <v>5125.2</v>
      </c>
      <c r="F326" s="117">
        <f t="shared" ref="F326:J329" si="71">F327</f>
        <v>53.8</v>
      </c>
      <c r="G326" s="117">
        <f t="shared" si="71"/>
        <v>5071.3999999999996</v>
      </c>
      <c r="H326" s="117">
        <f t="shared" si="70"/>
        <v>5125.2</v>
      </c>
      <c r="I326" s="117">
        <f t="shared" si="71"/>
        <v>53.8</v>
      </c>
      <c r="J326" s="117">
        <f t="shared" si="71"/>
        <v>5071.3999999999996</v>
      </c>
      <c r="K326" s="117">
        <f t="shared" si="67"/>
        <v>100</v>
      </c>
    </row>
    <row r="327" spans="1:11" s="3" customFormat="1" ht="34.15" customHeight="1" outlineLevel="2">
      <c r="A327" s="91" t="s">
        <v>259</v>
      </c>
      <c r="B327" s="84" t="s">
        <v>155</v>
      </c>
      <c r="C327" s="75" t="s">
        <v>266</v>
      </c>
      <c r="D327" s="77"/>
      <c r="E327" s="117">
        <f t="shared" si="64"/>
        <v>5125.2</v>
      </c>
      <c r="F327" s="117">
        <f t="shared" si="71"/>
        <v>53.8</v>
      </c>
      <c r="G327" s="117">
        <f t="shared" si="71"/>
        <v>5071.3999999999996</v>
      </c>
      <c r="H327" s="117">
        <f t="shared" si="70"/>
        <v>5125.2</v>
      </c>
      <c r="I327" s="117">
        <f t="shared" si="71"/>
        <v>53.8</v>
      </c>
      <c r="J327" s="117">
        <f t="shared" si="71"/>
        <v>5071.3999999999996</v>
      </c>
      <c r="K327" s="117">
        <f t="shared" si="67"/>
        <v>100</v>
      </c>
    </row>
    <row r="328" spans="1:11" s="3" customFormat="1" ht="34.15" customHeight="1" outlineLevel="2">
      <c r="A328" s="134" t="s">
        <v>505</v>
      </c>
      <c r="B328" s="73" t="s">
        <v>155</v>
      </c>
      <c r="C328" s="78" t="s">
        <v>266</v>
      </c>
      <c r="D328" s="72" t="s">
        <v>262</v>
      </c>
      <c r="E328" s="119">
        <f t="shared" si="64"/>
        <v>5125.2</v>
      </c>
      <c r="F328" s="119">
        <f t="shared" si="71"/>
        <v>53.8</v>
      </c>
      <c r="G328" s="119">
        <f t="shared" si="71"/>
        <v>5071.3999999999996</v>
      </c>
      <c r="H328" s="119">
        <f t="shared" si="70"/>
        <v>5125.2</v>
      </c>
      <c r="I328" s="119">
        <f t="shared" si="71"/>
        <v>53.8</v>
      </c>
      <c r="J328" s="119">
        <f t="shared" si="71"/>
        <v>5071.3999999999996</v>
      </c>
      <c r="K328" s="119">
        <f t="shared" si="67"/>
        <v>100</v>
      </c>
    </row>
    <row r="329" spans="1:11" s="3" customFormat="1" ht="81.75" customHeight="1" outlineLevel="2">
      <c r="A329" s="130" t="s">
        <v>260</v>
      </c>
      <c r="B329" s="73" t="s">
        <v>155</v>
      </c>
      <c r="C329" s="78" t="s">
        <v>266</v>
      </c>
      <c r="D329" s="72" t="s">
        <v>263</v>
      </c>
      <c r="E329" s="119">
        <f t="shared" si="64"/>
        <v>5125.2</v>
      </c>
      <c r="F329" s="119">
        <f t="shared" si="71"/>
        <v>53.8</v>
      </c>
      <c r="G329" s="119">
        <f t="shared" si="71"/>
        <v>5071.3999999999996</v>
      </c>
      <c r="H329" s="119">
        <f t="shared" si="70"/>
        <v>5125.2</v>
      </c>
      <c r="I329" s="119">
        <f t="shared" si="71"/>
        <v>53.8</v>
      </c>
      <c r="J329" s="119">
        <f t="shared" si="71"/>
        <v>5071.3999999999996</v>
      </c>
      <c r="K329" s="119">
        <f t="shared" si="67"/>
        <v>100</v>
      </c>
    </row>
    <row r="330" spans="1:11" s="3" customFormat="1" ht="31.5" outlineLevel="2">
      <c r="A330" s="130" t="s">
        <v>261</v>
      </c>
      <c r="B330" s="73" t="s">
        <v>155</v>
      </c>
      <c r="C330" s="78" t="s">
        <v>266</v>
      </c>
      <c r="D330" s="72" t="s">
        <v>264</v>
      </c>
      <c r="E330" s="119">
        <f t="shared" si="64"/>
        <v>5125.2</v>
      </c>
      <c r="F330" s="119">
        <v>53.8</v>
      </c>
      <c r="G330" s="119">
        <v>5071.3999999999996</v>
      </c>
      <c r="H330" s="119">
        <f t="shared" si="70"/>
        <v>5125.2</v>
      </c>
      <c r="I330" s="121">
        <v>53.8</v>
      </c>
      <c r="J330" s="121">
        <v>5071.3999999999996</v>
      </c>
      <c r="K330" s="119">
        <f t="shared" si="67"/>
        <v>100</v>
      </c>
    </row>
    <row r="331" spans="1:11" s="3" customFormat="1" ht="27" customHeight="1" outlineLevel="2">
      <c r="A331" s="96" t="s">
        <v>105</v>
      </c>
      <c r="B331" s="75" t="s">
        <v>155</v>
      </c>
      <c r="C331" s="75" t="s">
        <v>36</v>
      </c>
      <c r="D331" s="77"/>
      <c r="E331" s="117">
        <f t="shared" si="64"/>
        <v>4821.3999999999996</v>
      </c>
      <c r="F331" s="117">
        <f t="shared" ref="F331:G335" si="72">F332</f>
        <v>4821.3999999999996</v>
      </c>
      <c r="G331" s="117">
        <f t="shared" si="72"/>
        <v>0</v>
      </c>
      <c r="H331" s="117">
        <f t="shared" si="70"/>
        <v>388.8</v>
      </c>
      <c r="I331" s="117">
        <f t="shared" ref="I331:J335" si="73">I332</f>
        <v>388.8</v>
      </c>
      <c r="J331" s="117">
        <f t="shared" si="73"/>
        <v>0</v>
      </c>
      <c r="K331" s="117">
        <f t="shared" si="67"/>
        <v>8.0640477869498497</v>
      </c>
    </row>
    <row r="332" spans="1:11" s="3" customFormat="1" ht="21.75" customHeight="1" outlineLevel="2">
      <c r="A332" s="96" t="s">
        <v>106</v>
      </c>
      <c r="B332" s="75" t="s">
        <v>155</v>
      </c>
      <c r="C332" s="75" t="s">
        <v>37</v>
      </c>
      <c r="D332" s="77"/>
      <c r="E332" s="117">
        <f t="shared" si="64"/>
        <v>4821.3999999999996</v>
      </c>
      <c r="F332" s="117">
        <f t="shared" si="72"/>
        <v>4821.3999999999996</v>
      </c>
      <c r="G332" s="117">
        <f t="shared" si="72"/>
        <v>0</v>
      </c>
      <c r="H332" s="117">
        <f t="shared" si="70"/>
        <v>388.8</v>
      </c>
      <c r="I332" s="117">
        <f t="shared" si="73"/>
        <v>388.8</v>
      </c>
      <c r="J332" s="117">
        <f t="shared" si="73"/>
        <v>0</v>
      </c>
      <c r="K332" s="117">
        <f t="shared" si="67"/>
        <v>8.0640477869498497</v>
      </c>
    </row>
    <row r="333" spans="1:11" s="3" customFormat="1" ht="38.25" customHeight="1" outlineLevel="2">
      <c r="A333" s="134" t="s">
        <v>515</v>
      </c>
      <c r="B333" s="72" t="s">
        <v>155</v>
      </c>
      <c r="C333" s="72" t="s">
        <v>37</v>
      </c>
      <c r="D333" s="72" t="s">
        <v>297</v>
      </c>
      <c r="E333" s="119">
        <f t="shared" si="64"/>
        <v>4821.3999999999996</v>
      </c>
      <c r="F333" s="119">
        <f t="shared" si="72"/>
        <v>4821.3999999999996</v>
      </c>
      <c r="G333" s="119">
        <f t="shared" si="72"/>
        <v>0</v>
      </c>
      <c r="H333" s="119">
        <f t="shared" si="70"/>
        <v>388.8</v>
      </c>
      <c r="I333" s="119">
        <f t="shared" si="73"/>
        <v>388.8</v>
      </c>
      <c r="J333" s="119">
        <f t="shared" si="73"/>
        <v>0</v>
      </c>
      <c r="K333" s="119">
        <f t="shared" si="67"/>
        <v>8.0640477869498497</v>
      </c>
    </row>
    <row r="334" spans="1:11" s="3" customFormat="1" ht="34.5" customHeight="1" outlineLevel="2">
      <c r="A334" s="134" t="s">
        <v>516</v>
      </c>
      <c r="B334" s="72" t="s">
        <v>155</v>
      </c>
      <c r="C334" s="72" t="s">
        <v>37</v>
      </c>
      <c r="D334" s="72" t="s">
        <v>338</v>
      </c>
      <c r="E334" s="119">
        <f t="shared" si="64"/>
        <v>4821.3999999999996</v>
      </c>
      <c r="F334" s="119">
        <f t="shared" si="72"/>
        <v>4821.3999999999996</v>
      </c>
      <c r="G334" s="119">
        <f t="shared" si="72"/>
        <v>0</v>
      </c>
      <c r="H334" s="119">
        <f t="shared" si="70"/>
        <v>388.8</v>
      </c>
      <c r="I334" s="119">
        <f t="shared" si="73"/>
        <v>388.8</v>
      </c>
      <c r="J334" s="119">
        <f t="shared" si="73"/>
        <v>0</v>
      </c>
      <c r="K334" s="119">
        <f t="shared" si="67"/>
        <v>8.0640477869498497</v>
      </c>
    </row>
    <row r="335" spans="1:11" s="3" customFormat="1" ht="65.25" customHeight="1" outlineLevel="2">
      <c r="A335" s="130" t="s">
        <v>517</v>
      </c>
      <c r="B335" s="72" t="s">
        <v>155</v>
      </c>
      <c r="C335" s="72" t="s">
        <v>37</v>
      </c>
      <c r="D335" s="72" t="s">
        <v>518</v>
      </c>
      <c r="E335" s="119">
        <f t="shared" si="64"/>
        <v>4821.3999999999996</v>
      </c>
      <c r="F335" s="119">
        <f t="shared" si="72"/>
        <v>4821.3999999999996</v>
      </c>
      <c r="G335" s="119">
        <f t="shared" si="72"/>
        <v>0</v>
      </c>
      <c r="H335" s="119">
        <f t="shared" si="70"/>
        <v>388.8</v>
      </c>
      <c r="I335" s="119">
        <f t="shared" si="73"/>
        <v>388.8</v>
      </c>
      <c r="J335" s="119">
        <f t="shared" si="73"/>
        <v>0</v>
      </c>
      <c r="K335" s="119">
        <f t="shared" si="67"/>
        <v>8.0640477869498497</v>
      </c>
    </row>
    <row r="336" spans="1:11" s="3" customFormat="1" ht="21.75" customHeight="1" outlineLevel="2">
      <c r="A336" s="130" t="s">
        <v>136</v>
      </c>
      <c r="B336" s="72" t="s">
        <v>155</v>
      </c>
      <c r="C336" s="72" t="s">
        <v>37</v>
      </c>
      <c r="D336" s="72" t="s">
        <v>519</v>
      </c>
      <c r="E336" s="119">
        <f t="shared" si="64"/>
        <v>4821.3999999999996</v>
      </c>
      <c r="F336" s="119">
        <v>4821.3999999999996</v>
      </c>
      <c r="G336" s="119">
        <v>0</v>
      </c>
      <c r="H336" s="119">
        <f t="shared" si="70"/>
        <v>388.8</v>
      </c>
      <c r="I336" s="119">
        <v>388.8</v>
      </c>
      <c r="J336" s="119">
        <v>0</v>
      </c>
      <c r="K336" s="119">
        <f t="shared" si="67"/>
        <v>8.0640477869498497</v>
      </c>
    </row>
    <row r="337" spans="1:12" s="3" customFormat="1" ht="34.15" customHeight="1" outlineLevel="2">
      <c r="A337" s="96" t="s">
        <v>148</v>
      </c>
      <c r="B337" s="75" t="s">
        <v>115</v>
      </c>
      <c r="C337" s="75"/>
      <c r="D337" s="77"/>
      <c r="E337" s="117">
        <f t="shared" si="64"/>
        <v>116351.1</v>
      </c>
      <c r="F337" s="117">
        <f>F342+F363+F399+F393+F338</f>
        <v>106152.20000000001</v>
      </c>
      <c r="G337" s="117">
        <f>G342+G363+G399+G393+G338</f>
        <v>10198.900000000001</v>
      </c>
      <c r="H337" s="117">
        <f t="shared" si="70"/>
        <v>116085.1</v>
      </c>
      <c r="I337" s="117">
        <f>I342+I363+I399+I393+I338</f>
        <v>105886.20000000001</v>
      </c>
      <c r="J337" s="117">
        <f>J342+J363+J399+J393+J338</f>
        <v>10198.900000000001</v>
      </c>
      <c r="K337" s="117">
        <f t="shared" si="67"/>
        <v>99.771381619941707</v>
      </c>
    </row>
    <row r="338" spans="1:12" s="3" customFormat="1" ht="22.5" customHeight="1" outlineLevel="2">
      <c r="A338" s="96" t="s">
        <v>99</v>
      </c>
      <c r="B338" s="75" t="s">
        <v>115</v>
      </c>
      <c r="C338" s="75" t="s">
        <v>16</v>
      </c>
      <c r="D338" s="77"/>
      <c r="E338" s="117">
        <f t="shared" si="64"/>
        <v>500</v>
      </c>
      <c r="F338" s="117">
        <f t="shared" ref="F338:J340" si="74">F339</f>
        <v>500</v>
      </c>
      <c r="G338" s="117">
        <f t="shared" si="74"/>
        <v>0</v>
      </c>
      <c r="H338" s="117">
        <f t="shared" si="70"/>
        <v>500</v>
      </c>
      <c r="I338" s="117">
        <f t="shared" si="74"/>
        <v>500</v>
      </c>
      <c r="J338" s="117">
        <f t="shared" si="74"/>
        <v>0</v>
      </c>
      <c r="K338" s="117">
        <f t="shared" si="67"/>
        <v>100</v>
      </c>
    </row>
    <row r="339" spans="1:12" s="3" customFormat="1" ht="25.5" customHeight="1" outlineLevel="2">
      <c r="A339" s="96" t="s">
        <v>55</v>
      </c>
      <c r="B339" s="75" t="s">
        <v>115</v>
      </c>
      <c r="C339" s="75" t="s">
        <v>17</v>
      </c>
      <c r="D339" s="77"/>
      <c r="E339" s="117">
        <f t="shared" si="64"/>
        <v>500</v>
      </c>
      <c r="F339" s="117">
        <f t="shared" si="74"/>
        <v>500</v>
      </c>
      <c r="G339" s="117">
        <f t="shared" si="74"/>
        <v>0</v>
      </c>
      <c r="H339" s="117">
        <f t="shared" si="70"/>
        <v>500</v>
      </c>
      <c r="I339" s="117">
        <f t="shared" si="74"/>
        <v>500</v>
      </c>
      <c r="J339" s="117">
        <f t="shared" si="74"/>
        <v>0</v>
      </c>
      <c r="K339" s="117">
        <f t="shared" si="67"/>
        <v>100</v>
      </c>
    </row>
    <row r="340" spans="1:12" s="3" customFormat="1" ht="24" customHeight="1" outlineLevel="2">
      <c r="A340" s="100" t="s">
        <v>118</v>
      </c>
      <c r="B340" s="78" t="s">
        <v>115</v>
      </c>
      <c r="C340" s="78" t="s">
        <v>17</v>
      </c>
      <c r="D340" s="72" t="s">
        <v>308</v>
      </c>
      <c r="E340" s="119">
        <f t="shared" si="64"/>
        <v>500</v>
      </c>
      <c r="F340" s="119">
        <f>F341</f>
        <v>500</v>
      </c>
      <c r="G340" s="119">
        <f>G341</f>
        <v>0</v>
      </c>
      <c r="H340" s="119">
        <f t="shared" si="70"/>
        <v>500</v>
      </c>
      <c r="I340" s="119">
        <f>I341</f>
        <v>500</v>
      </c>
      <c r="J340" s="119">
        <f t="shared" si="74"/>
        <v>0</v>
      </c>
      <c r="K340" s="119">
        <f t="shared" si="67"/>
        <v>100</v>
      </c>
    </row>
    <row r="341" spans="1:12" s="3" customFormat="1" ht="48" customHeight="1" outlineLevel="2">
      <c r="A341" s="88" t="s">
        <v>520</v>
      </c>
      <c r="B341" s="78" t="s">
        <v>115</v>
      </c>
      <c r="C341" s="78" t="s">
        <v>17</v>
      </c>
      <c r="D341" s="76" t="s">
        <v>521</v>
      </c>
      <c r="E341" s="119">
        <f t="shared" si="64"/>
        <v>500</v>
      </c>
      <c r="F341" s="119">
        <v>500</v>
      </c>
      <c r="G341" s="119">
        <v>0</v>
      </c>
      <c r="H341" s="119">
        <f t="shared" si="70"/>
        <v>500</v>
      </c>
      <c r="I341" s="119">
        <v>500</v>
      </c>
      <c r="J341" s="119">
        <v>0</v>
      </c>
      <c r="K341" s="119">
        <f t="shared" si="67"/>
        <v>100</v>
      </c>
    </row>
    <row r="342" spans="1:12" s="3" customFormat="1" ht="15.75" outlineLevel="2">
      <c r="A342" s="96" t="s">
        <v>102</v>
      </c>
      <c r="B342" s="75" t="s">
        <v>115</v>
      </c>
      <c r="C342" s="75" t="s">
        <v>23</v>
      </c>
      <c r="D342" s="77"/>
      <c r="E342" s="117">
        <f t="shared" si="64"/>
        <v>32915.300000000003</v>
      </c>
      <c r="F342" s="118">
        <f>F343+F352</f>
        <v>32915.300000000003</v>
      </c>
      <c r="G342" s="118">
        <f>G343+G352</f>
        <v>0</v>
      </c>
      <c r="H342" s="117">
        <f t="shared" si="70"/>
        <v>32830.400000000001</v>
      </c>
      <c r="I342" s="118">
        <f>I343+I352</f>
        <v>32830.400000000001</v>
      </c>
      <c r="J342" s="118">
        <f>J343+J352</f>
        <v>0</v>
      </c>
      <c r="K342" s="117">
        <f t="shared" si="67"/>
        <v>99.742065240177055</v>
      </c>
    </row>
    <row r="343" spans="1:12" s="3" customFormat="1" ht="18.600000000000001" customHeight="1" outlineLevel="2">
      <c r="A343" s="96" t="s">
        <v>149</v>
      </c>
      <c r="B343" s="75" t="s">
        <v>115</v>
      </c>
      <c r="C343" s="75" t="s">
        <v>145</v>
      </c>
      <c r="D343" s="77"/>
      <c r="E343" s="117">
        <f t="shared" si="64"/>
        <v>32605.3</v>
      </c>
      <c r="F343" s="137">
        <f>F344+F348</f>
        <v>32605.3</v>
      </c>
      <c r="G343" s="137">
        <f>G344+G348</f>
        <v>0</v>
      </c>
      <c r="H343" s="117">
        <f t="shared" si="70"/>
        <v>32520.400000000001</v>
      </c>
      <c r="I343" s="137">
        <f>I344+I348</f>
        <v>32520.400000000001</v>
      </c>
      <c r="J343" s="137">
        <f>J344+J348</f>
        <v>0</v>
      </c>
      <c r="K343" s="117">
        <f t="shared" si="67"/>
        <v>99.739612885021771</v>
      </c>
    </row>
    <row r="344" spans="1:12" s="35" customFormat="1" ht="34.15" customHeight="1" outlineLevel="2">
      <c r="A344" s="97" t="s">
        <v>442</v>
      </c>
      <c r="B344" s="78" t="s">
        <v>115</v>
      </c>
      <c r="C344" s="78" t="s">
        <v>145</v>
      </c>
      <c r="D344" s="83" t="s">
        <v>227</v>
      </c>
      <c r="E344" s="119">
        <f t="shared" si="64"/>
        <v>4</v>
      </c>
      <c r="F344" s="132">
        <f t="shared" ref="F344:J344" si="75">F345</f>
        <v>4</v>
      </c>
      <c r="G344" s="132">
        <f t="shared" si="75"/>
        <v>0</v>
      </c>
      <c r="H344" s="119">
        <f t="shared" si="70"/>
        <v>4</v>
      </c>
      <c r="I344" s="132">
        <f t="shared" si="75"/>
        <v>4</v>
      </c>
      <c r="J344" s="132">
        <f t="shared" si="75"/>
        <v>0</v>
      </c>
      <c r="K344" s="119">
        <f t="shared" si="67"/>
        <v>100</v>
      </c>
      <c r="L344" s="63"/>
    </row>
    <row r="345" spans="1:12" s="35" customFormat="1" ht="47.25" outlineLevel="2">
      <c r="A345" s="88" t="s">
        <v>174</v>
      </c>
      <c r="B345" s="78" t="s">
        <v>115</v>
      </c>
      <c r="C345" s="78" t="s">
        <v>145</v>
      </c>
      <c r="D345" s="72" t="s">
        <v>228</v>
      </c>
      <c r="E345" s="119">
        <f t="shared" si="64"/>
        <v>4</v>
      </c>
      <c r="F345" s="132">
        <f>F346</f>
        <v>4</v>
      </c>
      <c r="G345" s="132">
        <f>G346</f>
        <v>0</v>
      </c>
      <c r="H345" s="119">
        <f t="shared" si="70"/>
        <v>4</v>
      </c>
      <c r="I345" s="132">
        <f>I346</f>
        <v>4</v>
      </c>
      <c r="J345" s="132">
        <f>J346</f>
        <v>0</v>
      </c>
      <c r="K345" s="119">
        <f t="shared" si="67"/>
        <v>100</v>
      </c>
      <c r="L345" s="63"/>
    </row>
    <row r="346" spans="1:12" s="35" customFormat="1" ht="31.5" outlineLevel="2">
      <c r="A346" s="88" t="s">
        <v>175</v>
      </c>
      <c r="B346" s="78" t="s">
        <v>115</v>
      </c>
      <c r="C346" s="78" t="s">
        <v>145</v>
      </c>
      <c r="D346" s="72" t="s">
        <v>176</v>
      </c>
      <c r="E346" s="119">
        <f t="shared" si="64"/>
        <v>4</v>
      </c>
      <c r="F346" s="132">
        <f>F347</f>
        <v>4</v>
      </c>
      <c r="G346" s="132">
        <f>G347</f>
        <v>0</v>
      </c>
      <c r="H346" s="119">
        <f t="shared" si="70"/>
        <v>4</v>
      </c>
      <c r="I346" s="132">
        <f>I347</f>
        <v>4</v>
      </c>
      <c r="J346" s="132">
        <f>J347</f>
        <v>0</v>
      </c>
      <c r="K346" s="119">
        <f t="shared" si="67"/>
        <v>100</v>
      </c>
      <c r="L346" s="63"/>
    </row>
    <row r="347" spans="1:12" s="35" customFormat="1" ht="18.600000000000001" customHeight="1" outlineLevel="2">
      <c r="A347" s="88" t="s">
        <v>136</v>
      </c>
      <c r="B347" s="78" t="s">
        <v>115</v>
      </c>
      <c r="C347" s="78" t="s">
        <v>145</v>
      </c>
      <c r="D347" s="72" t="s">
        <v>177</v>
      </c>
      <c r="E347" s="119">
        <f t="shared" si="64"/>
        <v>4</v>
      </c>
      <c r="F347" s="132">
        <v>4</v>
      </c>
      <c r="G347" s="132">
        <v>0</v>
      </c>
      <c r="H347" s="119">
        <f t="shared" si="70"/>
        <v>4</v>
      </c>
      <c r="I347" s="121">
        <v>4</v>
      </c>
      <c r="J347" s="121">
        <v>0</v>
      </c>
      <c r="K347" s="119">
        <f t="shared" si="67"/>
        <v>100</v>
      </c>
      <c r="L347" s="63"/>
    </row>
    <row r="348" spans="1:12" s="35" customFormat="1" ht="37.5" customHeight="1" outlineLevel="2">
      <c r="A348" s="98" t="s">
        <v>225</v>
      </c>
      <c r="B348" s="78" t="s">
        <v>115</v>
      </c>
      <c r="C348" s="78" t="s">
        <v>145</v>
      </c>
      <c r="D348" s="76" t="s">
        <v>293</v>
      </c>
      <c r="E348" s="119">
        <f t="shared" si="64"/>
        <v>32601.3</v>
      </c>
      <c r="F348" s="120">
        <f t="shared" ref="F348:J348" si="76">F349</f>
        <v>32601.3</v>
      </c>
      <c r="G348" s="120">
        <f t="shared" si="76"/>
        <v>0</v>
      </c>
      <c r="H348" s="119">
        <f t="shared" si="70"/>
        <v>32516.400000000001</v>
      </c>
      <c r="I348" s="120">
        <f t="shared" si="76"/>
        <v>32516.400000000001</v>
      </c>
      <c r="J348" s="120">
        <f t="shared" si="76"/>
        <v>0</v>
      </c>
      <c r="K348" s="119">
        <f t="shared" si="67"/>
        <v>99.7395809369565</v>
      </c>
    </row>
    <row r="349" spans="1:12" s="35" customFormat="1" ht="42" customHeight="1" outlineLevel="2">
      <c r="A349" s="101" t="s">
        <v>150</v>
      </c>
      <c r="B349" s="78" t="s">
        <v>115</v>
      </c>
      <c r="C349" s="78" t="s">
        <v>145</v>
      </c>
      <c r="D349" s="76" t="s">
        <v>294</v>
      </c>
      <c r="E349" s="119">
        <f t="shared" si="64"/>
        <v>32601.3</v>
      </c>
      <c r="F349" s="119">
        <f>F350</f>
        <v>32601.3</v>
      </c>
      <c r="G349" s="119">
        <f>G350</f>
        <v>0</v>
      </c>
      <c r="H349" s="119">
        <f t="shared" si="70"/>
        <v>32516.400000000001</v>
      </c>
      <c r="I349" s="119">
        <f>I350</f>
        <v>32516.400000000001</v>
      </c>
      <c r="J349" s="119">
        <f>J350</f>
        <v>0</v>
      </c>
      <c r="K349" s="119">
        <f t="shared" si="67"/>
        <v>99.7395809369565</v>
      </c>
    </row>
    <row r="350" spans="1:12" s="35" customFormat="1" ht="37.5" customHeight="1" outlineLevel="2">
      <c r="A350" s="98" t="s">
        <v>226</v>
      </c>
      <c r="B350" s="78" t="s">
        <v>115</v>
      </c>
      <c r="C350" s="78" t="s">
        <v>145</v>
      </c>
      <c r="D350" s="76" t="s">
        <v>295</v>
      </c>
      <c r="E350" s="119">
        <f t="shared" ref="E350:E396" si="77">F350+G350</f>
        <v>32601.3</v>
      </c>
      <c r="F350" s="119">
        <f>F351</f>
        <v>32601.3</v>
      </c>
      <c r="G350" s="119">
        <f>G351</f>
        <v>0</v>
      </c>
      <c r="H350" s="119">
        <f t="shared" si="70"/>
        <v>32516.400000000001</v>
      </c>
      <c r="I350" s="119">
        <f>I351</f>
        <v>32516.400000000001</v>
      </c>
      <c r="J350" s="119">
        <f>J351</f>
        <v>0</v>
      </c>
      <c r="K350" s="119">
        <f t="shared" si="67"/>
        <v>99.7395809369565</v>
      </c>
    </row>
    <row r="351" spans="1:12" s="35" customFormat="1" ht="18.600000000000001" customHeight="1" outlineLevel="2">
      <c r="A351" s="98" t="s">
        <v>136</v>
      </c>
      <c r="B351" s="78" t="s">
        <v>115</v>
      </c>
      <c r="C351" s="78" t="s">
        <v>145</v>
      </c>
      <c r="D351" s="76" t="s">
        <v>296</v>
      </c>
      <c r="E351" s="119">
        <f t="shared" si="77"/>
        <v>32601.3</v>
      </c>
      <c r="F351" s="119">
        <v>32601.3</v>
      </c>
      <c r="G351" s="119"/>
      <c r="H351" s="119">
        <f t="shared" si="70"/>
        <v>32516.400000000001</v>
      </c>
      <c r="I351" s="121">
        <v>32516.400000000001</v>
      </c>
      <c r="J351" s="121">
        <v>0</v>
      </c>
      <c r="K351" s="119">
        <f t="shared" si="67"/>
        <v>99.7395809369565</v>
      </c>
    </row>
    <row r="352" spans="1:12" s="35" customFormat="1" ht="15.75" outlineLevel="2">
      <c r="A352" s="96" t="s">
        <v>157</v>
      </c>
      <c r="B352" s="75" t="s">
        <v>115</v>
      </c>
      <c r="C352" s="75" t="s">
        <v>26</v>
      </c>
      <c r="D352" s="77"/>
      <c r="E352" s="117">
        <f t="shared" si="77"/>
        <v>310</v>
      </c>
      <c r="F352" s="118">
        <f>F353</f>
        <v>310</v>
      </c>
      <c r="G352" s="118">
        <f>G353</f>
        <v>0</v>
      </c>
      <c r="H352" s="117">
        <f t="shared" si="70"/>
        <v>310</v>
      </c>
      <c r="I352" s="118">
        <f>I353</f>
        <v>310</v>
      </c>
      <c r="J352" s="118">
        <f>J353</f>
        <v>0</v>
      </c>
      <c r="K352" s="117">
        <f t="shared" si="67"/>
        <v>100</v>
      </c>
    </row>
    <row r="353" spans="1:11" s="3" customFormat="1" ht="38.25" customHeight="1" outlineLevel="2">
      <c r="A353" s="130" t="s">
        <v>440</v>
      </c>
      <c r="B353" s="78" t="s">
        <v>115</v>
      </c>
      <c r="C353" s="78" t="s">
        <v>26</v>
      </c>
      <c r="D353" s="73" t="s">
        <v>298</v>
      </c>
      <c r="E353" s="119">
        <f t="shared" si="77"/>
        <v>310</v>
      </c>
      <c r="F353" s="120">
        <f>F354+F357+F360</f>
        <v>310</v>
      </c>
      <c r="G353" s="120">
        <f>G354+G357+G360</f>
        <v>0</v>
      </c>
      <c r="H353" s="119">
        <f t="shared" si="70"/>
        <v>310</v>
      </c>
      <c r="I353" s="120">
        <f>I354+I357+I360</f>
        <v>310</v>
      </c>
      <c r="J353" s="120">
        <f>J354+J357+J360</f>
        <v>0</v>
      </c>
      <c r="K353" s="119">
        <f t="shared" si="67"/>
        <v>100</v>
      </c>
    </row>
    <row r="354" spans="1:11" s="3" customFormat="1" ht="19.5" customHeight="1" outlineLevel="2">
      <c r="A354" s="130" t="s">
        <v>522</v>
      </c>
      <c r="B354" s="78" t="s">
        <v>115</v>
      </c>
      <c r="C354" s="78" t="s">
        <v>26</v>
      </c>
      <c r="D354" s="73" t="s">
        <v>299</v>
      </c>
      <c r="E354" s="119">
        <f t="shared" si="77"/>
        <v>105</v>
      </c>
      <c r="F354" s="119">
        <f t="shared" ref="F354:J354" si="78">F355</f>
        <v>105</v>
      </c>
      <c r="G354" s="119">
        <f t="shared" si="78"/>
        <v>0</v>
      </c>
      <c r="H354" s="119">
        <f t="shared" si="70"/>
        <v>105</v>
      </c>
      <c r="I354" s="119">
        <f t="shared" si="78"/>
        <v>105</v>
      </c>
      <c r="J354" s="119">
        <f t="shared" si="78"/>
        <v>0</v>
      </c>
      <c r="K354" s="119">
        <f t="shared" si="67"/>
        <v>100</v>
      </c>
    </row>
    <row r="355" spans="1:11" s="3" customFormat="1" ht="50.25" customHeight="1" outlineLevel="2">
      <c r="A355" s="130" t="s">
        <v>229</v>
      </c>
      <c r="B355" s="78" t="s">
        <v>115</v>
      </c>
      <c r="C355" s="78" t="s">
        <v>26</v>
      </c>
      <c r="D355" s="73" t="s">
        <v>300</v>
      </c>
      <c r="E355" s="119">
        <f t="shared" si="77"/>
        <v>105</v>
      </c>
      <c r="F355" s="120">
        <f>F356</f>
        <v>105</v>
      </c>
      <c r="G355" s="120">
        <f>G356</f>
        <v>0</v>
      </c>
      <c r="H355" s="119">
        <f t="shared" si="70"/>
        <v>105</v>
      </c>
      <c r="I355" s="120">
        <f>I356</f>
        <v>105</v>
      </c>
      <c r="J355" s="120">
        <f>J356</f>
        <v>0</v>
      </c>
      <c r="K355" s="119">
        <f t="shared" si="67"/>
        <v>100</v>
      </c>
    </row>
    <row r="356" spans="1:11" s="3" customFormat="1" ht="15.75" outlineLevel="2">
      <c r="A356" s="98" t="s">
        <v>136</v>
      </c>
      <c r="B356" s="78" t="s">
        <v>115</v>
      </c>
      <c r="C356" s="78" t="s">
        <v>26</v>
      </c>
      <c r="D356" s="76" t="s">
        <v>301</v>
      </c>
      <c r="E356" s="119">
        <f t="shared" si="77"/>
        <v>105</v>
      </c>
      <c r="F356" s="119">
        <v>105</v>
      </c>
      <c r="G356" s="119">
        <v>0</v>
      </c>
      <c r="H356" s="119">
        <f t="shared" si="70"/>
        <v>105</v>
      </c>
      <c r="I356" s="121">
        <v>105</v>
      </c>
      <c r="J356" s="121">
        <v>0</v>
      </c>
      <c r="K356" s="119">
        <f t="shared" si="67"/>
        <v>100</v>
      </c>
    </row>
    <row r="357" spans="1:11" s="3" customFormat="1" ht="36.6" customHeight="1" outlineLevel="2">
      <c r="A357" s="130" t="s">
        <v>523</v>
      </c>
      <c r="B357" s="78" t="s">
        <v>115</v>
      </c>
      <c r="C357" s="78" t="s">
        <v>26</v>
      </c>
      <c r="D357" s="76" t="s">
        <v>302</v>
      </c>
      <c r="E357" s="119">
        <f t="shared" si="77"/>
        <v>155</v>
      </c>
      <c r="F357" s="119">
        <f t="shared" ref="F357:J358" si="79">F358</f>
        <v>155</v>
      </c>
      <c r="G357" s="119">
        <f t="shared" si="79"/>
        <v>0</v>
      </c>
      <c r="H357" s="119">
        <f t="shared" si="70"/>
        <v>155</v>
      </c>
      <c r="I357" s="119">
        <f t="shared" si="79"/>
        <v>155</v>
      </c>
      <c r="J357" s="119">
        <f t="shared" si="79"/>
        <v>0</v>
      </c>
      <c r="K357" s="119">
        <f t="shared" si="67"/>
        <v>100</v>
      </c>
    </row>
    <row r="358" spans="1:11" s="3" customFormat="1" ht="38.25" customHeight="1" outlineLevel="2">
      <c r="A358" s="130" t="s">
        <v>524</v>
      </c>
      <c r="B358" s="78" t="s">
        <v>115</v>
      </c>
      <c r="C358" s="78" t="s">
        <v>26</v>
      </c>
      <c r="D358" s="76" t="s">
        <v>303</v>
      </c>
      <c r="E358" s="119">
        <f t="shared" si="77"/>
        <v>155</v>
      </c>
      <c r="F358" s="119">
        <f t="shared" si="79"/>
        <v>155</v>
      </c>
      <c r="G358" s="119">
        <f t="shared" si="79"/>
        <v>0</v>
      </c>
      <c r="H358" s="119">
        <f t="shared" si="70"/>
        <v>155</v>
      </c>
      <c r="I358" s="119">
        <f t="shared" si="79"/>
        <v>155</v>
      </c>
      <c r="J358" s="119">
        <f t="shared" si="79"/>
        <v>0</v>
      </c>
      <c r="K358" s="119">
        <f t="shared" si="67"/>
        <v>100</v>
      </c>
    </row>
    <row r="359" spans="1:11" s="3" customFormat="1" ht="15.75" outlineLevel="2">
      <c r="A359" s="106" t="s">
        <v>136</v>
      </c>
      <c r="B359" s="78" t="s">
        <v>115</v>
      </c>
      <c r="C359" s="78" t="s">
        <v>26</v>
      </c>
      <c r="D359" s="76" t="s">
        <v>304</v>
      </c>
      <c r="E359" s="119">
        <f t="shared" si="77"/>
        <v>155</v>
      </c>
      <c r="F359" s="119">
        <v>155</v>
      </c>
      <c r="G359" s="119">
        <v>0</v>
      </c>
      <c r="H359" s="119">
        <f t="shared" si="70"/>
        <v>155</v>
      </c>
      <c r="I359" s="121">
        <v>155</v>
      </c>
      <c r="J359" s="121">
        <v>0</v>
      </c>
      <c r="K359" s="119">
        <f t="shared" si="67"/>
        <v>100</v>
      </c>
    </row>
    <row r="360" spans="1:11" s="3" customFormat="1" ht="32.25" customHeight="1" outlineLevel="2">
      <c r="A360" s="130" t="s">
        <v>525</v>
      </c>
      <c r="B360" s="78" t="s">
        <v>115</v>
      </c>
      <c r="C360" s="78" t="s">
        <v>26</v>
      </c>
      <c r="D360" s="73" t="s">
        <v>305</v>
      </c>
      <c r="E360" s="119">
        <f t="shared" si="77"/>
        <v>50</v>
      </c>
      <c r="F360" s="119">
        <f t="shared" ref="F360:J360" si="80">F361</f>
        <v>50</v>
      </c>
      <c r="G360" s="119">
        <f t="shared" si="80"/>
        <v>0</v>
      </c>
      <c r="H360" s="119">
        <f t="shared" si="70"/>
        <v>50</v>
      </c>
      <c r="I360" s="119">
        <f t="shared" si="80"/>
        <v>50</v>
      </c>
      <c r="J360" s="119">
        <f t="shared" si="80"/>
        <v>0</v>
      </c>
      <c r="K360" s="119">
        <f t="shared" si="67"/>
        <v>100</v>
      </c>
    </row>
    <row r="361" spans="1:11" s="3" customFormat="1" ht="71.25" customHeight="1" outlineLevel="2">
      <c r="A361" s="130" t="s">
        <v>230</v>
      </c>
      <c r="B361" s="78" t="s">
        <v>115</v>
      </c>
      <c r="C361" s="78" t="s">
        <v>26</v>
      </c>
      <c r="D361" s="73" t="s">
        <v>306</v>
      </c>
      <c r="E361" s="119">
        <f t="shared" si="77"/>
        <v>50</v>
      </c>
      <c r="F361" s="120">
        <f>F362</f>
        <v>50</v>
      </c>
      <c r="G361" s="120">
        <f>G362</f>
        <v>0</v>
      </c>
      <c r="H361" s="119">
        <f t="shared" si="70"/>
        <v>50</v>
      </c>
      <c r="I361" s="120">
        <f>I362</f>
        <v>50</v>
      </c>
      <c r="J361" s="120">
        <f>J362</f>
        <v>0</v>
      </c>
      <c r="K361" s="119">
        <f t="shared" si="67"/>
        <v>100</v>
      </c>
    </row>
    <row r="362" spans="1:11" s="3" customFormat="1" ht="15.75" outlineLevel="2">
      <c r="A362" s="98" t="s">
        <v>136</v>
      </c>
      <c r="B362" s="78" t="s">
        <v>115</v>
      </c>
      <c r="C362" s="78" t="s">
        <v>26</v>
      </c>
      <c r="D362" s="76" t="s">
        <v>307</v>
      </c>
      <c r="E362" s="119">
        <f t="shared" si="77"/>
        <v>50</v>
      </c>
      <c r="F362" s="119">
        <v>50</v>
      </c>
      <c r="G362" s="119">
        <v>0</v>
      </c>
      <c r="H362" s="119">
        <f t="shared" si="70"/>
        <v>50</v>
      </c>
      <c r="I362" s="121">
        <v>50</v>
      </c>
      <c r="J362" s="121">
        <v>0</v>
      </c>
      <c r="K362" s="119">
        <f t="shared" si="67"/>
        <v>100</v>
      </c>
    </row>
    <row r="363" spans="1:11" s="3" customFormat="1" ht="18" customHeight="1" outlineLevel="2">
      <c r="A363" s="96" t="s">
        <v>113</v>
      </c>
      <c r="B363" s="75" t="s">
        <v>115</v>
      </c>
      <c r="C363" s="75" t="s">
        <v>28</v>
      </c>
      <c r="D363" s="77"/>
      <c r="E363" s="117">
        <f t="shared" si="77"/>
        <v>45389.399999999994</v>
      </c>
      <c r="F363" s="118">
        <f>F364+F388</f>
        <v>38477.199999999997</v>
      </c>
      <c r="G363" s="118">
        <f>G364+G388</f>
        <v>6912.2</v>
      </c>
      <c r="H363" s="117">
        <f t="shared" si="70"/>
        <v>45209.3</v>
      </c>
      <c r="I363" s="118">
        <f>I364+I388</f>
        <v>38297.100000000006</v>
      </c>
      <c r="J363" s="118">
        <f>J364+J388</f>
        <v>6912.2</v>
      </c>
      <c r="K363" s="117">
        <f t="shared" si="67"/>
        <v>99.603211322467374</v>
      </c>
    </row>
    <row r="364" spans="1:11" s="3" customFormat="1" ht="19.899999999999999" customHeight="1" outlineLevel="2">
      <c r="A364" s="95" t="s">
        <v>59</v>
      </c>
      <c r="B364" s="75" t="s">
        <v>115</v>
      </c>
      <c r="C364" s="75" t="s">
        <v>29</v>
      </c>
      <c r="D364" s="77"/>
      <c r="E364" s="117">
        <f t="shared" si="77"/>
        <v>36525.199999999997</v>
      </c>
      <c r="F364" s="118">
        <f>F365+F384</f>
        <v>29685.1</v>
      </c>
      <c r="G364" s="118">
        <f>G365+G384</f>
        <v>6840.0999999999995</v>
      </c>
      <c r="H364" s="117">
        <f t="shared" si="70"/>
        <v>36364.700000000004</v>
      </c>
      <c r="I364" s="118">
        <f>I365+I384</f>
        <v>29524.600000000006</v>
      </c>
      <c r="J364" s="118">
        <f>J365+J384</f>
        <v>6840.0999999999995</v>
      </c>
      <c r="K364" s="117">
        <f t="shared" ref="K364:K441" si="81">H364/E364*100</f>
        <v>99.56057735481258</v>
      </c>
    </row>
    <row r="365" spans="1:11" s="3" customFormat="1" ht="49.5" customHeight="1" outlineLevel="2">
      <c r="A365" s="98" t="s">
        <v>225</v>
      </c>
      <c r="B365" s="78" t="s">
        <v>115</v>
      </c>
      <c r="C365" s="78" t="s">
        <v>29</v>
      </c>
      <c r="D365" s="76" t="s">
        <v>293</v>
      </c>
      <c r="E365" s="119">
        <f t="shared" si="77"/>
        <v>35148.9</v>
      </c>
      <c r="F365" s="119">
        <f>F366+F369+F374+F377+F380</f>
        <v>28698.799999999999</v>
      </c>
      <c r="G365" s="119">
        <f>G366+G369+G374+G377+G380</f>
        <v>6450.0999999999995</v>
      </c>
      <c r="H365" s="119">
        <f t="shared" si="70"/>
        <v>34988.800000000003</v>
      </c>
      <c r="I365" s="119">
        <f>I366+I369+I374+I377+I380</f>
        <v>28538.700000000004</v>
      </c>
      <c r="J365" s="119">
        <f>J366+J369+J374+J377+J380</f>
        <v>6450.0999999999995</v>
      </c>
      <c r="K365" s="119">
        <f t="shared" si="81"/>
        <v>99.54450921650465</v>
      </c>
    </row>
    <row r="366" spans="1:11" s="6" customFormat="1" ht="34.5" customHeight="1" outlineLevel="2">
      <c r="A366" s="101" t="s">
        <v>3</v>
      </c>
      <c r="B366" s="78" t="s">
        <v>115</v>
      </c>
      <c r="C366" s="78" t="s">
        <v>29</v>
      </c>
      <c r="D366" s="76" t="s">
        <v>312</v>
      </c>
      <c r="E366" s="119">
        <f t="shared" si="77"/>
        <v>19955.599999999999</v>
      </c>
      <c r="F366" s="119">
        <f>F367</f>
        <v>19955.599999999999</v>
      </c>
      <c r="G366" s="119">
        <f>G367</f>
        <v>0</v>
      </c>
      <c r="H366" s="119">
        <f t="shared" si="70"/>
        <v>19829.8</v>
      </c>
      <c r="I366" s="119">
        <f>I367</f>
        <v>19829.8</v>
      </c>
      <c r="J366" s="119">
        <f>J367</f>
        <v>0</v>
      </c>
      <c r="K366" s="119">
        <f t="shared" si="81"/>
        <v>99.369600513139176</v>
      </c>
    </row>
    <row r="367" spans="1:11" s="3" customFormat="1" ht="63.75" customHeight="1" outlineLevel="3">
      <c r="A367" s="98" t="s">
        <v>231</v>
      </c>
      <c r="B367" s="78" t="s">
        <v>115</v>
      </c>
      <c r="C367" s="78" t="s">
        <v>29</v>
      </c>
      <c r="D367" s="76" t="s">
        <v>313</v>
      </c>
      <c r="E367" s="119">
        <f t="shared" si="77"/>
        <v>19955.599999999999</v>
      </c>
      <c r="F367" s="119">
        <f>F368</f>
        <v>19955.599999999999</v>
      </c>
      <c r="G367" s="119">
        <f>G368</f>
        <v>0</v>
      </c>
      <c r="H367" s="119">
        <f t="shared" si="70"/>
        <v>19829.8</v>
      </c>
      <c r="I367" s="119">
        <f>I368</f>
        <v>19829.8</v>
      </c>
      <c r="J367" s="119">
        <f>J368</f>
        <v>0</v>
      </c>
      <c r="K367" s="119">
        <f t="shared" si="81"/>
        <v>99.369600513139176</v>
      </c>
    </row>
    <row r="368" spans="1:11" s="6" customFormat="1" ht="22.5" customHeight="1" outlineLevel="3">
      <c r="A368" s="98" t="s">
        <v>136</v>
      </c>
      <c r="B368" s="78" t="s">
        <v>115</v>
      </c>
      <c r="C368" s="78" t="s">
        <v>29</v>
      </c>
      <c r="D368" s="76" t="s">
        <v>314</v>
      </c>
      <c r="E368" s="119">
        <f t="shared" si="77"/>
        <v>19955.599999999999</v>
      </c>
      <c r="F368" s="119">
        <v>19955.599999999999</v>
      </c>
      <c r="G368" s="119">
        <v>0</v>
      </c>
      <c r="H368" s="119">
        <f t="shared" si="70"/>
        <v>19829.8</v>
      </c>
      <c r="I368" s="121">
        <v>19829.8</v>
      </c>
      <c r="J368" s="121">
        <v>0</v>
      </c>
      <c r="K368" s="119">
        <f t="shared" si="81"/>
        <v>99.369600513139176</v>
      </c>
    </row>
    <row r="369" spans="1:11" s="3" customFormat="1" ht="31.5" outlineLevel="3">
      <c r="A369" s="98" t="s">
        <v>4</v>
      </c>
      <c r="B369" s="78" t="s">
        <v>115</v>
      </c>
      <c r="C369" s="78" t="s">
        <v>29</v>
      </c>
      <c r="D369" s="76" t="s">
        <v>315</v>
      </c>
      <c r="E369" s="119">
        <f t="shared" si="77"/>
        <v>9518</v>
      </c>
      <c r="F369" s="119">
        <f>F370</f>
        <v>3759.1</v>
      </c>
      <c r="G369" s="119">
        <f>G370</f>
        <v>5758.9</v>
      </c>
      <c r="H369" s="119">
        <f t="shared" si="70"/>
        <v>9511.2999999999993</v>
      </c>
      <c r="I369" s="119">
        <f>I370</f>
        <v>3752.4</v>
      </c>
      <c r="J369" s="119">
        <f>J370</f>
        <v>5758.9</v>
      </c>
      <c r="K369" s="119">
        <f t="shared" si="81"/>
        <v>99.929607060306779</v>
      </c>
    </row>
    <row r="370" spans="1:11" s="3" customFormat="1" ht="15.75" outlineLevel="3">
      <c r="A370" s="98" t="s">
        <v>0</v>
      </c>
      <c r="B370" s="78" t="s">
        <v>115</v>
      </c>
      <c r="C370" s="78" t="s">
        <v>29</v>
      </c>
      <c r="D370" s="76" t="s">
        <v>316</v>
      </c>
      <c r="E370" s="119">
        <f t="shared" si="77"/>
        <v>9518</v>
      </c>
      <c r="F370" s="119">
        <f>F371+F372</f>
        <v>3759.1</v>
      </c>
      <c r="G370" s="119">
        <f>G371+G372</f>
        <v>5758.9</v>
      </c>
      <c r="H370" s="119">
        <f t="shared" si="70"/>
        <v>9511.2999999999993</v>
      </c>
      <c r="I370" s="119">
        <f>I371+I372</f>
        <v>3752.4</v>
      </c>
      <c r="J370" s="119">
        <f>J371+J372</f>
        <v>5758.9</v>
      </c>
      <c r="K370" s="119">
        <f t="shared" si="81"/>
        <v>99.929607060306779</v>
      </c>
    </row>
    <row r="371" spans="1:11" s="3" customFormat="1" ht="17.45" customHeight="1" outlineLevel="2">
      <c r="A371" s="98" t="s">
        <v>136</v>
      </c>
      <c r="B371" s="78" t="s">
        <v>115</v>
      </c>
      <c r="C371" s="78" t="s">
        <v>29</v>
      </c>
      <c r="D371" s="76" t="s">
        <v>317</v>
      </c>
      <c r="E371" s="119">
        <f t="shared" si="77"/>
        <v>3456</v>
      </c>
      <c r="F371" s="119">
        <v>3456</v>
      </c>
      <c r="G371" s="119">
        <v>0</v>
      </c>
      <c r="H371" s="119">
        <f t="shared" si="70"/>
        <v>3449.3</v>
      </c>
      <c r="I371" s="119">
        <v>3449.3</v>
      </c>
      <c r="J371" s="121">
        <v>0</v>
      </c>
      <c r="K371" s="119">
        <f t="shared" si="81"/>
        <v>99.806134259259267</v>
      </c>
    </row>
    <row r="372" spans="1:11" s="3" customFormat="1" ht="47.25" customHeight="1" outlineLevel="2">
      <c r="A372" s="158" t="s">
        <v>526</v>
      </c>
      <c r="B372" s="72" t="s">
        <v>115</v>
      </c>
      <c r="C372" s="72" t="s">
        <v>29</v>
      </c>
      <c r="D372" s="72" t="s">
        <v>527</v>
      </c>
      <c r="E372" s="119">
        <f t="shared" si="77"/>
        <v>6062</v>
      </c>
      <c r="F372" s="119">
        <f>F373</f>
        <v>303.10000000000002</v>
      </c>
      <c r="G372" s="119">
        <f>G373</f>
        <v>5758.9</v>
      </c>
      <c r="H372" s="119">
        <f t="shared" si="70"/>
        <v>6062</v>
      </c>
      <c r="I372" s="119">
        <f>I373</f>
        <v>303.10000000000002</v>
      </c>
      <c r="J372" s="119">
        <f>J373</f>
        <v>5758.9</v>
      </c>
      <c r="K372" s="119">
        <f t="shared" si="81"/>
        <v>100</v>
      </c>
    </row>
    <row r="373" spans="1:11" s="3" customFormat="1" ht="34.5" customHeight="1" outlineLevel="2">
      <c r="A373" s="130" t="s">
        <v>528</v>
      </c>
      <c r="B373" s="72" t="s">
        <v>115</v>
      </c>
      <c r="C373" s="72" t="s">
        <v>29</v>
      </c>
      <c r="D373" s="72" t="s">
        <v>529</v>
      </c>
      <c r="E373" s="119">
        <f t="shared" si="77"/>
        <v>6062</v>
      </c>
      <c r="F373" s="119">
        <v>303.10000000000002</v>
      </c>
      <c r="G373" s="119">
        <v>5758.9</v>
      </c>
      <c r="H373" s="119">
        <f t="shared" si="70"/>
        <v>6062</v>
      </c>
      <c r="I373" s="119">
        <v>303.10000000000002</v>
      </c>
      <c r="J373" s="121">
        <v>5758.9</v>
      </c>
      <c r="K373" s="119">
        <f t="shared" si="81"/>
        <v>100</v>
      </c>
    </row>
    <row r="374" spans="1:11" s="3" customFormat="1" ht="31.5" outlineLevel="3">
      <c r="A374" s="98" t="s">
        <v>5</v>
      </c>
      <c r="B374" s="78" t="s">
        <v>115</v>
      </c>
      <c r="C374" s="78" t="s">
        <v>29</v>
      </c>
      <c r="D374" s="76" t="s">
        <v>318</v>
      </c>
      <c r="E374" s="119">
        <f t="shared" si="77"/>
        <v>4195.7</v>
      </c>
      <c r="F374" s="120">
        <f>F375</f>
        <v>4195.7</v>
      </c>
      <c r="G374" s="120">
        <f>G375</f>
        <v>0</v>
      </c>
      <c r="H374" s="119">
        <f t="shared" si="70"/>
        <v>4168.1000000000004</v>
      </c>
      <c r="I374" s="120">
        <f>I375</f>
        <v>4168.1000000000004</v>
      </c>
      <c r="J374" s="120">
        <f>J375</f>
        <v>0</v>
      </c>
      <c r="K374" s="119">
        <f t="shared" si="81"/>
        <v>99.342183664227676</v>
      </c>
    </row>
    <row r="375" spans="1:11" s="3" customFormat="1" ht="31.5" outlineLevel="3">
      <c r="A375" s="98" t="s">
        <v>1</v>
      </c>
      <c r="B375" s="78" t="s">
        <v>115</v>
      </c>
      <c r="C375" s="78" t="s">
        <v>29</v>
      </c>
      <c r="D375" s="76" t="s">
        <v>319</v>
      </c>
      <c r="E375" s="119">
        <f t="shared" si="77"/>
        <v>4195.7</v>
      </c>
      <c r="F375" s="119">
        <f>F376</f>
        <v>4195.7</v>
      </c>
      <c r="G375" s="119">
        <f>G376</f>
        <v>0</v>
      </c>
      <c r="H375" s="119">
        <f t="shared" si="70"/>
        <v>4168.1000000000004</v>
      </c>
      <c r="I375" s="119">
        <f>I376</f>
        <v>4168.1000000000004</v>
      </c>
      <c r="J375" s="119">
        <f>J376</f>
        <v>0</v>
      </c>
      <c r="K375" s="119">
        <f t="shared" si="81"/>
        <v>99.342183664227676</v>
      </c>
    </row>
    <row r="376" spans="1:11" s="3" customFormat="1" ht="20.45" customHeight="1" outlineLevel="3">
      <c r="A376" s="98" t="s">
        <v>136</v>
      </c>
      <c r="B376" s="78" t="s">
        <v>115</v>
      </c>
      <c r="C376" s="78" t="s">
        <v>29</v>
      </c>
      <c r="D376" s="76" t="s">
        <v>320</v>
      </c>
      <c r="E376" s="119">
        <f t="shared" si="77"/>
        <v>4195.7</v>
      </c>
      <c r="F376" s="119">
        <v>4195.7</v>
      </c>
      <c r="G376" s="119">
        <v>0</v>
      </c>
      <c r="H376" s="119">
        <f t="shared" si="70"/>
        <v>4168.1000000000004</v>
      </c>
      <c r="I376" s="119">
        <v>4168.1000000000004</v>
      </c>
      <c r="J376" s="121">
        <v>0</v>
      </c>
      <c r="K376" s="119">
        <f t="shared" si="81"/>
        <v>99.342183664227676</v>
      </c>
    </row>
    <row r="377" spans="1:11" s="3" customFormat="1" ht="31.5" outlineLevel="3">
      <c r="A377" s="98" t="s">
        <v>6</v>
      </c>
      <c r="B377" s="78" t="s">
        <v>115</v>
      </c>
      <c r="C377" s="78" t="s">
        <v>29</v>
      </c>
      <c r="D377" s="76" t="s">
        <v>321</v>
      </c>
      <c r="E377" s="119">
        <f t="shared" si="77"/>
        <v>681.4</v>
      </c>
      <c r="F377" s="120">
        <f t="shared" ref="F377:J378" si="82">F378</f>
        <v>681.4</v>
      </c>
      <c r="G377" s="120">
        <f t="shared" si="82"/>
        <v>0</v>
      </c>
      <c r="H377" s="119">
        <f t="shared" ref="H377:H446" si="83">I377+J377</f>
        <v>681.4</v>
      </c>
      <c r="I377" s="120">
        <f t="shared" si="82"/>
        <v>681.4</v>
      </c>
      <c r="J377" s="120">
        <f t="shared" si="82"/>
        <v>0</v>
      </c>
      <c r="K377" s="119">
        <f t="shared" si="81"/>
        <v>100</v>
      </c>
    </row>
    <row r="378" spans="1:11" s="3" customFormat="1" ht="31.5" outlineLevel="3">
      <c r="A378" s="98" t="s">
        <v>232</v>
      </c>
      <c r="B378" s="78" t="s">
        <v>115</v>
      </c>
      <c r="C378" s="78" t="s">
        <v>29</v>
      </c>
      <c r="D378" s="76" t="s">
        <v>322</v>
      </c>
      <c r="E378" s="119">
        <f t="shared" si="77"/>
        <v>681.4</v>
      </c>
      <c r="F378" s="120">
        <f t="shared" si="82"/>
        <v>681.4</v>
      </c>
      <c r="G378" s="120">
        <f t="shared" si="82"/>
        <v>0</v>
      </c>
      <c r="H378" s="119">
        <f t="shared" si="83"/>
        <v>681.4</v>
      </c>
      <c r="I378" s="120">
        <f t="shared" si="82"/>
        <v>681.4</v>
      </c>
      <c r="J378" s="120">
        <f t="shared" si="82"/>
        <v>0</v>
      </c>
      <c r="K378" s="119">
        <f t="shared" si="81"/>
        <v>100</v>
      </c>
    </row>
    <row r="379" spans="1:11" s="3" customFormat="1" ht="15.75" outlineLevel="3">
      <c r="A379" s="98" t="s">
        <v>136</v>
      </c>
      <c r="B379" s="78" t="s">
        <v>115</v>
      </c>
      <c r="C379" s="78" t="s">
        <v>29</v>
      </c>
      <c r="D379" s="76" t="s">
        <v>323</v>
      </c>
      <c r="E379" s="119">
        <f t="shared" si="77"/>
        <v>681.4</v>
      </c>
      <c r="F379" s="119">
        <v>681.4</v>
      </c>
      <c r="G379" s="119">
        <v>0</v>
      </c>
      <c r="H379" s="119">
        <f t="shared" si="83"/>
        <v>681.4</v>
      </c>
      <c r="I379" s="119">
        <v>681.4</v>
      </c>
      <c r="J379" s="121">
        <v>0</v>
      </c>
      <c r="K379" s="119">
        <f t="shared" si="81"/>
        <v>100</v>
      </c>
    </row>
    <row r="380" spans="1:11" s="3" customFormat="1" ht="31.5" outlineLevel="3">
      <c r="A380" s="97" t="s">
        <v>292</v>
      </c>
      <c r="B380" s="78" t="s">
        <v>115</v>
      </c>
      <c r="C380" s="78" t="s">
        <v>29</v>
      </c>
      <c r="D380" s="76" t="s">
        <v>324</v>
      </c>
      <c r="E380" s="119">
        <f t="shared" si="77"/>
        <v>798.2</v>
      </c>
      <c r="F380" s="119">
        <f>F381</f>
        <v>107</v>
      </c>
      <c r="G380" s="119">
        <f>G381</f>
        <v>691.2</v>
      </c>
      <c r="H380" s="119">
        <f t="shared" si="83"/>
        <v>798.2</v>
      </c>
      <c r="I380" s="119">
        <f>I381</f>
        <v>107</v>
      </c>
      <c r="J380" s="119">
        <f>J381</f>
        <v>691.2</v>
      </c>
      <c r="K380" s="119">
        <f t="shared" si="81"/>
        <v>100</v>
      </c>
    </row>
    <row r="381" spans="1:11" s="3" customFormat="1" ht="47.25" outlineLevel="3">
      <c r="A381" s="98" t="s">
        <v>233</v>
      </c>
      <c r="B381" s="78" t="s">
        <v>115</v>
      </c>
      <c r="C381" s="78" t="s">
        <v>29</v>
      </c>
      <c r="D381" s="76" t="s">
        <v>325</v>
      </c>
      <c r="E381" s="119">
        <f t="shared" si="77"/>
        <v>798.2</v>
      </c>
      <c r="F381" s="119">
        <f>F382+F383</f>
        <v>107</v>
      </c>
      <c r="G381" s="119">
        <f>G382+G383</f>
        <v>691.2</v>
      </c>
      <c r="H381" s="119">
        <f t="shared" si="83"/>
        <v>798.2</v>
      </c>
      <c r="I381" s="119">
        <f>I382+I383</f>
        <v>107</v>
      </c>
      <c r="J381" s="119">
        <f>J382+J383</f>
        <v>691.2</v>
      </c>
      <c r="K381" s="119">
        <f t="shared" si="81"/>
        <v>100</v>
      </c>
    </row>
    <row r="382" spans="1:11" s="3" customFormat="1" ht="15.75" outlineLevel="3">
      <c r="A382" s="97" t="s">
        <v>136</v>
      </c>
      <c r="B382" s="78" t="s">
        <v>115</v>
      </c>
      <c r="C382" s="78" t="s">
        <v>29</v>
      </c>
      <c r="D382" s="76" t="s">
        <v>326</v>
      </c>
      <c r="E382" s="119">
        <f t="shared" si="77"/>
        <v>106.3</v>
      </c>
      <c r="F382" s="119">
        <v>106.3</v>
      </c>
      <c r="G382" s="119">
        <v>0</v>
      </c>
      <c r="H382" s="119">
        <f t="shared" si="83"/>
        <v>106.3</v>
      </c>
      <c r="I382" s="119">
        <v>106.3</v>
      </c>
      <c r="J382" s="121">
        <v>0</v>
      </c>
      <c r="K382" s="119">
        <f t="shared" si="81"/>
        <v>100</v>
      </c>
    </row>
    <row r="383" spans="1:11" s="3" customFormat="1" ht="38.25" customHeight="1" outlineLevel="3">
      <c r="A383" s="158" t="s">
        <v>530</v>
      </c>
      <c r="B383" s="78" t="s">
        <v>115</v>
      </c>
      <c r="C383" s="78" t="s">
        <v>29</v>
      </c>
      <c r="D383" s="72" t="s">
        <v>531</v>
      </c>
      <c r="E383" s="119">
        <f t="shared" si="77"/>
        <v>691.90000000000009</v>
      </c>
      <c r="F383" s="119">
        <v>0.7</v>
      </c>
      <c r="G383" s="119">
        <v>691.2</v>
      </c>
      <c r="H383" s="119">
        <f t="shared" si="83"/>
        <v>691.90000000000009</v>
      </c>
      <c r="I383" s="119">
        <v>0.7</v>
      </c>
      <c r="J383" s="121">
        <v>691.2</v>
      </c>
      <c r="K383" s="119">
        <f t="shared" si="81"/>
        <v>100</v>
      </c>
    </row>
    <row r="384" spans="1:11" s="3" customFormat="1" ht="27.75" customHeight="1" outlineLevel="3">
      <c r="A384" s="100" t="s">
        <v>118</v>
      </c>
      <c r="B384" s="78" t="s">
        <v>115</v>
      </c>
      <c r="C384" s="78" t="s">
        <v>29</v>
      </c>
      <c r="D384" s="76" t="s">
        <v>308</v>
      </c>
      <c r="E384" s="119">
        <f t="shared" si="77"/>
        <v>1376.3</v>
      </c>
      <c r="F384" s="119">
        <f>F385+F386+F387</f>
        <v>986.3</v>
      </c>
      <c r="G384" s="119">
        <f>G385+G386+G387</f>
        <v>390</v>
      </c>
      <c r="H384" s="119">
        <f t="shared" si="83"/>
        <v>1375.9</v>
      </c>
      <c r="I384" s="119">
        <f>I385+I386+I387</f>
        <v>985.9</v>
      </c>
      <c r="J384" s="119">
        <f>J385+J386+J387</f>
        <v>390</v>
      </c>
      <c r="K384" s="119">
        <f t="shared" si="81"/>
        <v>99.97093656906199</v>
      </c>
    </row>
    <row r="385" spans="1:12" s="3" customFormat="1" ht="66" customHeight="1" outlineLevel="3">
      <c r="A385" s="98" t="s">
        <v>144</v>
      </c>
      <c r="B385" s="78" t="s">
        <v>115</v>
      </c>
      <c r="C385" s="78" t="s">
        <v>29</v>
      </c>
      <c r="D385" s="76" t="s">
        <v>309</v>
      </c>
      <c r="E385" s="119">
        <f t="shared" si="77"/>
        <v>390</v>
      </c>
      <c r="F385" s="119">
        <v>0</v>
      </c>
      <c r="G385" s="119">
        <v>390</v>
      </c>
      <c r="H385" s="119">
        <f t="shared" si="83"/>
        <v>390</v>
      </c>
      <c r="I385" s="119">
        <v>0</v>
      </c>
      <c r="J385" s="121">
        <v>390</v>
      </c>
      <c r="K385" s="119">
        <f t="shared" si="81"/>
        <v>100</v>
      </c>
    </row>
    <row r="386" spans="1:12" s="3" customFormat="1" ht="53.25" customHeight="1" outlineLevel="3">
      <c r="A386" s="97" t="s">
        <v>137</v>
      </c>
      <c r="B386" s="78" t="s">
        <v>115</v>
      </c>
      <c r="C386" s="78" t="s">
        <v>29</v>
      </c>
      <c r="D386" s="76" t="s">
        <v>310</v>
      </c>
      <c r="E386" s="119">
        <f t="shared" si="77"/>
        <v>232</v>
      </c>
      <c r="F386" s="119">
        <v>232</v>
      </c>
      <c r="G386" s="119">
        <v>0</v>
      </c>
      <c r="H386" s="119">
        <f t="shared" si="83"/>
        <v>231.6</v>
      </c>
      <c r="I386" s="119">
        <v>231.6</v>
      </c>
      <c r="J386" s="121">
        <v>0</v>
      </c>
      <c r="K386" s="119">
        <f t="shared" si="81"/>
        <v>99.827586206896541</v>
      </c>
    </row>
    <row r="387" spans="1:12" s="3" customFormat="1" ht="38.25" customHeight="1" outlineLevel="3">
      <c r="A387" s="98" t="s">
        <v>125</v>
      </c>
      <c r="B387" s="78" t="s">
        <v>115</v>
      </c>
      <c r="C387" s="78" t="s">
        <v>29</v>
      </c>
      <c r="D387" s="76" t="s">
        <v>311</v>
      </c>
      <c r="E387" s="119">
        <f t="shared" si="77"/>
        <v>754.3</v>
      </c>
      <c r="F387" s="119">
        <v>754.3</v>
      </c>
      <c r="G387" s="119">
        <v>0</v>
      </c>
      <c r="H387" s="119">
        <f t="shared" si="83"/>
        <v>754.3</v>
      </c>
      <c r="I387" s="119">
        <v>754.3</v>
      </c>
      <c r="J387" s="121">
        <v>0</v>
      </c>
      <c r="K387" s="119">
        <f t="shared" si="81"/>
        <v>100</v>
      </c>
    </row>
    <row r="388" spans="1:12" s="6" customFormat="1" ht="15.75">
      <c r="A388" s="95" t="s">
        <v>114</v>
      </c>
      <c r="B388" s="75" t="s">
        <v>115</v>
      </c>
      <c r="C388" s="75" t="s">
        <v>30</v>
      </c>
      <c r="D388" s="77"/>
      <c r="E388" s="117">
        <f t="shared" si="77"/>
        <v>8864.2000000000007</v>
      </c>
      <c r="F388" s="118">
        <f>F389</f>
        <v>8792.1</v>
      </c>
      <c r="G388" s="118">
        <f>G389</f>
        <v>72.099999999999994</v>
      </c>
      <c r="H388" s="117">
        <f t="shared" si="83"/>
        <v>8844.6</v>
      </c>
      <c r="I388" s="118">
        <f>I389</f>
        <v>8772.5</v>
      </c>
      <c r="J388" s="118">
        <f>J389</f>
        <v>72.099999999999994</v>
      </c>
      <c r="K388" s="117">
        <f t="shared" si="81"/>
        <v>99.778885855463557</v>
      </c>
    </row>
    <row r="389" spans="1:12" s="3" customFormat="1" ht="15.75">
      <c r="A389" s="100" t="s">
        <v>118</v>
      </c>
      <c r="B389" s="78" t="s">
        <v>115</v>
      </c>
      <c r="C389" s="78" t="s">
        <v>30</v>
      </c>
      <c r="D389" s="76" t="s">
        <v>308</v>
      </c>
      <c r="E389" s="119">
        <f t="shared" si="77"/>
        <v>8864.2000000000007</v>
      </c>
      <c r="F389" s="119">
        <f>F391+F392+F390</f>
        <v>8792.1</v>
      </c>
      <c r="G389" s="119">
        <f>G391+G392+G390</f>
        <v>72.099999999999994</v>
      </c>
      <c r="H389" s="119">
        <f t="shared" si="83"/>
        <v>8844.6</v>
      </c>
      <c r="I389" s="119">
        <f>I391+I392+I390</f>
        <v>8772.5</v>
      </c>
      <c r="J389" s="119">
        <f>J391+J392+J390</f>
        <v>72.099999999999994</v>
      </c>
      <c r="K389" s="119">
        <f t="shared" si="81"/>
        <v>99.778885855463557</v>
      </c>
    </row>
    <row r="390" spans="1:12" s="3" customFormat="1" ht="104.25" customHeight="1">
      <c r="A390" s="90" t="s">
        <v>258</v>
      </c>
      <c r="B390" s="78" t="s">
        <v>115</v>
      </c>
      <c r="C390" s="78" t="s">
        <v>30</v>
      </c>
      <c r="D390" s="76" t="s">
        <v>327</v>
      </c>
      <c r="E390" s="119">
        <f t="shared" si="77"/>
        <v>72.099999999999994</v>
      </c>
      <c r="F390" s="119">
        <v>0</v>
      </c>
      <c r="G390" s="119">
        <v>72.099999999999994</v>
      </c>
      <c r="H390" s="119">
        <f t="shared" si="83"/>
        <v>72.099999999999994</v>
      </c>
      <c r="I390" s="119">
        <v>0</v>
      </c>
      <c r="J390" s="119">
        <v>72.099999999999994</v>
      </c>
      <c r="K390" s="119">
        <f t="shared" si="81"/>
        <v>100</v>
      </c>
    </row>
    <row r="391" spans="1:12" s="3" customFormat="1" ht="31.5">
      <c r="A391" s="97" t="s">
        <v>122</v>
      </c>
      <c r="B391" s="78" t="s">
        <v>115</v>
      </c>
      <c r="C391" s="78" t="s">
        <v>30</v>
      </c>
      <c r="D391" s="76" t="s">
        <v>328</v>
      </c>
      <c r="E391" s="119">
        <f t="shared" si="77"/>
        <v>4573.6000000000004</v>
      </c>
      <c r="F391" s="119">
        <v>4573.6000000000004</v>
      </c>
      <c r="G391" s="119">
        <v>0</v>
      </c>
      <c r="H391" s="119">
        <f t="shared" si="83"/>
        <v>4561.2</v>
      </c>
      <c r="I391" s="119">
        <v>4561.2</v>
      </c>
      <c r="J391" s="121">
        <v>0</v>
      </c>
      <c r="K391" s="119">
        <f t="shared" si="81"/>
        <v>99.728878782578263</v>
      </c>
    </row>
    <row r="392" spans="1:12" s="3" customFormat="1" ht="34.15" customHeight="1">
      <c r="A392" s="97" t="s">
        <v>147</v>
      </c>
      <c r="B392" s="78" t="s">
        <v>115</v>
      </c>
      <c r="C392" s="78" t="s">
        <v>30</v>
      </c>
      <c r="D392" s="76" t="s">
        <v>329</v>
      </c>
      <c r="E392" s="119">
        <f t="shared" si="77"/>
        <v>4218.5</v>
      </c>
      <c r="F392" s="119">
        <v>4218.5</v>
      </c>
      <c r="G392" s="119">
        <v>0</v>
      </c>
      <c r="H392" s="119">
        <f t="shared" si="83"/>
        <v>4211.3</v>
      </c>
      <c r="I392" s="119">
        <v>4211.3</v>
      </c>
      <c r="J392" s="121">
        <v>0</v>
      </c>
      <c r="K392" s="119">
        <f t="shared" si="81"/>
        <v>99.829323219153736</v>
      </c>
    </row>
    <row r="393" spans="1:12" s="3" customFormat="1" ht="28.5" customHeight="1">
      <c r="A393" s="96" t="s">
        <v>103</v>
      </c>
      <c r="B393" s="75" t="s">
        <v>115</v>
      </c>
      <c r="C393" s="75" t="s">
        <v>31</v>
      </c>
      <c r="D393" s="76"/>
      <c r="E393" s="117">
        <f t="shared" si="77"/>
        <v>2434.3000000000002</v>
      </c>
      <c r="F393" s="117">
        <f t="shared" ref="F393:J397" si="84">F394</f>
        <v>1387.6</v>
      </c>
      <c r="G393" s="117">
        <f t="shared" si="84"/>
        <v>1046.7</v>
      </c>
      <c r="H393" s="117">
        <f t="shared" si="83"/>
        <v>2434.3000000000002</v>
      </c>
      <c r="I393" s="117">
        <f t="shared" si="84"/>
        <v>1387.6</v>
      </c>
      <c r="J393" s="117">
        <f t="shared" si="84"/>
        <v>1046.7</v>
      </c>
      <c r="K393" s="117">
        <f t="shared" si="81"/>
        <v>100</v>
      </c>
      <c r="L393" s="63"/>
    </row>
    <row r="394" spans="1:12" s="3" customFormat="1" ht="22.5" customHeight="1">
      <c r="A394" s="96" t="s">
        <v>53</v>
      </c>
      <c r="B394" s="75" t="s">
        <v>115</v>
      </c>
      <c r="C394" s="75" t="s">
        <v>34</v>
      </c>
      <c r="D394" s="76"/>
      <c r="E394" s="117">
        <f t="shared" si="77"/>
        <v>2434.3000000000002</v>
      </c>
      <c r="F394" s="117">
        <f t="shared" si="84"/>
        <v>1387.6</v>
      </c>
      <c r="G394" s="117">
        <f t="shared" si="84"/>
        <v>1046.7</v>
      </c>
      <c r="H394" s="117">
        <f t="shared" si="83"/>
        <v>2434.3000000000002</v>
      </c>
      <c r="I394" s="117">
        <f t="shared" si="84"/>
        <v>1387.6</v>
      </c>
      <c r="J394" s="117">
        <f t="shared" si="84"/>
        <v>1046.7</v>
      </c>
      <c r="K394" s="117">
        <f t="shared" si="81"/>
        <v>100</v>
      </c>
      <c r="L394" s="63"/>
    </row>
    <row r="395" spans="1:12" s="3" customFormat="1" ht="34.15" customHeight="1">
      <c r="A395" s="130" t="s">
        <v>440</v>
      </c>
      <c r="B395" s="78" t="s">
        <v>115</v>
      </c>
      <c r="C395" s="78" t="s">
        <v>34</v>
      </c>
      <c r="D395" s="73" t="s">
        <v>298</v>
      </c>
      <c r="E395" s="119">
        <f t="shared" si="77"/>
        <v>2434.3000000000002</v>
      </c>
      <c r="F395" s="119">
        <f t="shared" si="84"/>
        <v>1387.6</v>
      </c>
      <c r="G395" s="119">
        <f t="shared" si="84"/>
        <v>1046.7</v>
      </c>
      <c r="H395" s="119">
        <f t="shared" si="83"/>
        <v>2434.3000000000002</v>
      </c>
      <c r="I395" s="119">
        <f t="shared" si="84"/>
        <v>1387.6</v>
      </c>
      <c r="J395" s="119">
        <f t="shared" si="84"/>
        <v>1046.7</v>
      </c>
      <c r="K395" s="119">
        <f t="shared" si="81"/>
        <v>100</v>
      </c>
      <c r="L395" s="63"/>
    </row>
    <row r="396" spans="1:12" s="3" customFormat="1" ht="27.75" customHeight="1">
      <c r="A396" s="130" t="s">
        <v>532</v>
      </c>
      <c r="B396" s="78" t="s">
        <v>115</v>
      </c>
      <c r="C396" s="78" t="s">
        <v>34</v>
      </c>
      <c r="D396" s="73" t="s">
        <v>330</v>
      </c>
      <c r="E396" s="119">
        <f t="shared" si="77"/>
        <v>2434.3000000000002</v>
      </c>
      <c r="F396" s="119">
        <f t="shared" si="84"/>
        <v>1387.6</v>
      </c>
      <c r="G396" s="119">
        <f t="shared" si="84"/>
        <v>1046.7</v>
      </c>
      <c r="H396" s="119">
        <f t="shared" si="83"/>
        <v>2434.3000000000002</v>
      </c>
      <c r="I396" s="119">
        <f t="shared" si="84"/>
        <v>1387.6</v>
      </c>
      <c r="J396" s="119">
        <f t="shared" si="84"/>
        <v>1046.7</v>
      </c>
      <c r="K396" s="119">
        <f t="shared" si="81"/>
        <v>100</v>
      </c>
      <c r="L396" s="63"/>
    </row>
    <row r="397" spans="1:12" s="3" customFormat="1" ht="72" customHeight="1">
      <c r="A397" s="97" t="s">
        <v>166</v>
      </c>
      <c r="B397" s="78" t="s">
        <v>115</v>
      </c>
      <c r="C397" s="78" t="s">
        <v>34</v>
      </c>
      <c r="D397" s="73" t="s">
        <v>331</v>
      </c>
      <c r="E397" s="119">
        <f t="shared" ref="E397:E446" si="85">F397+G397</f>
        <v>2434.3000000000002</v>
      </c>
      <c r="F397" s="119">
        <f t="shared" si="84"/>
        <v>1387.6</v>
      </c>
      <c r="G397" s="119">
        <f t="shared" si="84"/>
        <v>1046.7</v>
      </c>
      <c r="H397" s="119">
        <f t="shared" si="83"/>
        <v>2434.3000000000002</v>
      </c>
      <c r="I397" s="119">
        <f t="shared" si="84"/>
        <v>1387.6</v>
      </c>
      <c r="J397" s="119">
        <f t="shared" si="84"/>
        <v>1046.7</v>
      </c>
      <c r="K397" s="119">
        <f t="shared" si="81"/>
        <v>100</v>
      </c>
      <c r="L397" s="63"/>
    </row>
    <row r="398" spans="1:12" s="3" customFormat="1" ht="24" customHeight="1">
      <c r="A398" s="97" t="s">
        <v>136</v>
      </c>
      <c r="B398" s="78" t="s">
        <v>115</v>
      </c>
      <c r="C398" s="78" t="s">
        <v>34</v>
      </c>
      <c r="D398" s="73" t="s">
        <v>332</v>
      </c>
      <c r="E398" s="119">
        <f t="shared" si="85"/>
        <v>2434.3000000000002</v>
      </c>
      <c r="F398" s="119">
        <v>1387.6</v>
      </c>
      <c r="G398" s="119">
        <v>1046.7</v>
      </c>
      <c r="H398" s="119">
        <f t="shared" si="83"/>
        <v>2434.3000000000002</v>
      </c>
      <c r="I398" s="119">
        <v>1387.6</v>
      </c>
      <c r="J398" s="121">
        <v>1046.7</v>
      </c>
      <c r="K398" s="119">
        <f t="shared" si="81"/>
        <v>100</v>
      </c>
      <c r="L398" s="63"/>
    </row>
    <row r="399" spans="1:12" s="3" customFormat="1" ht="17.45" customHeight="1">
      <c r="A399" s="96" t="s">
        <v>105</v>
      </c>
      <c r="B399" s="75" t="s">
        <v>115</v>
      </c>
      <c r="C399" s="75" t="s">
        <v>36</v>
      </c>
      <c r="D399" s="77"/>
      <c r="E399" s="117">
        <f t="shared" si="85"/>
        <v>35112.1</v>
      </c>
      <c r="F399" s="117">
        <f>F400</f>
        <v>32872.1</v>
      </c>
      <c r="G399" s="117">
        <f>G400</f>
        <v>2240</v>
      </c>
      <c r="H399" s="117">
        <f t="shared" si="83"/>
        <v>35111.1</v>
      </c>
      <c r="I399" s="117">
        <f>I400</f>
        <v>32871.1</v>
      </c>
      <c r="J399" s="117">
        <f>J400</f>
        <v>2240</v>
      </c>
      <c r="K399" s="117">
        <f t="shared" si="81"/>
        <v>99.997151978947429</v>
      </c>
    </row>
    <row r="400" spans="1:12" s="3" customFormat="1" ht="20.45" customHeight="1">
      <c r="A400" s="96" t="s">
        <v>106</v>
      </c>
      <c r="B400" s="75" t="s">
        <v>115</v>
      </c>
      <c r="C400" s="75" t="s">
        <v>37</v>
      </c>
      <c r="D400" s="77"/>
      <c r="E400" s="117">
        <f t="shared" si="85"/>
        <v>35112.1</v>
      </c>
      <c r="F400" s="117">
        <f>F401+F405+F422</f>
        <v>32872.1</v>
      </c>
      <c r="G400" s="117">
        <f>G401+G405+G422</f>
        <v>2240</v>
      </c>
      <c r="H400" s="117">
        <f t="shared" si="83"/>
        <v>35111.1</v>
      </c>
      <c r="I400" s="117">
        <f>I401+I405+I422</f>
        <v>32871.1</v>
      </c>
      <c r="J400" s="117">
        <f>J401+J405+J422</f>
        <v>2240</v>
      </c>
      <c r="K400" s="117">
        <f t="shared" si="81"/>
        <v>99.997151978947429</v>
      </c>
    </row>
    <row r="401" spans="1:11" s="3" customFormat="1" ht="41.25" customHeight="1">
      <c r="A401" s="97" t="s">
        <v>442</v>
      </c>
      <c r="B401" s="78" t="s">
        <v>115</v>
      </c>
      <c r="C401" s="78" t="s">
        <v>37</v>
      </c>
      <c r="D401" s="83" t="s">
        <v>227</v>
      </c>
      <c r="E401" s="119">
        <f t="shared" si="85"/>
        <v>8</v>
      </c>
      <c r="F401" s="119">
        <f t="shared" ref="F401:J403" si="86">F402</f>
        <v>8</v>
      </c>
      <c r="G401" s="119">
        <f t="shared" si="86"/>
        <v>0</v>
      </c>
      <c r="H401" s="119">
        <f>I401+J401</f>
        <v>8</v>
      </c>
      <c r="I401" s="119">
        <f t="shared" si="86"/>
        <v>8</v>
      </c>
      <c r="J401" s="119">
        <f t="shared" si="86"/>
        <v>0</v>
      </c>
      <c r="K401" s="119">
        <f>H401/E401*100</f>
        <v>100</v>
      </c>
    </row>
    <row r="402" spans="1:11" s="3" customFormat="1" ht="52.5" customHeight="1">
      <c r="A402" s="88" t="s">
        <v>174</v>
      </c>
      <c r="B402" s="78" t="s">
        <v>115</v>
      </c>
      <c r="C402" s="78" t="s">
        <v>37</v>
      </c>
      <c r="D402" s="72" t="s">
        <v>228</v>
      </c>
      <c r="E402" s="119">
        <f t="shared" si="85"/>
        <v>8</v>
      </c>
      <c r="F402" s="119">
        <f t="shared" si="86"/>
        <v>8</v>
      </c>
      <c r="G402" s="119">
        <f t="shared" si="86"/>
        <v>0</v>
      </c>
      <c r="H402" s="119">
        <f>I402+J402</f>
        <v>8</v>
      </c>
      <c r="I402" s="119">
        <f t="shared" si="86"/>
        <v>8</v>
      </c>
      <c r="J402" s="119">
        <f t="shared" si="86"/>
        <v>0</v>
      </c>
      <c r="K402" s="119">
        <f>H402/E402*100</f>
        <v>100</v>
      </c>
    </row>
    <row r="403" spans="1:11" s="3" customFormat="1" ht="36.75" customHeight="1">
      <c r="A403" s="88" t="s">
        <v>175</v>
      </c>
      <c r="B403" s="78" t="s">
        <v>115</v>
      </c>
      <c r="C403" s="78" t="s">
        <v>37</v>
      </c>
      <c r="D403" s="72" t="s">
        <v>176</v>
      </c>
      <c r="E403" s="119">
        <f t="shared" si="85"/>
        <v>8</v>
      </c>
      <c r="F403" s="119">
        <f t="shared" si="86"/>
        <v>8</v>
      </c>
      <c r="G403" s="119">
        <f t="shared" si="86"/>
        <v>0</v>
      </c>
      <c r="H403" s="119">
        <f>I403+J403</f>
        <v>8</v>
      </c>
      <c r="I403" s="119">
        <f t="shared" si="86"/>
        <v>8</v>
      </c>
      <c r="J403" s="119">
        <f t="shared" si="86"/>
        <v>0</v>
      </c>
      <c r="K403" s="119">
        <f>H403/E403*100</f>
        <v>100</v>
      </c>
    </row>
    <row r="404" spans="1:11" s="3" customFormat="1" ht="23.25" customHeight="1">
      <c r="A404" s="88" t="s">
        <v>136</v>
      </c>
      <c r="B404" s="78" t="s">
        <v>115</v>
      </c>
      <c r="C404" s="78" t="s">
        <v>37</v>
      </c>
      <c r="D404" s="72" t="s">
        <v>177</v>
      </c>
      <c r="E404" s="119">
        <f t="shared" si="85"/>
        <v>8</v>
      </c>
      <c r="F404" s="119">
        <v>8</v>
      </c>
      <c r="G404" s="119">
        <v>0</v>
      </c>
      <c r="H404" s="119">
        <f>I404+J404</f>
        <v>8</v>
      </c>
      <c r="I404" s="121">
        <v>8</v>
      </c>
      <c r="J404" s="121">
        <v>0</v>
      </c>
      <c r="K404" s="119">
        <f>H404/E404*100</f>
        <v>100</v>
      </c>
    </row>
    <row r="405" spans="1:11" s="3" customFormat="1" ht="36" customHeight="1">
      <c r="A405" s="134" t="s">
        <v>515</v>
      </c>
      <c r="B405" s="78" t="s">
        <v>115</v>
      </c>
      <c r="C405" s="78" t="s">
        <v>37</v>
      </c>
      <c r="D405" s="76" t="s">
        <v>297</v>
      </c>
      <c r="E405" s="119">
        <f t="shared" si="85"/>
        <v>34984.1</v>
      </c>
      <c r="F405" s="119">
        <f>F406+F411+F419</f>
        <v>32784.1</v>
      </c>
      <c r="G405" s="119">
        <f>G406+G411+G419</f>
        <v>2200</v>
      </c>
      <c r="H405" s="119">
        <f t="shared" si="83"/>
        <v>34983.1</v>
      </c>
      <c r="I405" s="119">
        <f>I406+I411+I419</f>
        <v>32783.1</v>
      </c>
      <c r="J405" s="119">
        <f>J406+J411+J419</f>
        <v>2200</v>
      </c>
      <c r="K405" s="119">
        <f t="shared" si="81"/>
        <v>99.997141558593768</v>
      </c>
    </row>
    <row r="406" spans="1:11" s="3" customFormat="1" ht="66.75" customHeight="1">
      <c r="A406" s="134" t="s">
        <v>533</v>
      </c>
      <c r="B406" s="78" t="s">
        <v>115</v>
      </c>
      <c r="C406" s="78" t="s">
        <v>37</v>
      </c>
      <c r="D406" s="76" t="s">
        <v>333</v>
      </c>
      <c r="E406" s="119">
        <f t="shared" si="85"/>
        <v>14775.9</v>
      </c>
      <c r="F406" s="120">
        <f>F407+F409</f>
        <v>14775.9</v>
      </c>
      <c r="G406" s="120">
        <f>G407+G409</f>
        <v>0</v>
      </c>
      <c r="H406" s="119">
        <f t="shared" si="83"/>
        <v>14775.8</v>
      </c>
      <c r="I406" s="120">
        <f>I407+I409</f>
        <v>14775.8</v>
      </c>
      <c r="J406" s="120">
        <f>J407+J409</f>
        <v>0</v>
      </c>
      <c r="K406" s="119">
        <f t="shared" si="81"/>
        <v>99.9993232222741</v>
      </c>
    </row>
    <row r="407" spans="1:11" s="3" customFormat="1" ht="64.5" customHeight="1">
      <c r="A407" s="134" t="s">
        <v>534</v>
      </c>
      <c r="B407" s="78" t="s">
        <v>115</v>
      </c>
      <c r="C407" s="78" t="s">
        <v>37</v>
      </c>
      <c r="D407" s="76" t="s">
        <v>334</v>
      </c>
      <c r="E407" s="119">
        <f t="shared" si="85"/>
        <v>917.6</v>
      </c>
      <c r="F407" s="120">
        <f>F408</f>
        <v>917.6</v>
      </c>
      <c r="G407" s="120">
        <f>G408</f>
        <v>0</v>
      </c>
      <c r="H407" s="119">
        <f t="shared" si="83"/>
        <v>917.5</v>
      </c>
      <c r="I407" s="120">
        <f>I408</f>
        <v>917.5</v>
      </c>
      <c r="J407" s="120">
        <f>J408</f>
        <v>0</v>
      </c>
      <c r="K407" s="119">
        <f t="shared" si="81"/>
        <v>99.989102005231032</v>
      </c>
    </row>
    <row r="408" spans="1:11" s="3" customFormat="1" ht="15.75">
      <c r="A408" s="98" t="s">
        <v>136</v>
      </c>
      <c r="B408" s="78" t="s">
        <v>115</v>
      </c>
      <c r="C408" s="78" t="s">
        <v>37</v>
      </c>
      <c r="D408" s="76" t="s">
        <v>335</v>
      </c>
      <c r="E408" s="119">
        <f t="shared" si="85"/>
        <v>917.6</v>
      </c>
      <c r="F408" s="119">
        <v>917.6</v>
      </c>
      <c r="G408" s="119">
        <v>0</v>
      </c>
      <c r="H408" s="119">
        <f t="shared" si="83"/>
        <v>917.5</v>
      </c>
      <c r="I408" s="119">
        <v>917.5</v>
      </c>
      <c r="J408" s="121">
        <v>0</v>
      </c>
      <c r="K408" s="119">
        <f t="shared" si="81"/>
        <v>99.989102005231032</v>
      </c>
    </row>
    <row r="409" spans="1:11" s="3" customFormat="1" ht="69.75" customHeight="1">
      <c r="A409" s="100" t="s">
        <v>234</v>
      </c>
      <c r="B409" s="78" t="s">
        <v>115</v>
      </c>
      <c r="C409" s="78" t="s">
        <v>37</v>
      </c>
      <c r="D409" s="76" t="s">
        <v>336</v>
      </c>
      <c r="E409" s="119">
        <f t="shared" si="85"/>
        <v>13858.3</v>
      </c>
      <c r="F409" s="120">
        <f>F410</f>
        <v>13858.3</v>
      </c>
      <c r="G409" s="120">
        <f>G410</f>
        <v>0</v>
      </c>
      <c r="H409" s="119">
        <f t="shared" si="83"/>
        <v>13858.3</v>
      </c>
      <c r="I409" s="120">
        <f>I410</f>
        <v>13858.3</v>
      </c>
      <c r="J409" s="120">
        <f>J410</f>
        <v>0</v>
      </c>
      <c r="K409" s="119">
        <f t="shared" si="81"/>
        <v>100</v>
      </c>
    </row>
    <row r="410" spans="1:11" s="3" customFormat="1" ht="15.75">
      <c r="A410" s="98" t="s">
        <v>136</v>
      </c>
      <c r="B410" s="78" t="s">
        <v>115</v>
      </c>
      <c r="C410" s="78" t="s">
        <v>37</v>
      </c>
      <c r="D410" s="76" t="s">
        <v>337</v>
      </c>
      <c r="E410" s="119">
        <f t="shared" si="85"/>
        <v>13858.3</v>
      </c>
      <c r="F410" s="119">
        <v>13858.3</v>
      </c>
      <c r="G410" s="119">
        <v>0</v>
      </c>
      <c r="H410" s="119">
        <f t="shared" si="83"/>
        <v>13858.3</v>
      </c>
      <c r="I410" s="119">
        <v>13858.3</v>
      </c>
      <c r="J410" s="121">
        <v>0</v>
      </c>
      <c r="K410" s="119">
        <f t="shared" si="81"/>
        <v>100</v>
      </c>
    </row>
    <row r="411" spans="1:11" s="3" customFormat="1" ht="39" customHeight="1">
      <c r="A411" s="134" t="s">
        <v>516</v>
      </c>
      <c r="B411" s="78" t="s">
        <v>115</v>
      </c>
      <c r="C411" s="78" t="s">
        <v>37</v>
      </c>
      <c r="D411" s="76" t="s">
        <v>338</v>
      </c>
      <c r="E411" s="119">
        <f t="shared" si="85"/>
        <v>4736.1000000000004</v>
      </c>
      <c r="F411" s="119">
        <f>F412+F414+F416</f>
        <v>2536.1</v>
      </c>
      <c r="G411" s="119">
        <f>G412+G414+G416</f>
        <v>2200</v>
      </c>
      <c r="H411" s="119">
        <f t="shared" si="83"/>
        <v>4735.2</v>
      </c>
      <c r="I411" s="119">
        <f>I412+I414+I416</f>
        <v>2535.1999999999998</v>
      </c>
      <c r="J411" s="119">
        <f>J412+J414+J416</f>
        <v>2200</v>
      </c>
      <c r="K411" s="119">
        <f t="shared" si="81"/>
        <v>99.980997022866902</v>
      </c>
    </row>
    <row r="412" spans="1:11" s="3" customFormat="1" ht="35.25" customHeight="1">
      <c r="A412" s="134" t="s">
        <v>235</v>
      </c>
      <c r="B412" s="78" t="s">
        <v>115</v>
      </c>
      <c r="C412" s="78" t="s">
        <v>37</v>
      </c>
      <c r="D412" s="76" t="s">
        <v>339</v>
      </c>
      <c r="E412" s="119">
        <f t="shared" si="85"/>
        <v>392.6</v>
      </c>
      <c r="F412" s="119">
        <f t="shared" ref="F412:J412" si="87">F413</f>
        <v>392.6</v>
      </c>
      <c r="G412" s="119">
        <f t="shared" si="87"/>
        <v>0</v>
      </c>
      <c r="H412" s="119">
        <f t="shared" si="83"/>
        <v>392.6</v>
      </c>
      <c r="I412" s="119">
        <f t="shared" si="87"/>
        <v>392.6</v>
      </c>
      <c r="J412" s="119">
        <f t="shared" si="87"/>
        <v>0</v>
      </c>
      <c r="K412" s="119">
        <f t="shared" si="81"/>
        <v>100</v>
      </c>
    </row>
    <row r="413" spans="1:11" s="3" customFormat="1" ht="15.75">
      <c r="A413" s="98" t="s">
        <v>136</v>
      </c>
      <c r="B413" s="78" t="s">
        <v>115</v>
      </c>
      <c r="C413" s="78" t="s">
        <v>37</v>
      </c>
      <c r="D413" s="76" t="s">
        <v>340</v>
      </c>
      <c r="E413" s="119">
        <f t="shared" si="85"/>
        <v>392.6</v>
      </c>
      <c r="F413" s="119">
        <v>392.6</v>
      </c>
      <c r="G413" s="119">
        <v>0</v>
      </c>
      <c r="H413" s="119">
        <f t="shared" si="83"/>
        <v>392.6</v>
      </c>
      <c r="I413" s="121">
        <v>392.6</v>
      </c>
      <c r="J413" s="121">
        <v>0</v>
      </c>
      <c r="K413" s="119">
        <f t="shared" si="81"/>
        <v>100</v>
      </c>
    </row>
    <row r="414" spans="1:11" s="3" customFormat="1" ht="66" customHeight="1">
      <c r="A414" s="130" t="s">
        <v>535</v>
      </c>
      <c r="B414" s="78" t="s">
        <v>115</v>
      </c>
      <c r="C414" s="78" t="s">
        <v>37</v>
      </c>
      <c r="D414" s="76" t="s">
        <v>518</v>
      </c>
      <c r="E414" s="119">
        <f t="shared" si="85"/>
        <v>494.5</v>
      </c>
      <c r="F414" s="119">
        <f>F415</f>
        <v>494.5</v>
      </c>
      <c r="G414" s="119">
        <f>G415</f>
        <v>0</v>
      </c>
      <c r="H414" s="119">
        <f t="shared" si="83"/>
        <v>494.5</v>
      </c>
      <c r="I414" s="119">
        <f>I415</f>
        <v>494.5</v>
      </c>
      <c r="J414" s="119">
        <f>J415</f>
        <v>0</v>
      </c>
      <c r="K414" s="119">
        <f t="shared" si="81"/>
        <v>100</v>
      </c>
    </row>
    <row r="415" spans="1:11" s="3" customFormat="1" ht="15.75">
      <c r="A415" s="98" t="s">
        <v>136</v>
      </c>
      <c r="B415" s="78" t="s">
        <v>115</v>
      </c>
      <c r="C415" s="78" t="s">
        <v>37</v>
      </c>
      <c r="D415" s="76" t="s">
        <v>519</v>
      </c>
      <c r="E415" s="119">
        <f t="shared" si="85"/>
        <v>494.5</v>
      </c>
      <c r="F415" s="119">
        <v>494.5</v>
      </c>
      <c r="G415" s="119">
        <v>0</v>
      </c>
      <c r="H415" s="119">
        <f t="shared" si="83"/>
        <v>494.5</v>
      </c>
      <c r="I415" s="121">
        <v>494.5</v>
      </c>
      <c r="J415" s="121">
        <v>0</v>
      </c>
      <c r="K415" s="119">
        <f>H415/E415*100</f>
        <v>100</v>
      </c>
    </row>
    <row r="416" spans="1:11" s="3" customFormat="1" ht="94.5">
      <c r="A416" s="130" t="s">
        <v>536</v>
      </c>
      <c r="B416" s="73" t="s">
        <v>115</v>
      </c>
      <c r="C416" s="73" t="s">
        <v>37</v>
      </c>
      <c r="D416" s="73" t="s">
        <v>537</v>
      </c>
      <c r="E416" s="119">
        <f t="shared" si="85"/>
        <v>3849</v>
      </c>
      <c r="F416" s="121">
        <f>F417+F418</f>
        <v>1649</v>
      </c>
      <c r="G416" s="121">
        <f>G417+G418</f>
        <v>2200</v>
      </c>
      <c r="H416" s="119">
        <f t="shared" si="83"/>
        <v>3848.1</v>
      </c>
      <c r="I416" s="121">
        <f>I417+I418</f>
        <v>1648.1</v>
      </c>
      <c r="J416" s="121">
        <f>J417+J418</f>
        <v>2200</v>
      </c>
      <c r="K416" s="119">
        <f t="shared" ref="K416:K418" si="88">H416/E416*100</f>
        <v>99.976617303195638</v>
      </c>
    </row>
    <row r="417" spans="1:11" s="3" customFormat="1" ht="15.75">
      <c r="A417" s="130" t="s">
        <v>538</v>
      </c>
      <c r="B417" s="73" t="s">
        <v>115</v>
      </c>
      <c r="C417" s="73" t="s">
        <v>37</v>
      </c>
      <c r="D417" s="73" t="s">
        <v>539</v>
      </c>
      <c r="E417" s="119">
        <f t="shared" si="85"/>
        <v>2200</v>
      </c>
      <c r="F417" s="72" t="s">
        <v>541</v>
      </c>
      <c r="G417" s="119">
        <v>2200</v>
      </c>
      <c r="H417" s="119">
        <f t="shared" si="83"/>
        <v>2200</v>
      </c>
      <c r="I417" s="121">
        <v>0</v>
      </c>
      <c r="J417" s="121">
        <v>2200</v>
      </c>
      <c r="K417" s="119">
        <f t="shared" si="88"/>
        <v>100</v>
      </c>
    </row>
    <row r="418" spans="1:11" s="3" customFormat="1" ht="15.75">
      <c r="A418" s="98" t="s">
        <v>136</v>
      </c>
      <c r="B418" s="73" t="s">
        <v>115</v>
      </c>
      <c r="C418" s="73" t="s">
        <v>37</v>
      </c>
      <c r="D418" s="72" t="s">
        <v>540</v>
      </c>
      <c r="E418" s="119">
        <f t="shared" si="85"/>
        <v>1649</v>
      </c>
      <c r="F418" s="119">
        <v>1649</v>
      </c>
      <c r="G418" s="119">
        <v>0</v>
      </c>
      <c r="H418" s="119">
        <f t="shared" si="83"/>
        <v>1648.1</v>
      </c>
      <c r="I418" s="121">
        <v>1648.1</v>
      </c>
      <c r="J418" s="121">
        <v>0</v>
      </c>
      <c r="K418" s="119">
        <f t="shared" si="88"/>
        <v>99.945421467556088</v>
      </c>
    </row>
    <row r="419" spans="1:11" s="3" customFormat="1" ht="47.25">
      <c r="A419" s="88" t="s">
        <v>542</v>
      </c>
      <c r="B419" s="78" t="s">
        <v>115</v>
      </c>
      <c r="C419" s="78" t="s">
        <v>37</v>
      </c>
      <c r="D419" s="72" t="s">
        <v>278</v>
      </c>
      <c r="E419" s="119">
        <f t="shared" si="85"/>
        <v>15472.1</v>
      </c>
      <c r="F419" s="119">
        <f>F420</f>
        <v>15472.1</v>
      </c>
      <c r="G419" s="119">
        <f>G420</f>
        <v>0</v>
      </c>
      <c r="H419" s="119">
        <f t="shared" si="83"/>
        <v>15472.1</v>
      </c>
      <c r="I419" s="119">
        <f>I420</f>
        <v>15472.1</v>
      </c>
      <c r="J419" s="119">
        <f>J420</f>
        <v>0</v>
      </c>
      <c r="K419" s="119">
        <f t="shared" si="81"/>
        <v>100</v>
      </c>
    </row>
    <row r="420" spans="1:11" s="3" customFormat="1" ht="47.25">
      <c r="A420" s="87" t="s">
        <v>277</v>
      </c>
      <c r="B420" s="78" t="s">
        <v>115</v>
      </c>
      <c r="C420" s="78" t="s">
        <v>37</v>
      </c>
      <c r="D420" s="72" t="s">
        <v>279</v>
      </c>
      <c r="E420" s="119">
        <f t="shared" si="85"/>
        <v>15472.1</v>
      </c>
      <c r="F420" s="119">
        <f>F421</f>
        <v>15472.1</v>
      </c>
      <c r="G420" s="119">
        <f>G421</f>
        <v>0</v>
      </c>
      <c r="H420" s="119">
        <f t="shared" si="83"/>
        <v>15472.1</v>
      </c>
      <c r="I420" s="119">
        <f>I421</f>
        <v>15472.1</v>
      </c>
      <c r="J420" s="119">
        <f>J421</f>
        <v>0</v>
      </c>
      <c r="K420" s="119">
        <f t="shared" si="81"/>
        <v>100</v>
      </c>
    </row>
    <row r="421" spans="1:11" s="3" customFormat="1" ht="15.75">
      <c r="A421" s="87" t="s">
        <v>136</v>
      </c>
      <c r="B421" s="78" t="s">
        <v>115</v>
      </c>
      <c r="C421" s="78" t="s">
        <v>37</v>
      </c>
      <c r="D421" s="72" t="s">
        <v>280</v>
      </c>
      <c r="E421" s="119">
        <f t="shared" si="85"/>
        <v>15472.1</v>
      </c>
      <c r="F421" s="119">
        <v>15472.1</v>
      </c>
      <c r="G421" s="119">
        <v>0</v>
      </c>
      <c r="H421" s="119">
        <f t="shared" si="83"/>
        <v>15472.1</v>
      </c>
      <c r="I421" s="121">
        <v>15472.1</v>
      </c>
      <c r="J421" s="121">
        <v>0</v>
      </c>
      <c r="K421" s="119">
        <f t="shared" si="81"/>
        <v>100</v>
      </c>
    </row>
    <row r="422" spans="1:11" s="3" customFormat="1" ht="15.75">
      <c r="A422" s="100" t="s">
        <v>118</v>
      </c>
      <c r="B422" s="78" t="s">
        <v>115</v>
      </c>
      <c r="C422" s="78" t="s">
        <v>37</v>
      </c>
      <c r="D422" s="76" t="s">
        <v>308</v>
      </c>
      <c r="E422" s="119">
        <f t="shared" si="85"/>
        <v>120</v>
      </c>
      <c r="F422" s="119">
        <f>F423+F424</f>
        <v>80</v>
      </c>
      <c r="G422" s="119">
        <f>G423+G424</f>
        <v>40</v>
      </c>
      <c r="H422" s="119">
        <f t="shared" si="83"/>
        <v>120</v>
      </c>
      <c r="I422" s="119">
        <f>I423+I424</f>
        <v>80</v>
      </c>
      <c r="J422" s="119">
        <f>J423+J424</f>
        <v>40</v>
      </c>
      <c r="K422" s="119">
        <f t="shared" si="81"/>
        <v>100</v>
      </c>
    </row>
    <row r="423" spans="1:11" s="3" customFormat="1" ht="63">
      <c r="A423" s="98" t="s">
        <v>144</v>
      </c>
      <c r="B423" s="78" t="s">
        <v>115</v>
      </c>
      <c r="C423" s="78" t="s">
        <v>37</v>
      </c>
      <c r="D423" s="76" t="s">
        <v>309</v>
      </c>
      <c r="E423" s="119">
        <f t="shared" si="85"/>
        <v>40</v>
      </c>
      <c r="F423" s="119">
        <v>0</v>
      </c>
      <c r="G423" s="119">
        <v>40</v>
      </c>
      <c r="H423" s="119">
        <f t="shared" si="83"/>
        <v>40</v>
      </c>
      <c r="I423" s="121">
        <v>0</v>
      </c>
      <c r="J423" s="121">
        <v>40</v>
      </c>
      <c r="K423" s="119">
        <f t="shared" si="81"/>
        <v>100</v>
      </c>
    </row>
    <row r="424" spans="1:11" s="3" customFormat="1" ht="47.25">
      <c r="A424" s="97" t="s">
        <v>137</v>
      </c>
      <c r="B424" s="78" t="s">
        <v>115</v>
      </c>
      <c r="C424" s="78" t="s">
        <v>37</v>
      </c>
      <c r="D424" s="76" t="s">
        <v>310</v>
      </c>
      <c r="E424" s="119">
        <f t="shared" si="85"/>
        <v>80</v>
      </c>
      <c r="F424" s="119">
        <v>80</v>
      </c>
      <c r="G424" s="119">
        <v>0</v>
      </c>
      <c r="H424" s="119">
        <f t="shared" si="83"/>
        <v>80</v>
      </c>
      <c r="I424" s="121">
        <v>80</v>
      </c>
      <c r="J424" s="121">
        <v>0</v>
      </c>
      <c r="K424" s="119">
        <f t="shared" si="81"/>
        <v>100</v>
      </c>
    </row>
    <row r="425" spans="1:11" s="3" customFormat="1" ht="15.75">
      <c r="A425" s="96" t="s">
        <v>112</v>
      </c>
      <c r="B425" s="75" t="s">
        <v>48</v>
      </c>
      <c r="C425" s="75" t="s">
        <v>40</v>
      </c>
      <c r="D425" s="77"/>
      <c r="E425" s="117">
        <f t="shared" si="85"/>
        <v>10158.800000000001</v>
      </c>
      <c r="F425" s="118">
        <f>F426+F438+F442</f>
        <v>10062.700000000001</v>
      </c>
      <c r="G425" s="118">
        <f>G426+G438+G442</f>
        <v>96.1</v>
      </c>
      <c r="H425" s="117">
        <f t="shared" si="83"/>
        <v>10067.300000000001</v>
      </c>
      <c r="I425" s="118">
        <f>I426+I438+I442</f>
        <v>9971.2000000000007</v>
      </c>
      <c r="J425" s="118">
        <f>J426+J438+J442</f>
        <v>96.1</v>
      </c>
      <c r="K425" s="117">
        <f t="shared" si="81"/>
        <v>99.099303067291416</v>
      </c>
    </row>
    <row r="426" spans="1:11" s="3" customFormat="1" ht="15.75">
      <c r="A426" s="96" t="s">
        <v>108</v>
      </c>
      <c r="B426" s="75" t="s">
        <v>48</v>
      </c>
      <c r="C426" s="75" t="s">
        <v>9</v>
      </c>
      <c r="D426" s="77"/>
      <c r="E426" s="117">
        <f t="shared" si="85"/>
        <v>7015.1</v>
      </c>
      <c r="F426" s="117">
        <f>F427+F434+F431</f>
        <v>6919</v>
      </c>
      <c r="G426" s="117">
        <f>G427+G434+G431</f>
        <v>96.1</v>
      </c>
      <c r="H426" s="117">
        <f t="shared" si="83"/>
        <v>6923.6</v>
      </c>
      <c r="I426" s="117">
        <f>I427+I434+I431</f>
        <v>6827.5</v>
      </c>
      <c r="J426" s="117">
        <f>J427+J434+J431</f>
        <v>96.1</v>
      </c>
      <c r="K426" s="117">
        <f t="shared" si="81"/>
        <v>98.695670767344723</v>
      </c>
    </row>
    <row r="427" spans="1:11" s="3" customFormat="1" ht="51" customHeight="1">
      <c r="A427" s="86" t="s">
        <v>587</v>
      </c>
      <c r="B427" s="75" t="s">
        <v>48</v>
      </c>
      <c r="C427" s="75" t="s">
        <v>14</v>
      </c>
      <c r="D427" s="77"/>
      <c r="E427" s="117">
        <f t="shared" si="85"/>
        <v>6771.6</v>
      </c>
      <c r="F427" s="118">
        <f t="shared" ref="F427:J427" si="89">F428</f>
        <v>6675.5</v>
      </c>
      <c r="G427" s="118">
        <f t="shared" si="89"/>
        <v>96.1</v>
      </c>
      <c r="H427" s="117">
        <f t="shared" si="83"/>
        <v>6680.1</v>
      </c>
      <c r="I427" s="118">
        <f t="shared" si="89"/>
        <v>6584</v>
      </c>
      <c r="J427" s="118">
        <f t="shared" si="89"/>
        <v>96.1</v>
      </c>
      <c r="K427" s="117">
        <f t="shared" si="81"/>
        <v>98.648768385610481</v>
      </c>
    </row>
    <row r="428" spans="1:11" s="3" customFormat="1" ht="15.75">
      <c r="A428" s="98" t="s">
        <v>118</v>
      </c>
      <c r="B428" s="78" t="s">
        <v>48</v>
      </c>
      <c r="C428" s="78" t="s">
        <v>14</v>
      </c>
      <c r="D428" s="76" t="s">
        <v>308</v>
      </c>
      <c r="E428" s="119">
        <f t="shared" si="85"/>
        <v>6771.6</v>
      </c>
      <c r="F428" s="119">
        <f>F429+F430</f>
        <v>6675.5</v>
      </c>
      <c r="G428" s="119">
        <f>G429+G430</f>
        <v>96.1</v>
      </c>
      <c r="H428" s="119">
        <f t="shared" si="83"/>
        <v>6680.1</v>
      </c>
      <c r="I428" s="119">
        <f>I429+I430</f>
        <v>6584</v>
      </c>
      <c r="J428" s="119">
        <f>J429+J430</f>
        <v>96.1</v>
      </c>
      <c r="K428" s="117">
        <f t="shared" si="81"/>
        <v>98.648768385610481</v>
      </c>
    </row>
    <row r="429" spans="1:11" s="3" customFormat="1" ht="31.5">
      <c r="A429" s="98" t="s">
        <v>122</v>
      </c>
      <c r="B429" s="78" t="s">
        <v>48</v>
      </c>
      <c r="C429" s="78" t="s">
        <v>14</v>
      </c>
      <c r="D429" s="76" t="s">
        <v>328</v>
      </c>
      <c r="E429" s="119">
        <f t="shared" si="85"/>
        <v>6675.5</v>
      </c>
      <c r="F429" s="119">
        <v>6675.5</v>
      </c>
      <c r="G429" s="119">
        <v>0</v>
      </c>
      <c r="H429" s="119">
        <f t="shared" si="83"/>
        <v>6584</v>
      </c>
      <c r="I429" s="119">
        <v>6584</v>
      </c>
      <c r="J429" s="121">
        <v>0</v>
      </c>
      <c r="K429" s="119">
        <f t="shared" si="81"/>
        <v>98.629316156093168</v>
      </c>
    </row>
    <row r="430" spans="1:11" s="3" customFormat="1" ht="102" customHeight="1">
      <c r="A430" s="102" t="s">
        <v>285</v>
      </c>
      <c r="B430" s="78" t="s">
        <v>48</v>
      </c>
      <c r="C430" s="78" t="s">
        <v>14</v>
      </c>
      <c r="D430" s="76" t="s">
        <v>327</v>
      </c>
      <c r="E430" s="119">
        <f t="shared" si="85"/>
        <v>96.1</v>
      </c>
      <c r="F430" s="119">
        <v>0</v>
      </c>
      <c r="G430" s="119">
        <v>96.1</v>
      </c>
      <c r="H430" s="119">
        <f t="shared" si="83"/>
        <v>96.1</v>
      </c>
      <c r="I430" s="119">
        <v>0</v>
      </c>
      <c r="J430" s="121">
        <v>96.1</v>
      </c>
      <c r="K430" s="119">
        <f t="shared" si="81"/>
        <v>100</v>
      </c>
    </row>
    <row r="431" spans="1:11" s="3" customFormat="1" ht="15.75">
      <c r="A431" s="86" t="s">
        <v>238</v>
      </c>
      <c r="B431" s="84" t="s">
        <v>48</v>
      </c>
      <c r="C431" s="84" t="s">
        <v>242</v>
      </c>
      <c r="D431" s="84"/>
      <c r="E431" s="117">
        <f t="shared" si="85"/>
        <v>120</v>
      </c>
      <c r="F431" s="135">
        <f>F432</f>
        <v>120</v>
      </c>
      <c r="G431" s="135">
        <f>G432</f>
        <v>0</v>
      </c>
      <c r="H431" s="117">
        <f t="shared" si="83"/>
        <v>120</v>
      </c>
      <c r="I431" s="135">
        <f>I432</f>
        <v>120</v>
      </c>
      <c r="J431" s="135">
        <f>J432</f>
        <v>0</v>
      </c>
      <c r="K431" s="119">
        <f t="shared" si="81"/>
        <v>100</v>
      </c>
    </row>
    <row r="432" spans="1:11" s="3" customFormat="1" ht="22.5" customHeight="1">
      <c r="A432" s="87" t="s">
        <v>118</v>
      </c>
      <c r="B432" s="73" t="s">
        <v>48</v>
      </c>
      <c r="C432" s="73" t="s">
        <v>242</v>
      </c>
      <c r="D432" s="73" t="s">
        <v>239</v>
      </c>
      <c r="E432" s="119">
        <f t="shared" si="85"/>
        <v>120</v>
      </c>
      <c r="F432" s="136">
        <f>F433</f>
        <v>120</v>
      </c>
      <c r="G432" s="136">
        <f>G433</f>
        <v>0</v>
      </c>
      <c r="H432" s="119">
        <f t="shared" si="83"/>
        <v>120</v>
      </c>
      <c r="I432" s="136">
        <f>I433</f>
        <v>120</v>
      </c>
      <c r="J432" s="136">
        <f>J433</f>
        <v>0</v>
      </c>
      <c r="K432" s="119">
        <f t="shared" si="81"/>
        <v>100</v>
      </c>
    </row>
    <row r="433" spans="1:11" s="3" customFormat="1" ht="31.5">
      <c r="A433" s="87" t="s">
        <v>240</v>
      </c>
      <c r="B433" s="73" t="s">
        <v>48</v>
      </c>
      <c r="C433" s="73" t="s">
        <v>242</v>
      </c>
      <c r="D433" s="73" t="s">
        <v>241</v>
      </c>
      <c r="E433" s="119">
        <f t="shared" si="85"/>
        <v>120</v>
      </c>
      <c r="F433" s="136">
        <v>120</v>
      </c>
      <c r="G433" s="136">
        <v>0</v>
      </c>
      <c r="H433" s="119">
        <f t="shared" si="83"/>
        <v>120</v>
      </c>
      <c r="I433" s="120">
        <v>120</v>
      </c>
      <c r="J433" s="121">
        <v>0</v>
      </c>
      <c r="K433" s="119">
        <f t="shared" si="81"/>
        <v>100</v>
      </c>
    </row>
    <row r="434" spans="1:11" s="3" customFormat="1" ht="19.5" customHeight="1">
      <c r="A434" s="96" t="s">
        <v>54</v>
      </c>
      <c r="B434" s="75" t="s">
        <v>48</v>
      </c>
      <c r="C434" s="75" t="s">
        <v>15</v>
      </c>
      <c r="D434" s="76"/>
      <c r="E434" s="117">
        <f t="shared" si="85"/>
        <v>123.5</v>
      </c>
      <c r="F434" s="117">
        <f t="shared" ref="F434:J436" si="90">F435</f>
        <v>123.5</v>
      </c>
      <c r="G434" s="117">
        <f t="shared" si="90"/>
        <v>0</v>
      </c>
      <c r="H434" s="117">
        <f t="shared" si="83"/>
        <v>123.5</v>
      </c>
      <c r="I434" s="117">
        <f t="shared" si="90"/>
        <v>123.5</v>
      </c>
      <c r="J434" s="117">
        <f t="shared" si="90"/>
        <v>0</v>
      </c>
      <c r="K434" s="117">
        <f t="shared" si="81"/>
        <v>100</v>
      </c>
    </row>
    <row r="435" spans="1:11" s="3" customFormat="1" ht="53.25" customHeight="1">
      <c r="A435" s="98" t="s">
        <v>236</v>
      </c>
      <c r="B435" s="78" t="s">
        <v>48</v>
      </c>
      <c r="C435" s="78" t="s">
        <v>15</v>
      </c>
      <c r="D435" s="76" t="s">
        <v>341</v>
      </c>
      <c r="E435" s="119">
        <f t="shared" si="85"/>
        <v>123.5</v>
      </c>
      <c r="F435" s="119">
        <f t="shared" si="90"/>
        <v>123.5</v>
      </c>
      <c r="G435" s="119">
        <f t="shared" si="90"/>
        <v>0</v>
      </c>
      <c r="H435" s="119">
        <f t="shared" si="83"/>
        <v>123.5</v>
      </c>
      <c r="I435" s="119">
        <f t="shared" si="90"/>
        <v>123.5</v>
      </c>
      <c r="J435" s="119">
        <f t="shared" si="90"/>
        <v>0</v>
      </c>
      <c r="K435" s="119">
        <f t="shared" si="81"/>
        <v>100</v>
      </c>
    </row>
    <row r="436" spans="1:11" s="3" customFormat="1" ht="40.5" customHeight="1">
      <c r="A436" s="98" t="s">
        <v>141</v>
      </c>
      <c r="B436" s="78" t="s">
        <v>48</v>
      </c>
      <c r="C436" s="78" t="s">
        <v>15</v>
      </c>
      <c r="D436" s="76" t="s">
        <v>342</v>
      </c>
      <c r="E436" s="119">
        <f t="shared" si="85"/>
        <v>123.5</v>
      </c>
      <c r="F436" s="119">
        <f t="shared" si="90"/>
        <v>123.5</v>
      </c>
      <c r="G436" s="119">
        <f t="shared" si="90"/>
        <v>0</v>
      </c>
      <c r="H436" s="119">
        <f t="shared" si="83"/>
        <v>123.5</v>
      </c>
      <c r="I436" s="119">
        <f t="shared" si="90"/>
        <v>123.5</v>
      </c>
      <c r="J436" s="119">
        <f t="shared" si="90"/>
        <v>0</v>
      </c>
      <c r="K436" s="119">
        <f t="shared" si="81"/>
        <v>100</v>
      </c>
    </row>
    <row r="437" spans="1:11" s="3" customFormat="1" ht="18.75" customHeight="1">
      <c r="A437" s="98" t="s">
        <v>136</v>
      </c>
      <c r="B437" s="78" t="s">
        <v>48</v>
      </c>
      <c r="C437" s="78" t="s">
        <v>15</v>
      </c>
      <c r="D437" s="76" t="s">
        <v>343</v>
      </c>
      <c r="E437" s="119">
        <f t="shared" si="85"/>
        <v>123.5</v>
      </c>
      <c r="F437" s="119">
        <v>123.5</v>
      </c>
      <c r="G437" s="119">
        <v>0</v>
      </c>
      <c r="H437" s="119">
        <f t="shared" si="83"/>
        <v>123.5</v>
      </c>
      <c r="I437" s="121">
        <v>123.5</v>
      </c>
      <c r="J437" s="121">
        <v>0</v>
      </c>
      <c r="K437" s="119">
        <f t="shared" si="81"/>
        <v>100</v>
      </c>
    </row>
    <row r="438" spans="1:11" s="3" customFormat="1" ht="20.45" customHeight="1">
      <c r="A438" s="96" t="s">
        <v>100</v>
      </c>
      <c r="B438" s="75" t="s">
        <v>48</v>
      </c>
      <c r="C438" s="75" t="s">
        <v>18</v>
      </c>
      <c r="D438" s="77"/>
      <c r="E438" s="117">
        <f t="shared" si="85"/>
        <v>850</v>
      </c>
      <c r="F438" s="118">
        <f t="shared" ref="F438:J439" si="91">F439</f>
        <v>850</v>
      </c>
      <c r="G438" s="118">
        <f t="shared" si="91"/>
        <v>0</v>
      </c>
      <c r="H438" s="117">
        <f t="shared" si="83"/>
        <v>850</v>
      </c>
      <c r="I438" s="118">
        <f t="shared" si="91"/>
        <v>850</v>
      </c>
      <c r="J438" s="118">
        <f t="shared" si="91"/>
        <v>0</v>
      </c>
      <c r="K438" s="117">
        <f t="shared" si="81"/>
        <v>100</v>
      </c>
    </row>
    <row r="439" spans="1:11" s="3" customFormat="1" ht="15.75">
      <c r="A439" s="96" t="s">
        <v>101</v>
      </c>
      <c r="B439" s="75" t="s">
        <v>48</v>
      </c>
      <c r="C439" s="75" t="s">
        <v>20</v>
      </c>
      <c r="D439" s="77"/>
      <c r="E439" s="117">
        <f t="shared" si="85"/>
        <v>850</v>
      </c>
      <c r="F439" s="118">
        <f t="shared" si="91"/>
        <v>850</v>
      </c>
      <c r="G439" s="118">
        <f t="shared" si="91"/>
        <v>0</v>
      </c>
      <c r="H439" s="117">
        <f t="shared" si="83"/>
        <v>850</v>
      </c>
      <c r="I439" s="118">
        <f t="shared" si="91"/>
        <v>850</v>
      </c>
      <c r="J439" s="118">
        <f t="shared" si="91"/>
        <v>0</v>
      </c>
      <c r="K439" s="117">
        <f t="shared" si="81"/>
        <v>100</v>
      </c>
    </row>
    <row r="440" spans="1:11" s="3" customFormat="1" ht="15.75">
      <c r="A440" s="98" t="s">
        <v>118</v>
      </c>
      <c r="B440" s="78" t="s">
        <v>48</v>
      </c>
      <c r="C440" s="78" t="s">
        <v>20</v>
      </c>
      <c r="D440" s="76" t="s">
        <v>308</v>
      </c>
      <c r="E440" s="119">
        <f t="shared" si="85"/>
        <v>850</v>
      </c>
      <c r="F440" s="119">
        <f>F441</f>
        <v>850</v>
      </c>
      <c r="G440" s="119">
        <f>G441</f>
        <v>0</v>
      </c>
      <c r="H440" s="119">
        <f t="shared" si="83"/>
        <v>850</v>
      </c>
      <c r="I440" s="119">
        <f>I441</f>
        <v>850</v>
      </c>
      <c r="J440" s="119">
        <f>J441</f>
        <v>0</v>
      </c>
      <c r="K440" s="117">
        <f t="shared" si="81"/>
        <v>100</v>
      </c>
    </row>
    <row r="441" spans="1:11" s="3" customFormat="1" ht="66.75" customHeight="1">
      <c r="A441" s="97" t="s">
        <v>146</v>
      </c>
      <c r="B441" s="78" t="s">
        <v>48</v>
      </c>
      <c r="C441" s="78" t="s">
        <v>20</v>
      </c>
      <c r="D441" s="76" t="s">
        <v>344</v>
      </c>
      <c r="E441" s="119">
        <f t="shared" si="85"/>
        <v>850</v>
      </c>
      <c r="F441" s="119">
        <v>850</v>
      </c>
      <c r="G441" s="119">
        <v>0</v>
      </c>
      <c r="H441" s="119">
        <f t="shared" si="83"/>
        <v>850</v>
      </c>
      <c r="I441" s="119">
        <v>850</v>
      </c>
      <c r="J441" s="121">
        <v>0</v>
      </c>
      <c r="K441" s="119">
        <f t="shared" si="81"/>
        <v>100</v>
      </c>
    </row>
    <row r="442" spans="1:11" s="3" customFormat="1" ht="35.450000000000003" customHeight="1">
      <c r="A442" s="96" t="s">
        <v>583</v>
      </c>
      <c r="B442" s="75" t="s">
        <v>48</v>
      </c>
      <c r="C442" s="75" t="s">
        <v>116</v>
      </c>
      <c r="D442" s="77"/>
      <c r="E442" s="117">
        <f t="shared" si="85"/>
        <v>2293.6999999999998</v>
      </c>
      <c r="F442" s="117">
        <f>F443</f>
        <v>2293.6999999999998</v>
      </c>
      <c r="G442" s="117">
        <f t="shared" ref="G442:J444" si="92">G443</f>
        <v>0</v>
      </c>
      <c r="H442" s="117">
        <f t="shared" si="92"/>
        <v>2293.6999999999998</v>
      </c>
      <c r="I442" s="117">
        <f t="shared" si="92"/>
        <v>2293.6999999999998</v>
      </c>
      <c r="J442" s="117">
        <f t="shared" si="92"/>
        <v>0</v>
      </c>
      <c r="K442" s="117">
        <f t="shared" ref="K442:K446" si="93">H442/E442*100</f>
        <v>100</v>
      </c>
    </row>
    <row r="443" spans="1:11" s="3" customFormat="1" ht="33.6" customHeight="1">
      <c r="A443" s="96" t="s">
        <v>584</v>
      </c>
      <c r="B443" s="75" t="s">
        <v>48</v>
      </c>
      <c r="C443" s="75" t="s">
        <v>117</v>
      </c>
      <c r="D443" s="77"/>
      <c r="E443" s="117">
        <f t="shared" si="85"/>
        <v>2293.6999999999998</v>
      </c>
      <c r="F443" s="117">
        <f>F444</f>
        <v>2293.6999999999998</v>
      </c>
      <c r="G443" s="117">
        <f t="shared" si="92"/>
        <v>0</v>
      </c>
      <c r="H443" s="117">
        <f t="shared" si="92"/>
        <v>2293.6999999999998</v>
      </c>
      <c r="I443" s="117">
        <f t="shared" si="92"/>
        <v>2293.6999999999998</v>
      </c>
      <c r="J443" s="117">
        <f t="shared" si="92"/>
        <v>0</v>
      </c>
      <c r="K443" s="117">
        <f t="shared" si="93"/>
        <v>100</v>
      </c>
    </row>
    <row r="444" spans="1:11" s="3" customFormat="1" ht="24.75" customHeight="1">
      <c r="A444" s="98" t="s">
        <v>118</v>
      </c>
      <c r="B444" s="78" t="s">
        <v>48</v>
      </c>
      <c r="C444" s="78" t="s">
        <v>117</v>
      </c>
      <c r="D444" s="76" t="s">
        <v>308</v>
      </c>
      <c r="E444" s="119">
        <f t="shared" si="85"/>
        <v>2293.6999999999998</v>
      </c>
      <c r="F444" s="119">
        <f>F445</f>
        <v>2293.6999999999998</v>
      </c>
      <c r="G444" s="119">
        <f>G445</f>
        <v>0</v>
      </c>
      <c r="H444" s="119">
        <f t="shared" si="92"/>
        <v>2293.6999999999998</v>
      </c>
      <c r="I444" s="119">
        <f>I445</f>
        <v>2293.6999999999998</v>
      </c>
      <c r="J444" s="119">
        <f t="shared" si="92"/>
        <v>0</v>
      </c>
      <c r="K444" s="119">
        <f>H443/E443*100</f>
        <v>100</v>
      </c>
    </row>
    <row r="445" spans="1:11" s="3" customFormat="1" ht="57" customHeight="1">
      <c r="A445" s="98" t="s">
        <v>160</v>
      </c>
      <c r="B445" s="78" t="s">
        <v>48</v>
      </c>
      <c r="C445" s="78" t="s">
        <v>117</v>
      </c>
      <c r="D445" s="76" t="s">
        <v>346</v>
      </c>
      <c r="E445" s="119">
        <f t="shared" si="85"/>
        <v>2293.6999999999998</v>
      </c>
      <c r="F445" s="119">
        <v>2293.6999999999998</v>
      </c>
      <c r="G445" s="119">
        <v>0</v>
      </c>
      <c r="H445" s="119">
        <f t="shared" si="83"/>
        <v>2293.6999999999998</v>
      </c>
      <c r="I445" s="119">
        <v>2293.6999999999998</v>
      </c>
      <c r="J445" s="121">
        <v>0</v>
      </c>
      <c r="K445" s="119">
        <f t="shared" si="93"/>
        <v>100</v>
      </c>
    </row>
    <row r="446" spans="1:11" s="3" customFormat="1" ht="23.45" customHeight="1">
      <c r="A446" s="96" t="s">
        <v>107</v>
      </c>
      <c r="B446" s="82"/>
      <c r="C446" s="82"/>
      <c r="D446" s="94"/>
      <c r="E446" s="117">
        <f t="shared" si="85"/>
        <v>1340126.4000000001</v>
      </c>
      <c r="F446" s="118">
        <f>F6+F15+F20+F119+F156+F337+F425+F232</f>
        <v>477838.2</v>
      </c>
      <c r="G446" s="118">
        <f>G6+G15+G20+G119+G156+G337+G425+G232</f>
        <v>862288.20000000019</v>
      </c>
      <c r="H446" s="117">
        <f t="shared" si="83"/>
        <v>1323841.2</v>
      </c>
      <c r="I446" s="118">
        <f>I6+I15+I20+I119+I156+I337+I425+I232</f>
        <v>462952.19999999995</v>
      </c>
      <c r="J446" s="118">
        <f>J6+J15+J20+J119+J156+J337+J425+J232</f>
        <v>860889</v>
      </c>
      <c r="K446" s="117">
        <f t="shared" si="93"/>
        <v>98.784801194872358</v>
      </c>
    </row>
    <row r="447" spans="1:11" s="3" customFormat="1">
      <c r="A447" s="164"/>
      <c r="B447" s="164"/>
      <c r="C447" s="164"/>
      <c r="D447" s="164"/>
      <c r="E447" s="164"/>
      <c r="F447" s="164"/>
      <c r="G447" s="164"/>
      <c r="H447" s="164"/>
      <c r="I447" s="53"/>
      <c r="J447" s="53"/>
    </row>
    <row r="448" spans="1:11" s="3" customFormat="1">
      <c r="E448" s="5"/>
      <c r="F448" s="5"/>
      <c r="G448" s="5"/>
      <c r="H448" s="8"/>
    </row>
    <row r="449" spans="5:8" s="3" customFormat="1">
      <c r="E449" s="5"/>
      <c r="F449" s="5"/>
      <c r="G449" s="5"/>
      <c r="H449" s="5"/>
    </row>
    <row r="450" spans="5:8" s="3" customFormat="1">
      <c r="E450" s="5"/>
      <c r="F450" s="5"/>
      <c r="G450" s="5"/>
      <c r="H450" s="5"/>
    </row>
    <row r="451" spans="5:8" s="3" customFormat="1">
      <c r="E451" s="5"/>
      <c r="F451" s="5"/>
      <c r="G451" s="5"/>
      <c r="H451" s="5"/>
    </row>
    <row r="452" spans="5:8" s="3" customFormat="1">
      <c r="E452" s="5"/>
      <c r="F452" s="5"/>
      <c r="G452" s="5"/>
      <c r="H452" s="5"/>
    </row>
    <row r="453" spans="5:8" s="3" customFormat="1">
      <c r="E453" s="5"/>
      <c r="F453" s="5"/>
      <c r="G453" s="5"/>
      <c r="H453" s="5"/>
    </row>
    <row r="454" spans="5:8" s="3" customFormat="1">
      <c r="E454" s="5"/>
      <c r="F454" s="5"/>
      <c r="G454" s="5"/>
      <c r="H454" s="5"/>
    </row>
    <row r="455" spans="5:8" s="3" customFormat="1">
      <c r="E455" s="5"/>
      <c r="F455" s="5"/>
      <c r="G455" s="5"/>
      <c r="H455" s="5"/>
    </row>
    <row r="456" spans="5:8" s="3" customFormat="1">
      <c r="E456" s="5"/>
      <c r="F456" s="5"/>
      <c r="G456" s="5"/>
      <c r="H456" s="5"/>
    </row>
    <row r="457" spans="5:8" s="3" customFormat="1">
      <c r="E457" s="5"/>
      <c r="F457" s="5"/>
      <c r="G457" s="5"/>
      <c r="H457" s="5"/>
    </row>
    <row r="458" spans="5:8" s="3" customFormat="1">
      <c r="E458" s="5"/>
      <c r="F458" s="5"/>
      <c r="G458" s="5"/>
      <c r="H458" s="5"/>
    </row>
    <row r="459" spans="5:8" s="3" customFormat="1">
      <c r="E459" s="5"/>
      <c r="F459" s="5"/>
      <c r="G459" s="5"/>
      <c r="H459" s="5"/>
    </row>
    <row r="460" spans="5:8" s="3" customFormat="1">
      <c r="E460" s="5"/>
      <c r="F460" s="5"/>
      <c r="G460" s="5"/>
      <c r="H460" s="5"/>
    </row>
    <row r="461" spans="5:8" s="3" customFormat="1">
      <c r="E461" s="5"/>
      <c r="F461" s="5"/>
      <c r="G461" s="5"/>
      <c r="H461" s="5"/>
    </row>
    <row r="462" spans="5:8" s="3" customFormat="1">
      <c r="E462" s="5"/>
      <c r="F462" s="5"/>
      <c r="G462" s="5"/>
      <c r="H462" s="5"/>
    </row>
    <row r="463" spans="5:8" s="3" customFormat="1">
      <c r="E463" s="5"/>
      <c r="F463" s="5"/>
      <c r="G463" s="5"/>
      <c r="H463" s="5"/>
    </row>
    <row r="464" spans="5:8" s="3" customFormat="1">
      <c r="E464" s="5"/>
      <c r="F464" s="5"/>
      <c r="G464" s="5"/>
      <c r="H464" s="5"/>
    </row>
    <row r="465" spans="5:8" s="3" customFormat="1">
      <c r="E465" s="5"/>
      <c r="F465" s="5"/>
      <c r="G465" s="5"/>
      <c r="H465" s="5"/>
    </row>
    <row r="466" spans="5:8" s="3" customFormat="1">
      <c r="E466" s="5"/>
      <c r="F466" s="5"/>
      <c r="G466" s="5"/>
      <c r="H466" s="5"/>
    </row>
    <row r="467" spans="5:8" s="3" customFormat="1">
      <c r="E467" s="5"/>
      <c r="F467" s="5"/>
      <c r="G467" s="5"/>
      <c r="H467" s="5"/>
    </row>
    <row r="468" spans="5:8" s="3" customFormat="1">
      <c r="E468" s="5"/>
      <c r="F468" s="5"/>
      <c r="G468" s="5"/>
      <c r="H468" s="5"/>
    </row>
    <row r="469" spans="5:8" s="3" customFormat="1">
      <c r="E469" s="5"/>
      <c r="F469" s="5"/>
      <c r="G469" s="5"/>
      <c r="H469" s="5"/>
    </row>
    <row r="470" spans="5:8" s="3" customFormat="1">
      <c r="E470" s="5"/>
      <c r="F470" s="5"/>
      <c r="G470" s="5"/>
      <c r="H470" s="5"/>
    </row>
    <row r="471" spans="5:8" s="3" customFormat="1">
      <c r="E471" s="5"/>
      <c r="F471" s="5"/>
      <c r="G471" s="5"/>
      <c r="H471" s="5"/>
    </row>
    <row r="472" spans="5:8" s="3" customFormat="1">
      <c r="E472" s="5"/>
      <c r="F472" s="5"/>
      <c r="G472" s="5"/>
      <c r="H472" s="5"/>
    </row>
    <row r="473" spans="5:8" s="3" customFormat="1">
      <c r="E473" s="5"/>
      <c r="F473" s="5"/>
      <c r="G473" s="5"/>
      <c r="H473" s="5"/>
    </row>
    <row r="474" spans="5:8" s="3" customFormat="1">
      <c r="E474" s="5"/>
      <c r="F474" s="5"/>
      <c r="G474" s="5"/>
      <c r="H474" s="5"/>
    </row>
    <row r="475" spans="5:8" s="3" customFormat="1">
      <c r="E475" s="5"/>
      <c r="F475" s="5"/>
      <c r="G475" s="5"/>
      <c r="H475" s="5"/>
    </row>
    <row r="476" spans="5:8" s="3" customFormat="1">
      <c r="E476" s="5"/>
      <c r="F476" s="5"/>
      <c r="G476" s="5"/>
      <c r="H476" s="5"/>
    </row>
    <row r="477" spans="5:8" s="3" customFormat="1">
      <c r="E477" s="5"/>
      <c r="F477" s="5"/>
      <c r="G477" s="5"/>
      <c r="H477" s="5"/>
    </row>
    <row r="478" spans="5:8" s="3" customFormat="1">
      <c r="E478" s="5"/>
      <c r="F478" s="5"/>
      <c r="G478" s="5"/>
      <c r="H478" s="5"/>
    </row>
    <row r="479" spans="5:8" s="3" customFormat="1">
      <c r="E479" s="5"/>
      <c r="F479" s="5"/>
      <c r="G479" s="5"/>
      <c r="H479" s="5"/>
    </row>
    <row r="480" spans="5:8" s="3" customFormat="1">
      <c r="E480" s="5"/>
      <c r="F480" s="5"/>
      <c r="G480" s="5"/>
      <c r="H480" s="5"/>
    </row>
    <row r="481" spans="5:8" s="3" customFormat="1">
      <c r="E481" s="5"/>
      <c r="F481" s="5"/>
      <c r="G481" s="5"/>
      <c r="H481" s="5"/>
    </row>
    <row r="482" spans="5:8" s="3" customFormat="1">
      <c r="E482" s="5"/>
      <c r="F482" s="5"/>
      <c r="G482" s="5"/>
      <c r="H482" s="5"/>
    </row>
    <row r="483" spans="5:8" s="3" customFormat="1">
      <c r="E483" s="5"/>
      <c r="F483" s="5"/>
      <c r="G483" s="5"/>
      <c r="H483" s="5"/>
    </row>
    <row r="484" spans="5:8" s="3" customFormat="1">
      <c r="E484" s="5"/>
      <c r="F484" s="5"/>
      <c r="G484" s="5"/>
      <c r="H484" s="5"/>
    </row>
    <row r="485" spans="5:8" s="3" customFormat="1">
      <c r="E485" s="5"/>
      <c r="F485" s="5"/>
      <c r="G485" s="5"/>
      <c r="H485" s="5"/>
    </row>
    <row r="486" spans="5:8" s="3" customFormat="1">
      <c r="E486" s="5"/>
      <c r="F486" s="5"/>
      <c r="G486" s="5"/>
      <c r="H486" s="5"/>
    </row>
    <row r="487" spans="5:8" s="3" customFormat="1">
      <c r="E487" s="5"/>
      <c r="F487" s="5"/>
      <c r="G487" s="5"/>
      <c r="H487" s="5"/>
    </row>
    <row r="488" spans="5:8" s="3" customFormat="1">
      <c r="E488" s="5"/>
      <c r="F488" s="5"/>
      <c r="G488" s="5"/>
      <c r="H488" s="5"/>
    </row>
    <row r="489" spans="5:8" s="3" customFormat="1">
      <c r="E489" s="5"/>
      <c r="F489" s="5"/>
      <c r="G489" s="5"/>
      <c r="H489" s="5"/>
    </row>
    <row r="490" spans="5:8" s="3" customFormat="1">
      <c r="E490" s="5"/>
      <c r="F490" s="5"/>
      <c r="G490" s="5"/>
      <c r="H490" s="5"/>
    </row>
    <row r="491" spans="5:8" s="3" customFormat="1">
      <c r="E491" s="5"/>
      <c r="F491" s="5"/>
      <c r="G491" s="5"/>
      <c r="H491" s="5"/>
    </row>
    <row r="492" spans="5:8" s="3" customFormat="1">
      <c r="E492" s="5"/>
      <c r="F492" s="5"/>
      <c r="G492" s="5"/>
      <c r="H492" s="5"/>
    </row>
    <row r="493" spans="5:8" s="3" customFormat="1">
      <c r="E493" s="5"/>
      <c r="F493" s="5"/>
      <c r="G493" s="5"/>
      <c r="H493" s="5"/>
    </row>
    <row r="494" spans="5:8" s="3" customFormat="1">
      <c r="E494" s="5"/>
      <c r="F494" s="5"/>
      <c r="G494" s="5"/>
      <c r="H494" s="5"/>
    </row>
    <row r="495" spans="5:8" s="3" customFormat="1">
      <c r="E495" s="5"/>
      <c r="F495" s="5"/>
      <c r="G495" s="5"/>
      <c r="H495" s="5"/>
    </row>
    <row r="496" spans="5:8" s="3" customFormat="1">
      <c r="E496" s="5"/>
      <c r="F496" s="5"/>
      <c r="G496" s="5"/>
      <c r="H496" s="5"/>
    </row>
    <row r="497" spans="5:8" s="3" customFormat="1">
      <c r="E497" s="5"/>
      <c r="F497" s="5"/>
      <c r="G497" s="5"/>
      <c r="H497" s="5"/>
    </row>
    <row r="498" spans="5:8" s="3" customFormat="1">
      <c r="E498" s="5"/>
      <c r="F498" s="5"/>
      <c r="G498" s="5"/>
      <c r="H498" s="5"/>
    </row>
    <row r="499" spans="5:8" s="3" customFormat="1">
      <c r="E499" s="5"/>
      <c r="F499" s="5"/>
      <c r="G499" s="5"/>
      <c r="H499" s="5"/>
    </row>
    <row r="500" spans="5:8" s="3" customFormat="1">
      <c r="E500" s="5"/>
      <c r="F500" s="5"/>
      <c r="G500" s="5"/>
      <c r="H500" s="5"/>
    </row>
    <row r="501" spans="5:8" s="3" customFormat="1">
      <c r="E501" s="5"/>
      <c r="F501" s="5"/>
      <c r="G501" s="5"/>
      <c r="H501" s="5"/>
    </row>
    <row r="502" spans="5:8" s="3" customFormat="1">
      <c r="E502" s="5"/>
      <c r="F502" s="5"/>
      <c r="G502" s="5"/>
      <c r="H502" s="5"/>
    </row>
    <row r="503" spans="5:8" s="3" customFormat="1">
      <c r="E503" s="5"/>
      <c r="F503" s="5"/>
      <c r="G503" s="5"/>
      <c r="H503" s="5"/>
    </row>
    <row r="504" spans="5:8" s="3" customFormat="1">
      <c r="E504" s="5"/>
      <c r="F504" s="5"/>
      <c r="G504" s="5"/>
      <c r="H504" s="5"/>
    </row>
    <row r="505" spans="5:8" s="3" customFormat="1">
      <c r="E505" s="5"/>
      <c r="F505" s="5"/>
      <c r="G505" s="5"/>
      <c r="H505" s="5"/>
    </row>
    <row r="506" spans="5:8" s="3" customFormat="1">
      <c r="E506" s="5"/>
      <c r="F506" s="5"/>
      <c r="G506" s="5"/>
      <c r="H506" s="5"/>
    </row>
    <row r="507" spans="5:8" s="3" customFormat="1">
      <c r="E507" s="5"/>
      <c r="F507" s="5"/>
      <c r="G507" s="5"/>
      <c r="H507" s="5"/>
    </row>
    <row r="508" spans="5:8" s="3" customFormat="1">
      <c r="E508" s="5"/>
      <c r="F508" s="5"/>
      <c r="G508" s="5"/>
      <c r="H508" s="5"/>
    </row>
    <row r="509" spans="5:8" s="3" customFormat="1">
      <c r="E509" s="5"/>
      <c r="F509" s="5"/>
      <c r="G509" s="5"/>
      <c r="H509" s="5"/>
    </row>
    <row r="510" spans="5:8" s="3" customFormat="1">
      <c r="E510" s="5"/>
      <c r="F510" s="5"/>
      <c r="G510" s="5"/>
      <c r="H510" s="5"/>
    </row>
    <row r="511" spans="5:8" s="3" customFormat="1">
      <c r="E511" s="5"/>
      <c r="F511" s="5"/>
      <c r="G511" s="5"/>
      <c r="H511" s="5"/>
    </row>
    <row r="512" spans="5:8" s="3" customFormat="1">
      <c r="E512" s="5"/>
      <c r="F512" s="5"/>
      <c r="G512" s="5"/>
      <c r="H512" s="5"/>
    </row>
    <row r="513" spans="5:8" s="3" customFormat="1">
      <c r="E513" s="5"/>
      <c r="F513" s="5"/>
      <c r="G513" s="5"/>
      <c r="H513" s="5"/>
    </row>
    <row r="514" spans="5:8" s="3" customFormat="1">
      <c r="E514" s="5"/>
      <c r="F514" s="5"/>
      <c r="G514" s="5"/>
      <c r="H514" s="5"/>
    </row>
    <row r="515" spans="5:8" s="3" customFormat="1">
      <c r="E515" s="5"/>
      <c r="F515" s="5"/>
      <c r="G515" s="5"/>
      <c r="H515" s="5"/>
    </row>
    <row r="516" spans="5:8" s="3" customFormat="1">
      <c r="E516" s="5"/>
      <c r="F516" s="5"/>
      <c r="G516" s="5"/>
      <c r="H516" s="5"/>
    </row>
    <row r="517" spans="5:8" s="3" customFormat="1">
      <c r="E517" s="5"/>
      <c r="F517" s="5"/>
      <c r="G517" s="5"/>
      <c r="H517" s="5"/>
    </row>
    <row r="518" spans="5:8" s="3" customFormat="1">
      <c r="E518" s="5"/>
      <c r="F518" s="5"/>
      <c r="G518" s="5"/>
      <c r="H518" s="5"/>
    </row>
    <row r="519" spans="5:8" s="3" customFormat="1">
      <c r="E519" s="5"/>
      <c r="F519" s="5"/>
      <c r="G519" s="5"/>
      <c r="H519" s="5"/>
    </row>
    <row r="520" spans="5:8" s="3" customFormat="1">
      <c r="E520" s="5"/>
      <c r="F520" s="5"/>
      <c r="G520" s="5"/>
      <c r="H520" s="5"/>
    </row>
    <row r="521" spans="5:8" s="3" customFormat="1">
      <c r="E521" s="5"/>
      <c r="F521" s="5"/>
      <c r="G521" s="5"/>
      <c r="H521" s="5"/>
    </row>
    <row r="522" spans="5:8" s="3" customFormat="1">
      <c r="E522" s="5"/>
      <c r="F522" s="5"/>
      <c r="G522" s="5"/>
      <c r="H522" s="5"/>
    </row>
    <row r="523" spans="5:8" s="3" customFormat="1">
      <c r="E523" s="5"/>
      <c r="F523" s="5"/>
      <c r="G523" s="5"/>
      <c r="H523" s="5"/>
    </row>
    <row r="524" spans="5:8" s="3" customFormat="1">
      <c r="E524" s="5"/>
      <c r="F524" s="5"/>
      <c r="G524" s="5"/>
      <c r="H524" s="5"/>
    </row>
    <row r="525" spans="5:8" s="3" customFormat="1">
      <c r="E525" s="5"/>
      <c r="F525" s="5"/>
      <c r="G525" s="5"/>
      <c r="H525" s="5"/>
    </row>
    <row r="526" spans="5:8" s="3" customFormat="1">
      <c r="E526" s="5"/>
      <c r="F526" s="5"/>
      <c r="G526" s="5"/>
      <c r="H526" s="5"/>
    </row>
    <row r="527" spans="5:8" s="3" customFormat="1">
      <c r="E527" s="5"/>
      <c r="F527" s="5"/>
      <c r="G527" s="5"/>
      <c r="H527" s="5"/>
    </row>
    <row r="528" spans="5:8" s="3" customFormat="1">
      <c r="E528" s="5"/>
      <c r="F528" s="5"/>
      <c r="G528" s="5"/>
      <c r="H528" s="5"/>
    </row>
    <row r="529" spans="1:8" s="3" customFormat="1">
      <c r="E529" s="5"/>
      <c r="F529" s="5"/>
      <c r="G529" s="5"/>
      <c r="H529" s="5"/>
    </row>
    <row r="530" spans="1:8" s="3" customFormat="1">
      <c r="E530" s="5"/>
      <c r="F530" s="5"/>
      <c r="G530" s="5"/>
      <c r="H530" s="5"/>
    </row>
    <row r="531" spans="1:8" s="3" customFormat="1">
      <c r="E531" s="5"/>
      <c r="F531" s="5"/>
      <c r="G531" s="5"/>
      <c r="H531" s="5"/>
    </row>
    <row r="532" spans="1:8">
      <c r="A532" s="3"/>
      <c r="B532" s="3"/>
      <c r="C532" s="3"/>
      <c r="D532" s="3"/>
      <c r="E532" s="5"/>
      <c r="F532" s="5"/>
      <c r="G532" s="5"/>
      <c r="H532" s="5"/>
    </row>
    <row r="533" spans="1:8">
      <c r="A533" s="3"/>
      <c r="B533" s="3"/>
      <c r="C533" s="3"/>
      <c r="D533" s="3"/>
      <c r="E533" s="5"/>
      <c r="F533" s="5"/>
      <c r="G533" s="5"/>
      <c r="H533" s="5"/>
    </row>
    <row r="534" spans="1:8">
      <c r="A534" s="3"/>
      <c r="B534" s="3"/>
      <c r="C534" s="3"/>
      <c r="D534" s="3"/>
      <c r="E534" s="5"/>
      <c r="F534" s="5"/>
      <c r="G534" s="5"/>
      <c r="H534" s="5"/>
    </row>
    <row r="535" spans="1:8">
      <c r="A535" s="3"/>
      <c r="B535" s="3"/>
      <c r="C535" s="3"/>
      <c r="D535" s="3"/>
      <c r="E535" s="5"/>
      <c r="F535" s="5"/>
      <c r="G535" s="5"/>
      <c r="H535" s="5"/>
    </row>
    <row r="536" spans="1:8">
      <c r="A536" s="3"/>
      <c r="B536" s="3"/>
      <c r="C536" s="3"/>
      <c r="D536" s="3"/>
      <c r="E536" s="5"/>
      <c r="F536" s="5"/>
      <c r="G536" s="5"/>
      <c r="H536" s="5"/>
    </row>
    <row r="537" spans="1:8">
      <c r="A537" s="3"/>
      <c r="B537" s="3"/>
      <c r="C537" s="3"/>
      <c r="D537" s="3"/>
      <c r="E537" s="5"/>
      <c r="F537" s="5"/>
      <c r="G537" s="5"/>
      <c r="H537" s="5"/>
    </row>
    <row r="538" spans="1:8">
      <c r="A538" s="3"/>
      <c r="B538" s="3"/>
      <c r="C538" s="3"/>
      <c r="D538" s="3"/>
      <c r="E538" s="5"/>
      <c r="F538" s="5"/>
      <c r="G538" s="5"/>
      <c r="H538" s="5"/>
    </row>
    <row r="539" spans="1:8">
      <c r="A539" s="3"/>
      <c r="B539" s="3"/>
      <c r="C539" s="3"/>
      <c r="D539" s="3"/>
      <c r="E539" s="5"/>
      <c r="F539" s="5"/>
      <c r="G539" s="5"/>
      <c r="H539" s="5"/>
    </row>
    <row r="540" spans="1:8">
      <c r="A540" s="3"/>
      <c r="B540" s="3"/>
      <c r="C540" s="3"/>
      <c r="D540" s="3"/>
      <c r="E540" s="5"/>
      <c r="F540" s="5"/>
      <c r="G540" s="5"/>
      <c r="H540" s="5"/>
    </row>
    <row r="541" spans="1:8">
      <c r="A541" s="3"/>
      <c r="B541" s="3"/>
      <c r="C541" s="3"/>
      <c r="D541" s="3"/>
      <c r="E541" s="5"/>
      <c r="F541" s="5"/>
      <c r="G541" s="5"/>
      <c r="H541" s="5"/>
    </row>
    <row r="542" spans="1:8">
      <c r="A542" s="3"/>
      <c r="B542" s="3"/>
      <c r="C542" s="3"/>
      <c r="D542" s="3"/>
      <c r="E542" s="5"/>
      <c r="F542" s="5"/>
      <c r="G542" s="5"/>
      <c r="H542" s="5"/>
    </row>
    <row r="543" spans="1:8">
      <c r="A543" s="3"/>
      <c r="B543" s="3"/>
      <c r="C543" s="3"/>
      <c r="D543" s="3"/>
      <c r="E543" s="5"/>
      <c r="F543" s="5"/>
      <c r="G543" s="5"/>
      <c r="H543" s="5"/>
    </row>
    <row r="544" spans="1:8">
      <c r="A544" s="3"/>
      <c r="B544" s="3"/>
      <c r="C544" s="3"/>
      <c r="D544" s="3"/>
      <c r="E544" s="5"/>
      <c r="F544" s="5"/>
      <c r="G544" s="5"/>
      <c r="H544" s="5"/>
    </row>
    <row r="545" spans="1:8">
      <c r="A545" s="3"/>
      <c r="B545" s="3"/>
      <c r="C545" s="3"/>
      <c r="D545" s="3"/>
      <c r="E545" s="5"/>
      <c r="F545" s="5"/>
      <c r="G545" s="5"/>
      <c r="H545" s="5"/>
    </row>
    <row r="546" spans="1:8">
      <c r="A546" s="3"/>
      <c r="B546" s="3"/>
      <c r="C546" s="3"/>
      <c r="D546" s="3"/>
      <c r="E546" s="5"/>
      <c r="F546" s="5"/>
      <c r="G546" s="5"/>
      <c r="H546" s="5"/>
    </row>
    <row r="547" spans="1:8">
      <c r="A547" s="3"/>
      <c r="B547" s="3"/>
      <c r="C547" s="3"/>
      <c r="D547" s="3"/>
      <c r="E547" s="5"/>
      <c r="F547" s="5"/>
      <c r="G547" s="5"/>
      <c r="H547" s="5"/>
    </row>
    <row r="548" spans="1:8">
      <c r="A548" s="3"/>
      <c r="B548" s="3"/>
      <c r="C548" s="3"/>
      <c r="D548" s="3"/>
      <c r="E548" s="5"/>
      <c r="F548" s="5"/>
      <c r="G548" s="5"/>
      <c r="H548" s="5"/>
    </row>
    <row r="549" spans="1:8">
      <c r="A549" s="3"/>
      <c r="B549" s="3"/>
      <c r="C549" s="3"/>
      <c r="D549" s="3"/>
      <c r="E549" s="5"/>
      <c r="F549" s="5"/>
      <c r="G549" s="5"/>
      <c r="H549" s="5"/>
    </row>
    <row r="550" spans="1:8">
      <c r="A550" s="3"/>
      <c r="B550" s="3"/>
      <c r="C550" s="3"/>
      <c r="D550" s="3"/>
      <c r="E550" s="5"/>
      <c r="F550" s="5"/>
      <c r="G550" s="5"/>
      <c r="H550" s="5"/>
    </row>
    <row r="551" spans="1:8">
      <c r="A551" s="3"/>
      <c r="B551" s="3"/>
      <c r="C551" s="3"/>
      <c r="D551" s="3"/>
      <c r="E551" s="5"/>
      <c r="F551" s="5"/>
      <c r="G551" s="5"/>
      <c r="H551" s="5"/>
    </row>
    <row r="552" spans="1:8">
      <c r="A552" s="3"/>
      <c r="B552" s="3"/>
      <c r="C552" s="3"/>
      <c r="D552" s="3"/>
      <c r="E552" s="5"/>
      <c r="F552" s="5"/>
      <c r="G552" s="5"/>
      <c r="H552" s="5"/>
    </row>
    <row r="553" spans="1:8">
      <c r="A553" s="3"/>
      <c r="B553" s="3"/>
      <c r="C553" s="3"/>
      <c r="D553" s="3"/>
      <c r="E553" s="5"/>
      <c r="F553" s="5"/>
      <c r="G553" s="5"/>
      <c r="H553" s="5"/>
    </row>
    <row r="554" spans="1:8">
      <c r="A554" s="3"/>
      <c r="B554" s="3"/>
      <c r="C554" s="3"/>
      <c r="D554" s="3"/>
      <c r="E554" s="5"/>
      <c r="F554" s="5"/>
      <c r="G554" s="5"/>
      <c r="H554" s="5"/>
    </row>
    <row r="555" spans="1:8">
      <c r="A555" s="3"/>
      <c r="B555" s="3"/>
      <c r="C555" s="3"/>
      <c r="D555" s="3"/>
      <c r="E555" s="5"/>
      <c r="F555" s="5"/>
      <c r="G555" s="5"/>
      <c r="H555" s="5"/>
    </row>
    <row r="556" spans="1:8">
      <c r="A556" s="3"/>
      <c r="B556" s="3"/>
      <c r="C556" s="3"/>
      <c r="D556" s="3"/>
      <c r="E556" s="5"/>
      <c r="F556" s="5"/>
      <c r="G556" s="5"/>
      <c r="H556" s="5"/>
    </row>
    <row r="557" spans="1:8">
      <c r="A557" s="3"/>
      <c r="B557" s="3"/>
      <c r="C557" s="3"/>
      <c r="D557" s="3"/>
      <c r="E557" s="5"/>
      <c r="F557" s="5"/>
      <c r="G557" s="5"/>
      <c r="H557" s="5"/>
    </row>
    <row r="558" spans="1:8">
      <c r="A558" s="3"/>
      <c r="B558" s="3"/>
      <c r="C558" s="3"/>
      <c r="D558" s="3"/>
      <c r="E558" s="5"/>
      <c r="F558" s="5"/>
      <c r="G558" s="5"/>
      <c r="H558" s="5"/>
    </row>
    <row r="559" spans="1:8">
      <c r="A559" s="3"/>
      <c r="B559" s="3"/>
      <c r="C559" s="3"/>
      <c r="D559" s="3"/>
      <c r="E559" s="5"/>
      <c r="F559" s="5"/>
      <c r="G559" s="5"/>
      <c r="H559" s="5"/>
    </row>
    <row r="560" spans="1:8">
      <c r="A560" s="3"/>
      <c r="B560" s="3"/>
      <c r="C560" s="3"/>
      <c r="D560" s="3"/>
      <c r="E560" s="5"/>
      <c r="F560" s="5"/>
      <c r="G560" s="5"/>
      <c r="H560" s="5"/>
    </row>
    <row r="561" spans="1:8">
      <c r="A561" s="3"/>
      <c r="B561" s="3"/>
      <c r="C561" s="3"/>
      <c r="D561" s="3"/>
      <c r="E561" s="5"/>
      <c r="F561" s="5"/>
      <c r="G561" s="5"/>
      <c r="H561" s="5"/>
    </row>
    <row r="562" spans="1:8">
      <c r="A562" s="3"/>
      <c r="B562" s="3"/>
      <c r="C562" s="3"/>
      <c r="D562" s="3"/>
      <c r="E562" s="5"/>
      <c r="F562" s="5"/>
      <c r="G562" s="5"/>
      <c r="H562" s="5"/>
    </row>
    <row r="563" spans="1:8">
      <c r="A563" s="3"/>
      <c r="B563" s="3"/>
      <c r="C563" s="3"/>
      <c r="D563" s="3"/>
      <c r="E563" s="5"/>
      <c r="F563" s="5"/>
      <c r="G563" s="5"/>
      <c r="H563" s="5"/>
    </row>
    <row r="564" spans="1:8">
      <c r="A564" s="3"/>
      <c r="B564" s="3"/>
      <c r="C564" s="3"/>
      <c r="D564" s="3"/>
      <c r="E564" s="5"/>
      <c r="F564" s="5"/>
      <c r="G564" s="5"/>
      <c r="H564" s="5"/>
    </row>
    <row r="565" spans="1:8">
      <c r="A565" s="3"/>
      <c r="B565" s="3"/>
      <c r="C565" s="3"/>
      <c r="D565" s="3"/>
      <c r="E565" s="5"/>
      <c r="F565" s="5"/>
      <c r="G565" s="5"/>
      <c r="H565" s="5"/>
    </row>
    <row r="566" spans="1:8">
      <c r="A566" s="3"/>
      <c r="B566" s="3"/>
      <c r="C566" s="3"/>
      <c r="D566" s="3"/>
      <c r="E566" s="5"/>
      <c r="F566" s="5"/>
      <c r="G566" s="5"/>
      <c r="H566" s="5"/>
    </row>
  </sheetData>
  <mergeCells count="13">
    <mergeCell ref="I4:J4"/>
    <mergeCell ref="D1:H1"/>
    <mergeCell ref="K4:K5"/>
    <mergeCell ref="I1:K1"/>
    <mergeCell ref="A2:K2"/>
    <mergeCell ref="A447:H447"/>
    <mergeCell ref="A4:A5"/>
    <mergeCell ref="B4:B5"/>
    <mergeCell ref="C4:C5"/>
    <mergeCell ref="D4:D5"/>
    <mergeCell ref="E4:E5"/>
    <mergeCell ref="H4:H5"/>
    <mergeCell ref="F4:G4"/>
  </mergeCells>
  <phoneticPr fontId="3" type="noConversion"/>
  <pageMargins left="0.98425196850393704" right="0.59055118110236227" top="0.78740157480314965" bottom="0.78740157480314965" header="0" footer="0"/>
  <pageSetup paperSize="9" scale="80" fitToHeight="200" orientation="landscape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29"/>
  <sheetViews>
    <sheetView tabSelected="1" view="pageBreakPreview" zoomScale="136" zoomScaleNormal="120" zoomScaleSheetLayoutView="136" workbookViewId="0">
      <selection activeCell="D5" sqref="D5"/>
    </sheetView>
  </sheetViews>
  <sheetFormatPr defaultRowHeight="12.75"/>
  <cols>
    <col min="1" max="1" width="50" style="9" customWidth="1"/>
    <col min="2" max="2" width="6.7109375" style="9" hidden="1" customWidth="1"/>
    <col min="3" max="3" width="24.28515625" style="9" customWidth="1"/>
    <col min="4" max="4" width="13.42578125" style="10" customWidth="1"/>
    <col min="5" max="5" width="13.7109375" style="10" customWidth="1"/>
    <col min="6" max="12" width="20.7109375" style="10" hidden="1" customWidth="1"/>
    <col min="13" max="13" width="23.7109375" style="9" hidden="1" customWidth="1"/>
  </cols>
  <sheetData>
    <row r="1" spans="1:22" s="3" customFormat="1" ht="57" customHeight="1">
      <c r="A1" s="112"/>
      <c r="B1" s="112"/>
      <c r="C1" s="112"/>
      <c r="D1" s="175" t="s">
        <v>592</v>
      </c>
      <c r="E1" s="175"/>
      <c r="F1" s="26"/>
      <c r="G1" s="26"/>
      <c r="H1" s="26"/>
      <c r="I1" s="26"/>
      <c r="J1" s="26"/>
      <c r="K1" s="26"/>
      <c r="L1" s="26"/>
      <c r="M1" s="25"/>
      <c r="R1" s="5"/>
    </row>
    <row r="2" spans="1:22" s="3" customFormat="1" ht="8.25" customHeight="1">
      <c r="A2" s="112"/>
      <c r="B2" s="112"/>
      <c r="C2" s="112"/>
      <c r="D2" s="113"/>
      <c r="E2" s="113"/>
      <c r="F2" s="26"/>
      <c r="G2" s="26"/>
      <c r="H2" s="26"/>
      <c r="I2" s="26"/>
      <c r="J2" s="26"/>
      <c r="K2" s="26"/>
      <c r="L2" s="26"/>
      <c r="M2" s="25"/>
    </row>
    <row r="3" spans="1:22" ht="32.25" customHeight="1">
      <c r="A3" s="176" t="s">
        <v>580</v>
      </c>
      <c r="B3" s="176"/>
      <c r="C3" s="176"/>
      <c r="D3" s="176"/>
      <c r="E3" s="176"/>
      <c r="N3" s="180"/>
      <c r="O3" s="180"/>
      <c r="P3" s="180"/>
      <c r="Q3" s="180"/>
      <c r="R3" s="180"/>
      <c r="S3" s="180"/>
      <c r="T3" s="180"/>
      <c r="U3" s="180"/>
      <c r="V3" s="180"/>
    </row>
    <row r="4" spans="1:22" ht="13.5" customHeight="1">
      <c r="A4" s="114"/>
      <c r="B4" s="114"/>
      <c r="C4" s="114"/>
      <c r="D4" s="115"/>
      <c r="E4" s="116" t="s">
        <v>579</v>
      </c>
      <c r="N4" s="180"/>
      <c r="O4" s="180"/>
      <c r="P4" s="180"/>
      <c r="Q4" s="180"/>
      <c r="R4" s="180"/>
      <c r="S4" s="180"/>
      <c r="T4" s="180"/>
      <c r="U4" s="180"/>
      <c r="V4" s="180"/>
    </row>
    <row r="5" spans="1:22" ht="52.5" customHeight="1">
      <c r="A5" s="145" t="s">
        <v>7</v>
      </c>
      <c r="B5" s="145" t="s">
        <v>91</v>
      </c>
      <c r="C5" s="145" t="s">
        <v>576</v>
      </c>
      <c r="D5" s="146" t="s">
        <v>577</v>
      </c>
      <c r="E5" s="146" t="s">
        <v>578</v>
      </c>
      <c r="N5" s="144"/>
      <c r="O5" s="144"/>
      <c r="P5" s="144"/>
      <c r="Q5" s="144"/>
      <c r="R5" s="144"/>
      <c r="S5" s="144"/>
      <c r="T5" s="144"/>
      <c r="U5" s="144"/>
    </row>
    <row r="6" spans="1:22" ht="30.75" customHeight="1">
      <c r="A6" s="142" t="s">
        <v>543</v>
      </c>
      <c r="B6" s="141" t="s">
        <v>64</v>
      </c>
      <c r="C6" s="149" t="s">
        <v>544</v>
      </c>
      <c r="D6" s="150">
        <f>D7+D12+D18</f>
        <v>27096.299999999814</v>
      </c>
      <c r="E6" s="150">
        <f>E7+E12+E18</f>
        <v>-977.69999999995343</v>
      </c>
      <c r="F6" s="52">
        <v>0</v>
      </c>
      <c r="G6" s="12">
        <v>0</v>
      </c>
      <c r="H6" s="12">
        <v>0</v>
      </c>
      <c r="I6" s="12">
        <v>18973202.920000002</v>
      </c>
      <c r="J6" s="12">
        <v>0</v>
      </c>
      <c r="K6" s="12">
        <v>0</v>
      </c>
      <c r="L6" s="12">
        <v>0</v>
      </c>
      <c r="M6" s="11" t="s">
        <v>65</v>
      </c>
      <c r="N6" s="144"/>
      <c r="O6" s="144"/>
      <c r="P6" s="144"/>
      <c r="Q6" s="144"/>
      <c r="R6" s="144"/>
      <c r="S6" s="144"/>
      <c r="T6" s="144"/>
      <c r="U6" s="144"/>
    </row>
    <row r="7" spans="1:22" ht="32.25" customHeight="1">
      <c r="A7" s="143" t="s">
        <v>133</v>
      </c>
      <c r="B7" s="141"/>
      <c r="C7" s="149" t="s">
        <v>545</v>
      </c>
      <c r="D7" s="150">
        <f>D8+D10</f>
        <v>-39000</v>
      </c>
      <c r="E7" s="150">
        <f>E8+E10</f>
        <v>-39000</v>
      </c>
      <c r="F7" s="52"/>
      <c r="G7" s="12"/>
      <c r="H7" s="12"/>
      <c r="I7" s="12"/>
      <c r="J7" s="12"/>
      <c r="K7" s="12"/>
      <c r="L7" s="12"/>
      <c r="M7" s="11"/>
      <c r="N7" s="144"/>
      <c r="O7" s="144"/>
      <c r="P7" s="144"/>
      <c r="Q7" s="144"/>
      <c r="R7" s="144"/>
      <c r="S7" s="144"/>
      <c r="T7" s="144"/>
      <c r="U7" s="144"/>
    </row>
    <row r="8" spans="1:22" ht="30.75" customHeight="1">
      <c r="A8" s="143" t="s">
        <v>546</v>
      </c>
      <c r="B8" s="141"/>
      <c r="C8" s="149" t="s">
        <v>547</v>
      </c>
      <c r="D8" s="150">
        <f>D9</f>
        <v>0</v>
      </c>
      <c r="E8" s="150">
        <f>E9</f>
        <v>0</v>
      </c>
      <c r="F8" s="52"/>
      <c r="G8" s="12"/>
      <c r="H8" s="12"/>
      <c r="I8" s="12"/>
      <c r="J8" s="12"/>
      <c r="K8" s="12"/>
      <c r="L8" s="12"/>
      <c r="M8" s="11"/>
    </row>
    <row r="9" spans="1:22" ht="45" customHeight="1">
      <c r="A9" s="143" t="s">
        <v>548</v>
      </c>
      <c r="B9" s="141"/>
      <c r="C9" s="149" t="s">
        <v>549</v>
      </c>
      <c r="D9" s="150">
        <v>0</v>
      </c>
      <c r="E9" s="150">
        <v>0</v>
      </c>
      <c r="F9" s="52"/>
      <c r="G9" s="12"/>
      <c r="H9" s="12"/>
      <c r="I9" s="12"/>
      <c r="J9" s="12"/>
      <c r="K9" s="12"/>
      <c r="L9" s="12"/>
      <c r="M9" s="11"/>
    </row>
    <row r="10" spans="1:22" ht="30.75" customHeight="1">
      <c r="A10" s="143" t="s">
        <v>550</v>
      </c>
      <c r="B10" s="141"/>
      <c r="C10" s="149" t="s">
        <v>551</v>
      </c>
      <c r="D10" s="150">
        <f>D11</f>
        <v>-39000</v>
      </c>
      <c r="E10" s="150">
        <f>E11</f>
        <v>-39000</v>
      </c>
      <c r="F10" s="52"/>
      <c r="G10" s="12"/>
      <c r="H10" s="12"/>
      <c r="I10" s="12"/>
      <c r="J10" s="12"/>
      <c r="K10" s="12"/>
      <c r="L10" s="12"/>
      <c r="M10" s="11"/>
    </row>
    <row r="11" spans="1:22" ht="45.75" customHeight="1">
      <c r="A11" s="143" t="s">
        <v>552</v>
      </c>
      <c r="B11" s="141"/>
      <c r="C11" s="149" t="s">
        <v>553</v>
      </c>
      <c r="D11" s="150">
        <v>-39000</v>
      </c>
      <c r="E11" s="150">
        <v>-39000</v>
      </c>
      <c r="F11" s="52"/>
      <c r="G11" s="12"/>
      <c r="H11" s="12"/>
      <c r="I11" s="12"/>
      <c r="J11" s="12"/>
      <c r="K11" s="12"/>
      <c r="L11" s="12"/>
      <c r="M11" s="11"/>
    </row>
    <row r="12" spans="1:22" ht="33" customHeight="1">
      <c r="A12" s="143" t="s">
        <v>554</v>
      </c>
      <c r="B12" s="141"/>
      <c r="C12" s="149" t="s">
        <v>555</v>
      </c>
      <c r="D12" s="150">
        <f>D13</f>
        <v>48307</v>
      </c>
      <c r="E12" s="150">
        <f>E13</f>
        <v>39000</v>
      </c>
      <c r="F12" s="52"/>
      <c r="G12" s="12"/>
      <c r="H12" s="12"/>
      <c r="I12" s="12"/>
      <c r="J12" s="12"/>
      <c r="K12" s="12"/>
      <c r="L12" s="12"/>
      <c r="M12" s="11"/>
    </row>
    <row r="13" spans="1:22" ht="49.5" customHeight="1">
      <c r="A13" s="143" t="s">
        <v>556</v>
      </c>
      <c r="B13" s="141"/>
      <c r="C13" s="149" t="s">
        <v>557</v>
      </c>
      <c r="D13" s="150">
        <f>D14+D16</f>
        <v>48307</v>
      </c>
      <c r="E13" s="150">
        <f>E14+E16</f>
        <v>39000</v>
      </c>
      <c r="F13" s="52"/>
      <c r="G13" s="12"/>
      <c r="H13" s="12"/>
      <c r="I13" s="12"/>
      <c r="J13" s="12"/>
      <c r="K13" s="12"/>
      <c r="L13" s="12"/>
      <c r="M13" s="11"/>
    </row>
    <row r="14" spans="1:22" ht="51.75" customHeight="1">
      <c r="A14" s="143" t="s">
        <v>558</v>
      </c>
      <c r="B14" s="141"/>
      <c r="C14" s="145" t="s">
        <v>559</v>
      </c>
      <c r="D14" s="150">
        <f>D15</f>
        <v>53307</v>
      </c>
      <c r="E14" s="150">
        <f>E15</f>
        <v>44000</v>
      </c>
      <c r="F14" s="52"/>
      <c r="G14" s="12"/>
      <c r="H14" s="12"/>
      <c r="I14" s="12"/>
      <c r="J14" s="12"/>
      <c r="K14" s="12"/>
      <c r="L14" s="12"/>
      <c r="M14" s="11"/>
    </row>
    <row r="15" spans="1:22" ht="59.25" customHeight="1">
      <c r="A15" s="143" t="s">
        <v>560</v>
      </c>
      <c r="B15" s="141"/>
      <c r="C15" s="145" t="s">
        <v>561</v>
      </c>
      <c r="D15" s="150">
        <v>53307</v>
      </c>
      <c r="E15" s="150">
        <v>44000</v>
      </c>
      <c r="F15" s="52"/>
      <c r="G15" s="12"/>
      <c r="H15" s="12"/>
      <c r="I15" s="12"/>
      <c r="J15" s="12"/>
      <c r="K15" s="12"/>
      <c r="L15" s="12"/>
      <c r="M15" s="11"/>
    </row>
    <row r="16" spans="1:22" ht="48" customHeight="1">
      <c r="A16" s="143" t="s">
        <v>562</v>
      </c>
      <c r="B16" s="141"/>
      <c r="C16" s="145" t="s">
        <v>581</v>
      </c>
      <c r="D16" s="150">
        <f>D17</f>
        <v>-5000</v>
      </c>
      <c r="E16" s="150">
        <f>E17</f>
        <v>-5000</v>
      </c>
      <c r="F16" s="52"/>
      <c r="G16" s="12"/>
      <c r="H16" s="12"/>
      <c r="I16" s="12"/>
      <c r="J16" s="12"/>
      <c r="K16" s="12"/>
      <c r="L16" s="12"/>
      <c r="M16" s="11"/>
    </row>
    <row r="17" spans="1:13" ht="49.5" customHeight="1">
      <c r="A17" s="143" t="s">
        <v>563</v>
      </c>
      <c r="B17" s="141"/>
      <c r="C17" s="145" t="s">
        <v>564</v>
      </c>
      <c r="D17" s="150">
        <v>-5000</v>
      </c>
      <c r="E17" s="150">
        <v>-5000</v>
      </c>
      <c r="F17" s="52"/>
      <c r="G17" s="12"/>
      <c r="H17" s="12"/>
      <c r="I17" s="12"/>
      <c r="J17" s="12"/>
      <c r="K17" s="12"/>
      <c r="L17" s="12"/>
      <c r="M17" s="11"/>
    </row>
    <row r="18" spans="1:13" ht="29.25" customHeight="1">
      <c r="A18" s="143" t="s">
        <v>565</v>
      </c>
      <c r="B18" s="141" t="s">
        <v>66</v>
      </c>
      <c r="C18" s="149" t="s">
        <v>566</v>
      </c>
      <c r="D18" s="150">
        <f>D19+D23</f>
        <v>17789.299999999814</v>
      </c>
      <c r="E18" s="150">
        <f>E19+E23</f>
        <v>-977.69999999995343</v>
      </c>
      <c r="F18" s="52">
        <v>0</v>
      </c>
      <c r="G18" s="12">
        <v>0</v>
      </c>
      <c r="H18" s="12">
        <v>0</v>
      </c>
      <c r="I18" s="12">
        <v>18973202.920000002</v>
      </c>
      <c r="J18" s="12">
        <v>0</v>
      </c>
      <c r="K18" s="12">
        <v>0</v>
      </c>
      <c r="L18" s="12">
        <v>0</v>
      </c>
      <c r="M18" s="11" t="s">
        <v>67</v>
      </c>
    </row>
    <row r="19" spans="1:13" ht="18.75" customHeight="1">
      <c r="A19" s="143" t="s">
        <v>68</v>
      </c>
      <c r="B19" s="141" t="s">
        <v>69</v>
      </c>
      <c r="C19" s="149" t="s">
        <v>567</v>
      </c>
      <c r="D19" s="150">
        <f t="shared" ref="D19:E21" si="0">D20</f>
        <v>-1366337.1</v>
      </c>
      <c r="E19" s="150">
        <f t="shared" si="0"/>
        <v>-1368818.9</v>
      </c>
      <c r="F19" s="52">
        <v>0</v>
      </c>
      <c r="G19" s="12">
        <v>0</v>
      </c>
      <c r="H19" s="12">
        <v>0</v>
      </c>
      <c r="I19" s="12">
        <v>-532176621.75999999</v>
      </c>
      <c r="J19" s="12">
        <v>0</v>
      </c>
      <c r="K19" s="12">
        <v>0</v>
      </c>
      <c r="L19" s="12">
        <v>0</v>
      </c>
      <c r="M19" s="11" t="s">
        <v>70</v>
      </c>
    </row>
    <row r="20" spans="1:13" ht="18.75" customHeight="1">
      <c r="A20" s="143" t="s">
        <v>71</v>
      </c>
      <c r="B20" s="141" t="s">
        <v>72</v>
      </c>
      <c r="C20" s="149" t="s">
        <v>568</v>
      </c>
      <c r="D20" s="150">
        <f t="shared" si="0"/>
        <v>-1366337.1</v>
      </c>
      <c r="E20" s="150">
        <f t="shared" si="0"/>
        <v>-1368818.9</v>
      </c>
      <c r="F20" s="52">
        <v>0</v>
      </c>
      <c r="G20" s="12">
        <v>0</v>
      </c>
      <c r="H20" s="12">
        <v>0</v>
      </c>
      <c r="I20" s="12">
        <v>-532176621.75999999</v>
      </c>
      <c r="J20" s="12">
        <v>0</v>
      </c>
      <c r="K20" s="12">
        <v>0</v>
      </c>
      <c r="L20" s="12">
        <v>0</v>
      </c>
      <c r="M20" s="11" t="s">
        <v>73</v>
      </c>
    </row>
    <row r="21" spans="1:13" ht="27" customHeight="1">
      <c r="A21" s="143" t="s">
        <v>74</v>
      </c>
      <c r="B21" s="141" t="s">
        <v>75</v>
      </c>
      <c r="C21" s="149" t="s">
        <v>569</v>
      </c>
      <c r="D21" s="150">
        <f t="shared" si="0"/>
        <v>-1366337.1</v>
      </c>
      <c r="E21" s="150">
        <f t="shared" si="0"/>
        <v>-1368818.9</v>
      </c>
      <c r="F21" s="52">
        <v>0</v>
      </c>
      <c r="G21" s="12">
        <v>0</v>
      </c>
      <c r="H21" s="12">
        <v>0</v>
      </c>
      <c r="I21" s="12">
        <v>-532176621.75999999</v>
      </c>
      <c r="J21" s="12">
        <v>0</v>
      </c>
      <c r="K21" s="12">
        <v>0</v>
      </c>
      <c r="L21" s="12">
        <v>0</v>
      </c>
      <c r="M21" s="11" t="s">
        <v>76</v>
      </c>
    </row>
    <row r="22" spans="1:13" ht="28.5" customHeight="1">
      <c r="A22" s="143" t="s">
        <v>570</v>
      </c>
      <c r="B22" s="141" t="s">
        <v>77</v>
      </c>
      <c r="C22" s="149" t="s">
        <v>571</v>
      </c>
      <c r="D22" s="150">
        <v>-1366337.1</v>
      </c>
      <c r="E22" s="150">
        <v>-1368818.9</v>
      </c>
      <c r="F22" s="30">
        <v>0</v>
      </c>
      <c r="G22" s="13">
        <v>0</v>
      </c>
      <c r="H22" s="13">
        <v>0</v>
      </c>
      <c r="I22" s="13">
        <v>-532176621.75999999</v>
      </c>
      <c r="J22" s="13">
        <v>0</v>
      </c>
      <c r="K22" s="13">
        <v>0</v>
      </c>
      <c r="L22" s="13">
        <v>0</v>
      </c>
      <c r="M22" s="11" t="s">
        <v>78</v>
      </c>
    </row>
    <row r="23" spans="1:13" ht="16.5" customHeight="1">
      <c r="A23" s="143" t="s">
        <v>79</v>
      </c>
      <c r="B23" s="141" t="s">
        <v>80</v>
      </c>
      <c r="C23" s="149" t="s">
        <v>572</v>
      </c>
      <c r="D23" s="150">
        <f t="shared" ref="D23:E25" si="1">D24</f>
        <v>1384126.4</v>
      </c>
      <c r="E23" s="150">
        <f t="shared" si="1"/>
        <v>1367841.2</v>
      </c>
      <c r="F23" s="52">
        <v>0</v>
      </c>
      <c r="G23" s="12">
        <v>0</v>
      </c>
      <c r="H23" s="12">
        <v>0</v>
      </c>
      <c r="I23" s="12">
        <v>551149824.67999995</v>
      </c>
      <c r="J23" s="12">
        <v>0</v>
      </c>
      <c r="K23" s="12">
        <v>0</v>
      </c>
      <c r="L23" s="12">
        <v>0</v>
      </c>
      <c r="M23" s="11" t="s">
        <v>81</v>
      </c>
    </row>
    <row r="24" spans="1:13" ht="25.5" customHeight="1">
      <c r="A24" s="143" t="s">
        <v>82</v>
      </c>
      <c r="B24" s="141" t="s">
        <v>83</v>
      </c>
      <c r="C24" s="149" t="s">
        <v>573</v>
      </c>
      <c r="D24" s="150">
        <f t="shared" si="1"/>
        <v>1384126.4</v>
      </c>
      <c r="E24" s="150">
        <f t="shared" si="1"/>
        <v>1367841.2</v>
      </c>
      <c r="F24" s="52">
        <v>0</v>
      </c>
      <c r="G24" s="12">
        <v>0</v>
      </c>
      <c r="H24" s="12">
        <v>0</v>
      </c>
      <c r="I24" s="12">
        <v>551149824.67999995</v>
      </c>
      <c r="J24" s="12">
        <v>0</v>
      </c>
      <c r="K24" s="12">
        <v>0</v>
      </c>
      <c r="L24" s="12">
        <v>0</v>
      </c>
      <c r="M24" s="11" t="s">
        <v>84</v>
      </c>
    </row>
    <row r="25" spans="1:13" ht="29.25" customHeight="1">
      <c r="A25" s="143" t="s">
        <v>85</v>
      </c>
      <c r="B25" s="141" t="s">
        <v>86</v>
      </c>
      <c r="C25" s="149" t="s">
        <v>574</v>
      </c>
      <c r="D25" s="150">
        <f t="shared" si="1"/>
        <v>1384126.4</v>
      </c>
      <c r="E25" s="150">
        <f t="shared" si="1"/>
        <v>1367841.2</v>
      </c>
      <c r="F25" s="52">
        <v>0</v>
      </c>
      <c r="G25" s="12">
        <v>0</v>
      </c>
      <c r="H25" s="12">
        <v>0</v>
      </c>
      <c r="I25" s="12">
        <v>551149824.67999995</v>
      </c>
      <c r="J25" s="12">
        <v>0</v>
      </c>
      <c r="K25" s="12">
        <v>0</v>
      </c>
      <c r="L25" s="12">
        <v>0</v>
      </c>
      <c r="M25" s="11" t="s">
        <v>87</v>
      </c>
    </row>
    <row r="26" spans="1:13" ht="28.5" customHeight="1">
      <c r="A26" s="143" t="s">
        <v>88</v>
      </c>
      <c r="B26" s="141" t="s">
        <v>89</v>
      </c>
      <c r="C26" s="149" t="s">
        <v>575</v>
      </c>
      <c r="D26" s="150">
        <v>1384126.4</v>
      </c>
      <c r="E26" s="150">
        <v>1367841.2</v>
      </c>
      <c r="F26" s="30">
        <v>0</v>
      </c>
      <c r="G26" s="13">
        <v>0</v>
      </c>
      <c r="H26" s="13">
        <v>0</v>
      </c>
      <c r="I26" s="13">
        <v>551149824.67999995</v>
      </c>
      <c r="J26" s="13">
        <v>0</v>
      </c>
      <c r="K26" s="13">
        <v>0</v>
      </c>
      <c r="L26" s="13">
        <v>0</v>
      </c>
      <c r="M26" s="11" t="s">
        <v>90</v>
      </c>
    </row>
    <row r="27" spans="1:13" ht="87" customHeight="1">
      <c r="A27" s="33"/>
      <c r="B27" s="34"/>
      <c r="C27" s="178"/>
      <c r="D27" s="178"/>
      <c r="E27" s="178"/>
      <c r="F27" s="30"/>
      <c r="G27" s="13"/>
      <c r="H27" s="13"/>
      <c r="I27" s="13"/>
      <c r="J27" s="13"/>
      <c r="K27" s="13"/>
      <c r="L27" s="13"/>
      <c r="M27" s="11"/>
    </row>
    <row r="28" spans="1:13" ht="27" customHeight="1">
      <c r="A28" s="44"/>
      <c r="B28" s="44"/>
      <c r="C28" s="179"/>
      <c r="D28" s="179"/>
      <c r="E28" s="179"/>
      <c r="F28" s="29"/>
      <c r="G28" s="15"/>
      <c r="H28" s="15"/>
      <c r="I28" s="15"/>
      <c r="J28" s="15"/>
      <c r="K28" s="15"/>
      <c r="L28" s="15"/>
      <c r="M28" s="14"/>
    </row>
    <row r="29" spans="1:13" ht="31.5" customHeight="1">
      <c r="A29" s="177"/>
      <c r="B29" s="177"/>
      <c r="C29" s="177"/>
      <c r="D29" s="177"/>
      <c r="E29" s="177"/>
    </row>
  </sheetData>
  <mergeCells count="5">
    <mergeCell ref="D1:E1"/>
    <mergeCell ref="A3:E3"/>
    <mergeCell ref="A29:E29"/>
    <mergeCell ref="C27:E28"/>
    <mergeCell ref="N3:V4"/>
  </mergeCells>
  <phoneticPr fontId="3" type="noConversion"/>
  <pageMargins left="0.98425196850393704" right="0.59055118110236227" top="0.78740157480314965" bottom="0.78740157480314965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2</vt:lpstr>
      <vt:lpstr>прил 3</vt:lpstr>
      <vt:lpstr>прил 4</vt:lpstr>
      <vt:lpstr>'прил 2'!Заголовки_для_печати</vt:lpstr>
      <vt:lpstr>'прил 3'!Заголовки_для_печати</vt:lpstr>
      <vt:lpstr>'прил 2'!Область_печати</vt:lpstr>
      <vt:lpstr>'прил 3'!Область_печати</vt:lpstr>
      <vt:lpstr>'прил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Fin7</dc:creator>
  <cp:lastModifiedBy>User</cp:lastModifiedBy>
  <cp:lastPrinted>2023-06-01T12:24:41Z</cp:lastPrinted>
  <dcterms:created xsi:type="dcterms:W3CDTF">2012-03-06T07:59:48Z</dcterms:created>
  <dcterms:modified xsi:type="dcterms:W3CDTF">2023-06-01T12:24:43Z</dcterms:modified>
</cp:coreProperties>
</file>