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60" windowWidth="24975" windowHeight="12330" activeTab="1"/>
  </bookViews>
  <sheets>
    <sheet name="Доходы" sheetId="3" r:id="rId1"/>
    <sheet name="Расходы" sheetId="4" r:id="rId2"/>
  </sheets>
  <definedNames>
    <definedName name="_xlnm.Print_Titles" localSheetId="0">Доходы!$6:$8</definedName>
    <definedName name="_xlnm.Print_Titles" localSheetId="1">Расходы!$2:$4</definedName>
    <definedName name="_xlnm.Print_Area" localSheetId="1">Расходы!$A$1:$I$165</definedName>
  </definedNames>
  <calcPr calcId="125725"/>
</workbook>
</file>

<file path=xl/calcChain.xml><?xml version="1.0" encoding="utf-8"?>
<calcChain xmlns="http://schemas.openxmlformats.org/spreadsheetml/2006/main">
  <c r="I117" i="4"/>
  <c r="G7"/>
  <c r="H7"/>
  <c r="I7"/>
  <c r="G9"/>
  <c r="H9"/>
  <c r="I9"/>
  <c r="G10"/>
  <c r="H10"/>
  <c r="I10"/>
  <c r="G11"/>
  <c r="H11"/>
  <c r="I11"/>
  <c r="G13"/>
  <c r="H13"/>
  <c r="I13"/>
  <c r="G14"/>
  <c r="H14"/>
  <c r="G16"/>
  <c r="H16"/>
  <c r="G17"/>
  <c r="H17"/>
  <c r="G19"/>
  <c r="H19"/>
  <c r="I19"/>
  <c r="G20"/>
  <c r="H20"/>
  <c r="I20"/>
  <c r="G22"/>
  <c r="H22"/>
  <c r="G24"/>
  <c r="H24"/>
  <c r="I24"/>
  <c r="G25"/>
  <c r="H25"/>
  <c r="I25"/>
  <c r="G27"/>
  <c r="H27"/>
  <c r="I27"/>
  <c r="G28"/>
  <c r="H28"/>
  <c r="G29"/>
  <c r="H29"/>
  <c r="I29"/>
  <c r="G30"/>
  <c r="H30"/>
  <c r="I30"/>
  <c r="G31"/>
  <c r="H31"/>
  <c r="G32"/>
  <c r="H32"/>
  <c r="G33"/>
  <c r="H33"/>
  <c r="H35"/>
  <c r="G36"/>
  <c r="H36"/>
  <c r="H37"/>
  <c r="G38"/>
  <c r="H38"/>
  <c r="I38"/>
  <c r="G39"/>
  <c r="H39"/>
  <c r="G40"/>
  <c r="H40"/>
  <c r="G41"/>
  <c r="H41"/>
  <c r="G42"/>
  <c r="H42"/>
  <c r="I42"/>
  <c r="G43"/>
  <c r="H43"/>
  <c r="I43"/>
  <c r="G44"/>
  <c r="H44"/>
  <c r="G45"/>
  <c r="H45"/>
  <c r="G46"/>
  <c r="H46"/>
  <c r="I46"/>
  <c r="I47"/>
  <c r="G48"/>
  <c r="H48"/>
  <c r="I48"/>
  <c r="H49"/>
  <c r="G50"/>
  <c r="H50"/>
  <c r="I50"/>
  <c r="G51"/>
  <c r="H51"/>
  <c r="I51"/>
  <c r="H52"/>
  <c r="G53"/>
  <c r="H53"/>
  <c r="G55"/>
  <c r="H55"/>
  <c r="I55"/>
  <c r="G57"/>
  <c r="H57"/>
  <c r="I57"/>
  <c r="G58"/>
  <c r="H58"/>
  <c r="G59"/>
  <c r="H59"/>
  <c r="I59"/>
  <c r="G60"/>
  <c r="H60"/>
  <c r="I60"/>
  <c r="G63"/>
  <c r="H63"/>
  <c r="G64"/>
  <c r="H64"/>
  <c r="G65"/>
  <c r="H65"/>
  <c r="I65"/>
  <c r="G66"/>
  <c r="H66"/>
  <c r="I66"/>
  <c r="G67"/>
  <c r="H67"/>
  <c r="I67"/>
  <c r="G68"/>
  <c r="H68"/>
  <c r="I68"/>
  <c r="H69"/>
  <c r="I69"/>
  <c r="I71"/>
  <c r="G73"/>
  <c r="H73"/>
  <c r="I73"/>
  <c r="G76"/>
  <c r="H76"/>
  <c r="I76"/>
  <c r="G77"/>
  <c r="H77"/>
  <c r="I77"/>
  <c r="G78"/>
  <c r="H78"/>
  <c r="I78"/>
  <c r="H79"/>
  <c r="G80"/>
  <c r="H80"/>
  <c r="G81"/>
  <c r="H81"/>
  <c r="I81"/>
  <c r="G82"/>
  <c r="H82"/>
  <c r="I82"/>
  <c r="G83"/>
  <c r="H83"/>
  <c r="I83"/>
  <c r="G84"/>
  <c r="H84"/>
  <c r="I84"/>
  <c r="G85"/>
  <c r="H85"/>
  <c r="G86"/>
  <c r="H86"/>
  <c r="I86"/>
  <c r="G87"/>
  <c r="H87"/>
  <c r="G88"/>
  <c r="H88"/>
  <c r="G89"/>
  <c r="H89"/>
  <c r="I89"/>
  <c r="G90"/>
  <c r="H90"/>
  <c r="G91"/>
  <c r="H91"/>
  <c r="H92"/>
  <c r="I93"/>
  <c r="G94"/>
  <c r="H94"/>
  <c r="I94"/>
  <c r="G95"/>
  <c r="H95"/>
  <c r="I95"/>
  <c r="G96"/>
  <c r="H96"/>
  <c r="I96"/>
  <c r="I97"/>
  <c r="G99"/>
  <c r="H99"/>
  <c r="H101"/>
  <c r="G103"/>
  <c r="H103"/>
  <c r="G104"/>
  <c r="H104"/>
  <c r="G105"/>
  <c r="H105"/>
  <c r="G107"/>
  <c r="H107"/>
  <c r="I107"/>
  <c r="G108"/>
  <c r="H108"/>
  <c r="I108"/>
  <c r="G109"/>
  <c r="H109"/>
  <c r="G110"/>
  <c r="H110"/>
  <c r="H111"/>
  <c r="I112"/>
  <c r="I113"/>
  <c r="I114"/>
  <c r="G117"/>
  <c r="H117"/>
  <c r="G118"/>
  <c r="H118"/>
  <c r="I118"/>
  <c r="G119"/>
  <c r="H119"/>
  <c r="I119"/>
  <c r="G120"/>
  <c r="H120"/>
  <c r="I120"/>
  <c r="G121"/>
  <c r="H121"/>
  <c r="I121"/>
  <c r="G122"/>
  <c r="H122"/>
  <c r="I122"/>
  <c r="G123"/>
  <c r="H123"/>
  <c r="I123"/>
  <c r="H125"/>
  <c r="G127"/>
  <c r="H127"/>
  <c r="I127"/>
  <c r="G128"/>
  <c r="H128"/>
  <c r="I128"/>
  <c r="G130"/>
  <c r="H130"/>
  <c r="I130"/>
  <c r="G131"/>
  <c r="H131"/>
  <c r="I131"/>
  <c r="G132"/>
  <c r="H132"/>
  <c r="I132"/>
  <c r="G133"/>
  <c r="H133"/>
  <c r="I133"/>
  <c r="G134"/>
  <c r="H134"/>
  <c r="I134"/>
  <c r="G135"/>
  <c r="H135"/>
  <c r="G136"/>
  <c r="H136"/>
  <c r="I136"/>
  <c r="G138"/>
  <c r="H138"/>
  <c r="G139"/>
  <c r="H139"/>
  <c r="I139"/>
  <c r="G140"/>
  <c r="H140"/>
  <c r="G141"/>
  <c r="H141"/>
  <c r="G142"/>
  <c r="H142"/>
  <c r="I142"/>
  <c r="I143"/>
  <c r="G144"/>
  <c r="H144"/>
  <c r="G145"/>
  <c r="H145"/>
  <c r="I145"/>
  <c r="G146"/>
  <c r="H146"/>
  <c r="G147"/>
  <c r="H147"/>
  <c r="I147"/>
  <c r="G148"/>
  <c r="H148"/>
  <c r="I148"/>
  <c r="G149"/>
  <c r="H149"/>
  <c r="I149"/>
  <c r="G150"/>
  <c r="H150"/>
  <c r="I150"/>
  <c r="G151"/>
  <c r="H151"/>
  <c r="I151"/>
  <c r="G152"/>
  <c r="H152"/>
  <c r="I152"/>
  <c r="I153"/>
  <c r="G154"/>
  <c r="H154"/>
  <c r="I154"/>
  <c r="G155"/>
  <c r="H155"/>
  <c r="I155"/>
  <c r="G156"/>
  <c r="H156"/>
  <c r="I156"/>
  <c r="H157"/>
  <c r="G158"/>
  <c r="I159"/>
  <c r="G160"/>
  <c r="H160"/>
  <c r="H162"/>
  <c r="G163"/>
  <c r="H163"/>
  <c r="I163"/>
  <c r="G164"/>
  <c r="H164"/>
  <c r="I164"/>
  <c r="G24" i="3"/>
  <c r="H24"/>
  <c r="I24"/>
  <c r="C163" i="4"/>
  <c r="C12"/>
  <c r="G11" i="3"/>
  <c r="H11"/>
  <c r="I11"/>
  <c r="G12"/>
  <c r="H12"/>
  <c r="I12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G22"/>
  <c r="H22"/>
  <c r="I22"/>
  <c r="G23"/>
  <c r="H23"/>
  <c r="I23"/>
  <c r="G25"/>
  <c r="H25"/>
  <c r="I25"/>
  <c r="G26"/>
  <c r="H26"/>
  <c r="G27"/>
  <c r="H27"/>
  <c r="I27"/>
  <c r="I28"/>
  <c r="G29"/>
  <c r="H29"/>
  <c r="I29"/>
  <c r="G30"/>
  <c r="H30"/>
  <c r="G31"/>
  <c r="H31"/>
  <c r="I31"/>
  <c r="I32"/>
  <c r="G33"/>
  <c r="H33"/>
  <c r="I33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2"/>
  <c r="H42"/>
  <c r="I42"/>
  <c r="G45"/>
  <c r="H45"/>
  <c r="I45"/>
  <c r="E20" l="1"/>
  <c r="F20"/>
  <c r="C20"/>
  <c r="D20"/>
  <c r="C6" i="4"/>
  <c r="D6"/>
  <c r="F6"/>
  <c r="E6"/>
  <c r="F12"/>
  <c r="D12"/>
  <c r="E12"/>
  <c r="F18"/>
  <c r="C18"/>
  <c r="D18"/>
  <c r="E18"/>
  <c r="E163"/>
  <c r="F163"/>
  <c r="C127"/>
  <c r="D106"/>
  <c r="E106"/>
  <c r="F106"/>
  <c r="C106"/>
  <c r="G106" l="1"/>
  <c r="I106"/>
  <c r="H106"/>
  <c r="G18"/>
  <c r="I18"/>
  <c r="H18"/>
  <c r="H12"/>
  <c r="G12"/>
  <c r="I12"/>
  <c r="H6"/>
  <c r="G6"/>
  <c r="I6"/>
  <c r="E29" i="3"/>
  <c r="C23" i="4"/>
  <c r="E139"/>
  <c r="F40"/>
  <c r="D23"/>
  <c r="E23"/>
  <c r="F23"/>
  <c r="D163"/>
  <c r="D152"/>
  <c r="E152"/>
  <c r="E151" s="1"/>
  <c r="F152"/>
  <c r="F151" s="1"/>
  <c r="C152"/>
  <c r="C151" s="1"/>
  <c r="D151"/>
  <c r="D149"/>
  <c r="E149"/>
  <c r="F149"/>
  <c r="C149"/>
  <c r="D139"/>
  <c r="F139"/>
  <c r="C139"/>
  <c r="D134"/>
  <c r="E134"/>
  <c r="F134"/>
  <c r="C134"/>
  <c r="D132"/>
  <c r="E132"/>
  <c r="F132"/>
  <c r="C132"/>
  <c r="D127"/>
  <c r="E127"/>
  <c r="F127"/>
  <c r="D118"/>
  <c r="E118"/>
  <c r="F118"/>
  <c r="C118"/>
  <c r="C117" s="1"/>
  <c r="D103"/>
  <c r="E103"/>
  <c r="F103"/>
  <c r="C103"/>
  <c r="D94"/>
  <c r="E94"/>
  <c r="F94"/>
  <c r="C94"/>
  <c r="D81"/>
  <c r="E81"/>
  <c r="F81"/>
  <c r="C81"/>
  <c r="D76"/>
  <c r="E76"/>
  <c r="F76"/>
  <c r="C76"/>
  <c r="D72"/>
  <c r="E72"/>
  <c r="F72"/>
  <c r="C72"/>
  <c r="D65"/>
  <c r="E65"/>
  <c r="F65"/>
  <c r="C65"/>
  <c r="F59"/>
  <c r="E59"/>
  <c r="D59"/>
  <c r="C59"/>
  <c r="D55"/>
  <c r="E55"/>
  <c r="F55"/>
  <c r="D50"/>
  <c r="E50"/>
  <c r="F50"/>
  <c r="C50"/>
  <c r="D9"/>
  <c r="E9"/>
  <c r="E5" s="1"/>
  <c r="F9"/>
  <c r="C9"/>
  <c r="C5" s="1"/>
  <c r="C55"/>
  <c r="D44"/>
  <c r="E44"/>
  <c r="F44"/>
  <c r="C44"/>
  <c r="D42"/>
  <c r="E42"/>
  <c r="F42"/>
  <c r="C42"/>
  <c r="D40"/>
  <c r="E40"/>
  <c r="C40"/>
  <c r="D16"/>
  <c r="E16"/>
  <c r="F16"/>
  <c r="C16"/>
  <c r="F29" i="3"/>
  <c r="F16"/>
  <c r="F36"/>
  <c r="F35" s="1"/>
  <c r="D36"/>
  <c r="D35" s="1"/>
  <c r="E36"/>
  <c r="E35" s="1"/>
  <c r="C36"/>
  <c r="C35" s="1"/>
  <c r="D29"/>
  <c r="C29"/>
  <c r="D16"/>
  <c r="E16"/>
  <c r="E9" s="1"/>
  <c r="C16"/>
  <c r="I10"/>
  <c r="H10"/>
  <c r="G10"/>
  <c r="G72" i="4" l="1"/>
  <c r="I72"/>
  <c r="H72"/>
  <c r="G23"/>
  <c r="H23"/>
  <c r="D54"/>
  <c r="D5"/>
  <c r="F5"/>
  <c r="E117"/>
  <c r="D131"/>
  <c r="D75"/>
  <c r="F117"/>
  <c r="F75"/>
  <c r="E75"/>
  <c r="E54"/>
  <c r="C75"/>
  <c r="D117"/>
  <c r="E131"/>
  <c r="F131"/>
  <c r="E45" i="3"/>
  <c r="F9"/>
  <c r="F45" s="1"/>
  <c r="D9"/>
  <c r="D45" s="1"/>
  <c r="F54" i="4"/>
  <c r="C131"/>
  <c r="C54"/>
  <c r="D39"/>
  <c r="F39"/>
  <c r="C39"/>
  <c r="E39"/>
  <c r="C9" i="3"/>
  <c r="C45" s="1"/>
  <c r="G75" i="4" l="1"/>
  <c r="I75"/>
  <c r="H75"/>
  <c r="G54"/>
  <c r="I54"/>
  <c r="H54"/>
  <c r="G5"/>
  <c r="H5"/>
  <c r="I5"/>
  <c r="D165"/>
  <c r="E165"/>
  <c r="C165"/>
  <c r="F165"/>
  <c r="H9" i="3"/>
  <c r="G9"/>
  <c r="I9"/>
  <c r="H165" i="4" l="1"/>
  <c r="I165"/>
  <c r="G165"/>
</calcChain>
</file>

<file path=xl/sharedStrings.xml><?xml version="1.0" encoding="utf-8"?>
<sst xmlns="http://schemas.openxmlformats.org/spreadsheetml/2006/main" count="447" uniqueCount="266">
  <si>
    <t>Код</t>
  </si>
  <si>
    <t>Наименование доходов</t>
  </si>
  <si>
    <t>Процент исполнения</t>
  </si>
  <si>
    <t>Первоначально утвержденный бюджет города на текущий год, тыс.рублей</t>
  </si>
  <si>
    <t>к первонач. утвержден. бюджету города</t>
  </si>
  <si>
    <t>к утвержден. бюджету с учетом внесенных уточнений</t>
  </si>
  <si>
    <t>НАЛОГОВЫЕ И НЕНАЛОГОВЫЕ ДОХОДЫ</t>
  </si>
  <si>
    <t>101 02000 01 0000 110</t>
  </si>
  <si>
    <t>Налог на доходы физических лиц</t>
  </si>
  <si>
    <t>103 02000 01 0000 110</t>
  </si>
  <si>
    <t>Акцизы по подакцизным товарам (продукции), производимым на территории Российской Федерации</t>
  </si>
  <si>
    <t>105 01000 00 0000 110</t>
  </si>
  <si>
    <t>Налог, взимаемый в связи с применением упрощенной системы налогообложения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</si>
  <si>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</si>
  <si>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</si>
  <si>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</si>
  <si>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</si>
  <si>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</si>
  <si>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</si>
  <si>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106 00000 00 0000 000</t>
  </si>
  <si>
    <t>Налоги на имущество                          *</t>
  </si>
  <si>
    <t xml:space="preserve">106 01020 04 0000 110 </t>
  </si>
  <si>
    <t>Налог на имущество физических лиц</t>
  </si>
  <si>
    <t>Земельный налог</t>
  </si>
  <si>
    <t>108 00000 00 0000 000</t>
  </si>
  <si>
    <t>Государственная пошлина</t>
  </si>
  <si>
    <t>111 00000 00 0000 000</t>
  </si>
  <si>
    <t xml:space="preserve">Доходы от использования имущества, находящегося в государственной и муниципальной собственности          *      </t>
  </si>
  <si>
    <t>111 01040 04 0000 120</t>
  </si>
  <si>
    <t>Дивиденды по акциям</t>
  </si>
  <si>
    <t>Доходы, получаемые в виде арендной платы за земельные участки</t>
  </si>
  <si>
    <t>111 05074 04 0000 120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</si>
  <si>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</si>
  <si>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</si>
  <si>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</si>
  <si>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</si>
  <si>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112 01000 01 0000 120</t>
  </si>
  <si>
    <t>Плата за негативное воздействие на окружающую среду</t>
  </si>
  <si>
    <t>113 02000 00 0000 120</t>
  </si>
  <si>
    <t xml:space="preserve">Доходы от оказания платных услуг   </t>
  </si>
  <si>
    <t>114 00000 00 0000 000</t>
  </si>
  <si>
    <t>Доходы от продажи материальных и нематериальных активов                    *</t>
  </si>
  <si>
    <t>114 02043 04 0000 410</t>
  </si>
  <si>
    <t>Доходы от реализации иного имущества, находящегося в собственности городских округов</t>
  </si>
  <si>
    <t>Доходы от продажи земельных участков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</si>
  <si>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</si>
  <si>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</si>
  <si>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</si>
  <si>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</si>
  <si>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117 00000 00 0000 180</t>
  </si>
  <si>
    <t>Прочие неналоговые доходы</t>
  </si>
  <si>
    <t>200 00000 00 0000 000</t>
  </si>
  <si>
    <t xml:space="preserve">БЕЗВОЗМЕЗДНЫЕ ПОСТУПЛЕНИЯ </t>
  </si>
  <si>
    <t>202 00000 00 0000 000</t>
  </si>
  <si>
    <t>202 1000 00 00000 150</t>
  </si>
  <si>
    <t>Дотации бюджетам бюджетной системы Российской Федерации</t>
  </si>
  <si>
    <t>202 2000 00 00000 150</t>
  </si>
  <si>
    <t xml:space="preserve">Субсидии бюджетам бюджетной системы Российской Федерации </t>
  </si>
  <si>
    <t>202 3000 00 00000 150</t>
  </si>
  <si>
    <t>Субвенции бюджетам бюджетной системы Российской Федерации</t>
  </si>
  <si>
    <t>202 4000 00 00000 150</t>
  </si>
  <si>
    <t>Иные межбюджетные трансферты</t>
  </si>
  <si>
    <t>207 00000 00 0000 000</t>
  </si>
  <si>
    <t xml:space="preserve">Прочие безвозмездные поступления 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</si>
  <si>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</si>
  <si>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</si>
  <si>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</si>
  <si>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</si>
  <si>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Приложение №1</t>
  </si>
  <si>
    <t>Таблица №1. Доходы</t>
  </si>
  <si>
    <t>к соотв. периоду прошлого года</t>
  </si>
  <si>
    <t>106 06032 04 0000 110  106 06042 04 0000 110</t>
  </si>
  <si>
    <t xml:space="preserve">114 06012 04 0000 430 114 06024 04 0000 430 </t>
  </si>
  <si>
    <t>111 05012 04 0000 120 111 05024 04 0000 120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</si>
  <si>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</si>
  <si>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</si>
  <si>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</si>
  <si>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</si>
  <si>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</si>
  <si>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Ливенского городского Совета народных депутатов</t>
  </si>
  <si>
    <t>Аппарат Ливенского городского Совета народных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</si>
  <si>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</si>
  <si>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города Ливны</t>
  </si>
  <si>
    <t>Муниципальная программа «Развитие муниципальной службы в городе Ливны Орловской области на 2020 -2022 годы»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</si>
  <si>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</si>
  <si>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</si>
  <si>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</si>
  <si>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управление администрации г.Ливны</t>
  </si>
  <si>
    <t xml:space="preserve">Контрольно-счетная палата города Ливны </t>
  </si>
  <si>
    <t>Резервные фонды</t>
  </si>
  <si>
    <t>Другие общегосударственные вопросы</t>
  </si>
  <si>
    <t>Управление муниципального имущества администрации города Ливны</t>
  </si>
  <si>
    <t>Административная комиссия, отдел по труду, комиссия по делам несовершеннолетних</t>
  </si>
  <si>
    <t>Оценка недвижимости, признание прав и регулирование отношений по государственной и муниципальной собственности</t>
  </si>
  <si>
    <t>Муниципальная программа «Развитие архивного дела в городе Ливны Орловской области на 2018-2023 годы»</t>
  </si>
  <si>
    <t>Муниципальная программа «Развитие территориального общественного самоуправления в городе Ливны на 2019-2021 годы»</t>
  </si>
  <si>
    <t>Муниципальная программа «Профилактика правонарушений в городе Ливны Орловской области на 2020-2022 годы»</t>
  </si>
  <si>
    <t>Муниципальная программа «Поддержка социально-ориентированных некоммерческих организаций города Ливны Орловской области на 2020-2022 годы»</t>
  </si>
  <si>
    <t>Муниципальная программа «Стимулирование развития жилищного строительства на территории города Ливны Орловской области на 2020-2022 годы»</t>
  </si>
  <si>
    <t>Муниципальная программа «Профилактика экстремизма и терроризма в городе Ливны Орловской области на 2020-2022 годы»</t>
  </si>
  <si>
    <t>Выполнение наказов избирателей депутатам городского Совета народных депутатов</t>
  </si>
  <si>
    <t xml:space="preserve">Выполнение наказов избирателей депутатам областного Совета народных депутатов                              </t>
  </si>
  <si>
    <t>Прочие расходы органов местного самоуправления</t>
  </si>
  <si>
    <t>Национальная экономика</t>
  </si>
  <si>
    <t>Общеэкономические вопросы</t>
  </si>
  <si>
    <t>Подпрограмма «Содействие занятости молодежи города Ливны на 2019-2023 годы»</t>
  </si>
  <si>
    <t xml:space="preserve">Транспорт 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</si>
  <si>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</si>
  <si>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Дорожное хозяйство (дорожные фонды)</t>
  </si>
  <si>
    <t xml:space="preserve">Муниципальная программа «Ремонт, строительство, реконструкция и содержание автомобильных дорог общего пользования местного значения на 2020-2023 годы» </t>
  </si>
  <si>
    <t>Муниципальная программа «Формирование современной городской среды на территории города Ливны на 2018-2024 годы»</t>
  </si>
  <si>
    <t>Муниципальная программа «Формирование законопослушного поведения участников дорожного движения в городе Ливны Орловской области на 2019-2021 годы»</t>
  </si>
  <si>
    <t>Муниципальная программа «Обеспечение безопасности дорожного движения на территории города Ливны Орловской области на 2019-2023 годы»</t>
  </si>
  <si>
    <t>Другие вопросы в области национальной экономики</t>
  </si>
  <si>
    <t>Мероприятия по землеустройству и землепользованию</t>
  </si>
  <si>
    <t xml:space="preserve">Муниципальная программа «Развитие и поддержка малого и среднего предпринимательства в городе Ливны на 2020-2022 годы» </t>
  </si>
  <si>
    <t>Жилищно-коммунальное хозяйство</t>
  </si>
  <si>
    <t>Жилищное хозяйство</t>
  </si>
  <si>
    <t>Муниципальная программа «Переселение граждан, проживающих на территории города Ливны из  аварийного жилищного фонда на 2019-2025 годы»</t>
  </si>
  <si>
    <t>Коммунальное хозяйство</t>
  </si>
  <si>
    <t>Субсидия МУКП «Ливенское» на возмещение затрат (недополученных доходов) в связи с оказанием банных услуг</t>
  </si>
  <si>
    <t>Субсидия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города, закрепленных на праве собственности хозяйственного ведения за муниципальными унитарными предприятиями города, в рамках непрограммной части городского бюджета</t>
  </si>
  <si>
    <t>Муниципальная программа «Капитальный ремонт системы водоснабжения на территории города Ливны Орловской области на 2021-2023 годы»</t>
  </si>
  <si>
    <t>Благоустройство</t>
  </si>
  <si>
    <t>Реализация проекта благоустройства общественной территории – парк «Машиностроителей» г. Ливны Орловской области –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</si>
  <si>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>Другие вопросы в области жилищно-коммунального хозяйства</t>
  </si>
  <si>
    <t>Управление жилищно-коммунального хозяйства администрации города Ливны</t>
  </si>
  <si>
    <t>Образование</t>
  </si>
  <si>
    <t>Дошкольное образование</t>
  </si>
  <si>
    <t>Реализация права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</si>
  <si>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«Функционирование и развитие сети образовательных организаций города Ливны»</t>
  </si>
  <si>
    <t>Выполнение наказов избирателей депутатам областного Совета народных депутатов</t>
  </si>
  <si>
    <t>Общее образование</t>
  </si>
  <si>
    <t>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</t>
  </si>
  <si>
    <t xml:space="preserve">Организация питания обучающихся общеобразовательных организаций </t>
  </si>
  <si>
    <t>Ежемесячное денежное вознаграждение за классное руководство в рамках непрограммной части городского бюджета</t>
  </si>
  <si>
    <t>Муниципальная поддержка работников системы образования, талантливых детей и молодежи в городе Ливны</t>
  </si>
  <si>
    <t>Дополнительное образование детей</t>
  </si>
  <si>
    <t>Подпрограмма «Развитие дополнительного образования в сфере культуры и искусства города Ливны»</t>
  </si>
  <si>
    <t>Подпрограмма «Развитие творческих способностей детей и молодежи на 2019-2023 годы»</t>
  </si>
  <si>
    <t>Основное мероприятие «Реализация регионального проекта «Культурная среда» федерального проекта «Культурная среда» в рамках национального проекта «Культура»</t>
  </si>
  <si>
    <t>Молодежная политика</t>
  </si>
  <si>
    <t>Другие вопросы в области образования</t>
  </si>
  <si>
    <t>Управление общего образования администрации г.Ливны</t>
  </si>
  <si>
    <t>Организация психолого-медико-социального сопровождения детей</t>
  </si>
  <si>
    <t>Выявление и поддержка одаренных детей</t>
  </si>
  <si>
    <t>Строительство, реконструкция, капитальный и текущий ремонт образовательных организаций города</t>
  </si>
  <si>
    <t>Культура, искусство и кинематография</t>
  </si>
  <si>
    <t>Культура</t>
  </si>
  <si>
    <t>Подпрограмма «Развитие учреждений культурно-досугового типа города Ливны»</t>
  </si>
  <si>
    <t>Подпрограмма «Развитие музейной деятельности в городе Ливны»</t>
  </si>
  <si>
    <t>Подпрограмма «Развитие библиотечной системы города Ливны»</t>
  </si>
  <si>
    <t>Подпрограмма «Проведение культурно-массовых мероприятий»</t>
  </si>
  <si>
    <t xml:space="preserve">Подпрограмма «Обеспечение сохранности объектов культурного наследия»   </t>
  </si>
  <si>
    <t>Другие вопросы в области культуры, кинематографии</t>
  </si>
  <si>
    <t xml:space="preserve">Управление культуры, молодежной политики и спорта администрации г. Ливны  </t>
  </si>
  <si>
    <t>МКУ города Ливны «Централизованная бухгалтерия»</t>
  </si>
  <si>
    <t>Социальная политика</t>
  </si>
  <si>
    <t>Пенсионное обеспечение</t>
  </si>
  <si>
    <t>Доплаты к пенсиям выборным  лицам, пенсии за выслугу лет</t>
  </si>
  <si>
    <t>Социальное обеспечение населения</t>
  </si>
  <si>
    <t>Меры социальной поддержки Почетным гражданам города</t>
  </si>
  <si>
    <t>Выплата персональных надбавок местного значения лицам, имеющим особые заслуги перед городом</t>
  </si>
  <si>
    <t>Обеспечение жильем отдельных категорий граждан, установленных Федеральным законом от 12 января 1995 года №5-ФЗ «О ветеранах»</t>
  </si>
  <si>
    <t>Охрана семьи и детства</t>
  </si>
  <si>
    <t>Обеспечение жилыми помещениями детей-сирот, детей, оставшихся без попечения родителей</t>
  </si>
  <si>
    <t xml:space="preserve">Подпрограмма «Обеспечение жильем молодых семей на 2019-2023 годы» </t>
  </si>
  <si>
    <t>Содержание ребенка в семье опекуна и приемной семье, а также вознаграждение, причитающееся приемному родителю</t>
  </si>
  <si>
    <t>Единовременное пособие при всех формах устройства детей в семью</t>
  </si>
  <si>
    <t>Единовременная выплата на ремонт жилых помещений, закрепленных на праве собственности за детьми-сиротами и детьми, оставшимися без попечения родителей</t>
  </si>
  <si>
    <t>Выплата единовременного пособия гражданам, усыновившим детей-сирот и детей, оставшихся без попечения родителей</t>
  </si>
  <si>
    <t>Компенсация проезда школьников из малоимущих семей</t>
  </si>
  <si>
    <t>Компенсация части родительской платы за присмотр и уход за детьми  в дошкольном учреждении</t>
  </si>
  <si>
    <t>Другие вопросы в области социальной политики</t>
  </si>
  <si>
    <t>Отдел опеки и попечительства</t>
  </si>
  <si>
    <t>Физическая культура и спорт</t>
  </si>
  <si>
    <t>Массовый спорт</t>
  </si>
  <si>
    <t>Подпрограмма «Развитие муниципального бюджетного учреждения спортивной подготовки в городе Ливны Орловской области на 2021-2024 годы»</t>
  </si>
  <si>
    <t xml:space="preserve">Создание условий по организации и проведению физкультурно-оздоровительных, спортивно-массовых и учебно-тренировочных мероприятий в МАУ «ФОК» </t>
  </si>
  <si>
    <t xml:space="preserve">Организация, участие и проведение официальных физкультурных, физкультурно-оздоровительных и спортивных мероприятий </t>
  </si>
  <si>
    <t>Содержание спортивных сооружений</t>
  </si>
  <si>
    <t>Ремонт трибун  МАУ «ФОК»</t>
  </si>
  <si>
    <t>Обслуживание государственного и муниципального долга</t>
  </si>
  <si>
    <t>Обслуживание муниципального долга</t>
  </si>
  <si>
    <t>ВСЕГО РАСХОДОВ:</t>
  </si>
  <si>
    <t>Таблица №2. Расходы</t>
  </si>
  <si>
    <t>ВСЕГО ДОХОДОВ:</t>
  </si>
  <si>
    <t>0102</t>
  </si>
  <si>
    <t>0103</t>
  </si>
  <si>
    <t>0104</t>
  </si>
  <si>
    <t>0105</t>
  </si>
  <si>
    <t>0106</t>
  </si>
  <si>
    <t>0111</t>
  </si>
  <si>
    <t>0113</t>
  </si>
  <si>
    <t>01</t>
  </si>
  <si>
    <t>04</t>
  </si>
  <si>
    <t>0401</t>
  </si>
  <si>
    <t>0408</t>
  </si>
  <si>
    <t>0409</t>
  </si>
  <si>
    <t>0412</t>
  </si>
  <si>
    <t>05</t>
  </si>
  <si>
    <t>0501</t>
  </si>
  <si>
    <t>0502</t>
  </si>
  <si>
    <t>0503</t>
  </si>
  <si>
    <t>07</t>
  </si>
  <si>
    <t>0701</t>
  </si>
  <si>
    <t>0702</t>
  </si>
  <si>
    <t>0703</t>
  </si>
  <si>
    <t>0707</t>
  </si>
  <si>
    <t>0709</t>
  </si>
  <si>
    <t>08</t>
  </si>
  <si>
    <t>0801</t>
  </si>
  <si>
    <t>0804</t>
  </si>
  <si>
    <t>1001</t>
  </si>
  <si>
    <t>10</t>
  </si>
  <si>
    <t>Подпрограмма «Развитие системы отдыха детей и подростков в каникулярное время» (школьный лагерь)</t>
  </si>
  <si>
    <t>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</t>
  </si>
  <si>
    <t>Доходы от сдачи в аренду имущества</t>
  </si>
  <si>
    <t>Безвозмездные поступления от других бюджетов бюджетной системы РФ                                     *</t>
  </si>
  <si>
    <t>0505</t>
  </si>
  <si>
    <t>Резервный фонд</t>
  </si>
  <si>
    <t>-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</si>
  <si>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</si>
  <si>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</si>
  <si>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Поощрение муниципальных управленческих команд, деятельность которых способствовала достижению значений, (уровней) показателей для оценки эффективности деятельностигубернатора Орловской области и деятельности органов исполнительной власти Орловской области</t>
  </si>
  <si>
    <t>Взносы на капитальный ремонт муниципального жилищного фонда</t>
  </si>
  <si>
    <t>Муниципальная программа «Благоустройство города Ливны Орловской области на 2020-2022 годы»</t>
  </si>
  <si>
    <t>Подпрограмма "Муниципальная поддержка работников системы образования, талантливых детей и молодежи в городе Ливны"</t>
  </si>
  <si>
    <t>к аналитической записке КСП от 21.04.2022г.</t>
  </si>
  <si>
    <t xml:space="preserve">Анализ исполнения бюджета города Ливны за 1 квартал 2022 года </t>
  </si>
  <si>
    <t>Исполнение за 1 квартал 2021  года, тыс.рублей</t>
  </si>
  <si>
    <t>2022 год</t>
  </si>
  <si>
    <t xml:space="preserve">Утвержденный бюджет города на  1 апреля с учетом внесенных уточнений, тыс.рублей </t>
  </si>
  <si>
    <t>Исполнение за         1 квартал, тыс.рублей</t>
  </si>
  <si>
    <t>Утвержденный бюджет города на 1 апреля с учетом внесенных уточнений, тыс.рублей</t>
  </si>
  <si>
    <t>Исполнение за 1 квартал, тыс.рублей</t>
  </si>
  <si>
    <t>111 09080 04 0000 120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</si>
  <si>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собсвтенности городских округов, и на землях или земельных участках, государственная собственность на которые не разграничена</t>
  </si>
  <si>
    <t>увел. в 7,3 раза</t>
  </si>
  <si>
    <t>увел. в 36 раз</t>
  </si>
  <si>
    <t>Прочие расходы органов местного самоуправления в рамках непрограммной части городского бюджета</t>
  </si>
  <si>
    <t>Исполнение            за 1 квартал 2021 года, тыс.рублей</t>
  </si>
  <si>
    <t>Выполнение решений судебных органов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</si>
  <si>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</t>
  </si>
  <si>
    <t>Единая дежурно-диспетчерская служба города Ливны и административно-хозяйственная служба администрации города Ливны</t>
  </si>
  <si>
    <t>Реализация мероприятий для участия во Всеросийском конкурсе лучших проектов туристского кода города</t>
  </si>
  <si>
    <t>Капитальный ремонт крыш</t>
  </si>
  <si>
    <t>Муниципальная программа «Доступная среда города Ливны Орловской области на 2020-2026 годы»</t>
  </si>
  <si>
    <t xml:space="preserve">Организация бесплатного горячего питания обучающихся, получающих начальное общее образование в муниципальных общеобразовательных организациях </t>
  </si>
  <si>
    <t>Создание новых мест в образовательных организациях в связис ростом числа обучающихся, вызванныхдемографическим фактором</t>
  </si>
  <si>
    <t xml:space="preserve">Подпрограмма «Функционирование и развитие сети образовательных организаций города Ливны»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</si>
  <si>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Муниципальная программа «Формирование законопослушного поведения участников дорожного движения в городе Ливны Орловской области»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</si>
  <si>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«Развитие дополнительного образования в городе Ливны»</t>
  </si>
  <si>
    <t>Муниципальная программа «Молодежь города Ливны Орловской области»</t>
  </si>
  <si>
    <t xml:space="preserve">Подпрограмма «Функционирование и развитие сети образовательных организаций города Ливны» </t>
  </si>
  <si>
    <t>Муниципальная программа «Развитие муниципальной службы в городе Ливны Орловской области на 2020-2022 годы»</t>
  </si>
  <si>
    <t>Предоставление жилых помещений детям-сиротам,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бюджета</t>
  </si>
  <si>
    <t>Выполнение работ по инженерным изысканиям  и изготовлению проектной документации на строительство крытого катка с искусственным льдом в г. Ливны</t>
  </si>
  <si>
    <t>Обеспечение деятельности муниципального бюджетного учреждения "Спортивная школа города Ливны"</t>
  </si>
  <si>
    <t>Единая дежурно-диспетчерская служба г</t>
  </si>
  <si>
    <t>Поощрение муниципальных управленческих команд, деятельность которых способствовала достижению значений,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</t>
  </si>
  <si>
    <t>Подпрограмма «Развитие системы отдыха детей и подростков» (путевки)</t>
  </si>
  <si>
    <t xml:space="preserve">Строительство крытого ледового катка с искусственным льдом </t>
  </si>
  <si>
    <t>увел.в 2,5раза</t>
  </si>
  <si>
    <t>увел.в 2 раза</t>
  </si>
  <si>
    <t>увел.в7 раз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</si>
</sst>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i/>
      <sz val="10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/>
    <xf numFmtId="0" fontId="1" fillId="0" borderId="1" xfId="0" applyFont="1" applyBorder="1" applyAlignment="1">
      <alignment horizontal="center" vertical="distributed" wrapText="1"/>
    </xf>
    <xf numFmtId="0" fontId="1" fillId="2" borderId="1" xfId="0" applyFont="1" applyFill="1" applyBorder="1" applyAlignment="1">
      <alignment horizontal="center" vertical="distributed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4" fillId="0" borderId="1" xfId="0" applyNumberFormat="1" applyFont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64" fontId="5" fillId="0" borderId="1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distributed" wrapText="1"/>
    </xf>
    <xf numFmtId="0" fontId="1" fillId="0" borderId="3" xfId="0" applyFont="1" applyBorder="1" applyAlignment="1">
      <alignment horizontal="center" vertical="distributed" wrapText="1"/>
    </xf>
    <xf numFmtId="164" fontId="4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distributed" wrapText="1"/>
    </xf>
    <xf numFmtId="0" fontId="4" fillId="0" borderId="1" xfId="0" applyFont="1" applyBorder="1" applyAlignment="1">
      <alignment vertical="distributed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0" fontId="7" fillId="0" borderId="0" xfId="0" applyFont="1"/>
    <xf numFmtId="164" fontId="9" fillId="0" borderId="1" xfId="0" applyNumberFormat="1" applyFont="1" applyBorder="1" applyAlignment="1">
      <alignment horizontal="right" wrapText="1"/>
    </xf>
    <xf numFmtId="164" fontId="10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Normal="100" zoomScaleSheetLayoutView="100" workbookViewId="0">
      <pane ySplit="3690" topLeftCell="A40" activePane="bottomLeft"/>
      <selection activeCell="E7" sqref="E7"/>
      <selection pane="bottomLeft" activeCell="G24" sqref="G24"/>
    </sheetView>
  </sheetViews>
  <sheetFormatPr defaultRowHeight="15"/>
  <cols>
    <col min="1" max="1" width="23.28515625" customWidth="1"/>
    <col min="2" max="2" width="37.28515625" customWidth="1"/>
    <col min="3" max="3" width="12.28515625" customWidth="1"/>
    <col min="4" max="6" width="16.42578125" customWidth="1"/>
    <col min="7" max="9" width="11.5703125" customWidth="1"/>
  </cols>
  <sheetData>
    <row r="1" spans="1:9">
      <c r="I1" s="1" t="s">
        <v>68</v>
      </c>
    </row>
    <row r="2" spans="1:9">
      <c r="I2" s="1" t="s">
        <v>228</v>
      </c>
    </row>
    <row r="3" spans="1:9">
      <c r="I3" s="1"/>
    </row>
    <row r="4" spans="1:9">
      <c r="B4" s="60" t="s">
        <v>229</v>
      </c>
      <c r="C4" s="60"/>
      <c r="D4" s="60"/>
      <c r="E4" s="60"/>
      <c r="F4" s="60"/>
      <c r="G4" s="60"/>
      <c r="I4" s="1"/>
    </row>
    <row r="5" spans="1:9">
      <c r="I5" s="3" t="s">
        <v>69</v>
      </c>
    </row>
    <row r="6" spans="1:9" ht="15.75" customHeight="1">
      <c r="A6" s="61" t="s">
        <v>0</v>
      </c>
      <c r="B6" s="61" t="s">
        <v>1</v>
      </c>
      <c r="C6" s="58" t="s">
        <v>230</v>
      </c>
      <c r="D6" s="63" t="s">
        <v>231</v>
      </c>
      <c r="E6" s="63"/>
      <c r="F6" s="63"/>
      <c r="G6" s="63" t="s">
        <v>2</v>
      </c>
      <c r="H6" s="63"/>
      <c r="I6" s="63"/>
    </row>
    <row r="7" spans="1:9" ht="78.75" customHeight="1">
      <c r="A7" s="62"/>
      <c r="B7" s="62"/>
      <c r="C7" s="59"/>
      <c r="D7" s="2" t="s">
        <v>3</v>
      </c>
      <c r="E7" s="52" t="s">
        <v>232</v>
      </c>
      <c r="F7" s="52" t="s">
        <v>233</v>
      </c>
      <c r="G7" s="2" t="s">
        <v>4</v>
      </c>
      <c r="H7" s="2" t="s">
        <v>5</v>
      </c>
      <c r="I7" s="2" t="s">
        <v>70</v>
      </c>
    </row>
    <row r="8" spans="1:9" ht="12.75" customHeight="1">
      <c r="A8" s="6">
        <v>1</v>
      </c>
      <c r="B8" s="6">
        <v>2</v>
      </c>
      <c r="C8" s="6">
        <v>3</v>
      </c>
      <c r="D8" s="6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s="4" customFormat="1" ht="29.25" customHeight="1">
      <c r="A9" s="7"/>
      <c r="B9" s="7" t="s">
        <v>6</v>
      </c>
      <c r="C9" s="12">
        <f>C10+C11+C12+C13+C14+C15+C16+C19+C20+C27+C28+C29+C32+C33+C34</f>
        <v>92417.400000000023</v>
      </c>
      <c r="D9" s="12">
        <f>D10+D11+D12+D13+D14+D15+D16+D19+D20+D27+D28+D29+D32+D33+D34</f>
        <v>403817.8</v>
      </c>
      <c r="E9" s="12">
        <f>E10+E11+E12+E13+E14+E15+E16+E19+E20+E27+E28+E29+E32+E33+E34</f>
        <v>403763.49999999994</v>
      </c>
      <c r="F9" s="12">
        <f>F10+F11+F12+F13+F14+F15+F16+F19+F20+F27+F28+F29+F32+F33+F34</f>
        <v>84201.599999999991</v>
      </c>
      <c r="G9" s="13">
        <f>F9/D9*100</f>
        <v>20.851383965739004</v>
      </c>
      <c r="H9" s="13">
        <f>F9/E9*100</f>
        <v>20.854188157176171</v>
      </c>
      <c r="I9" s="13">
        <f>F9/C9*100</f>
        <v>91.11011562757659</v>
      </c>
    </row>
    <row r="10" spans="1:9" s="4" customFormat="1" ht="21" customHeight="1">
      <c r="A10" s="8" t="s">
        <v>7</v>
      </c>
      <c r="B10" s="8" t="s">
        <v>8</v>
      </c>
      <c r="C10" s="14">
        <v>48386.3</v>
      </c>
      <c r="D10" s="14">
        <v>266242.2</v>
      </c>
      <c r="E10" s="15">
        <v>266242.2</v>
      </c>
      <c r="F10" s="15">
        <v>56507.1</v>
      </c>
      <c r="G10" s="15">
        <f>F10/D10*100</f>
        <v>21.223945715592794</v>
      </c>
      <c r="H10" s="15">
        <f>F10/E10*100</f>
        <v>21.223945715592794</v>
      </c>
      <c r="I10" s="15">
        <f>F10/C10*100</f>
        <v>116.78326303106456</v>
      </c>
    </row>
    <row r="11" spans="1:9" s="4" customFormat="1" ht="49.5" customHeight="1">
      <c r="A11" s="8" t="s">
        <v>9</v>
      </c>
      <c r="B11" s="8" t="s">
        <v>10</v>
      </c>
      <c r="C11" s="14">
        <v>769.1</v>
      </c>
      <c r="D11" s="14">
        <v>3541.4</v>
      </c>
      <c r="E11" s="15">
        <v>3487.1</v>
      </c>
      <c r="F11" s="15">
        <v>899.3</v>
      </c>
      <c r="G11" s="15">
        <f t="shared" ref="G11:G45" si="0">F11/D11*100</f>
        <v>25.393912012198566</v>
      </c>
      <c r="H11" s="15">
        <f t="shared" ref="H11:H45" si="1">F11/E11*100</f>
        <v>25.789337845200883</v>
      </c>
      <c r="I11" s="15">
        <f t="shared" ref="I11:I45" si="2">F11/C11*100</f>
        <v>116.92887790924456</v>
      </c>
    </row>
    <row r="12" spans="1:9" s="4" customFormat="1" ht="49.5" customHeight="1">
      <c r="A12" s="8" t="s">
        <v>11</v>
      </c>
      <c r="B12" s="8" t="s">
        <v>12</v>
      </c>
      <c r="C12" s="14">
        <v>5482.5</v>
      </c>
      <c r="D12" s="14">
        <v>30360</v>
      </c>
      <c r="E12" s="15">
        <v>30360</v>
      </c>
      <c r="F12" s="15">
        <v>7090.8</v>
      </c>
      <c r="G12" s="15">
        <f t="shared" si="0"/>
        <v>23.355731225296445</v>
      </c>
      <c r="H12" s="15">
        <f t="shared" si="1"/>
        <v>23.355731225296445</v>
      </c>
      <c r="I12" s="15">
        <f t="shared" si="2"/>
        <v>129.33515731874147</v>
      </c>
    </row>
    <row r="13" spans="1:9" s="4" customFormat="1" ht="33.75" customHeight="1">
      <c r="A13" s="8" t="s">
        <v>13</v>
      </c>
      <c r="B13" s="8" t="s">
        <v>14</v>
      </c>
      <c r="C13" s="14">
        <v>6934.3</v>
      </c>
      <c r="D13" s="14">
        <v>0</v>
      </c>
      <c r="E13" s="15">
        <v>0</v>
      </c>
      <c r="F13" s="15">
        <v>-25.3</v>
      </c>
      <c r="G13" s="15">
        <v>0</v>
      </c>
      <c r="H13" s="15">
        <v>0</v>
      </c>
      <c r="I13" s="15">
        <f t="shared" si="2"/>
        <v>-0.36485297722913634</v>
      </c>
    </row>
    <row r="14" spans="1:9" s="4" customFormat="1" ht="27.75" customHeight="1">
      <c r="A14" s="8" t="s">
        <v>15</v>
      </c>
      <c r="B14" s="8" t="s">
        <v>16</v>
      </c>
      <c r="C14" s="14">
        <v>9218.6</v>
      </c>
      <c r="D14" s="14">
        <v>3867</v>
      </c>
      <c r="E14" s="15">
        <v>3867</v>
      </c>
      <c r="F14" s="15">
        <v>677.9</v>
      </c>
      <c r="G14" s="15">
        <f t="shared" si="0"/>
        <v>17.53038531161107</v>
      </c>
      <c r="H14" s="15">
        <f t="shared" si="1"/>
        <v>17.53038531161107</v>
      </c>
      <c r="I14" s="15">
        <f t="shared" si="2"/>
        <v>7.3536111774022084</v>
      </c>
    </row>
    <row r="15" spans="1:9" s="4" customFormat="1" ht="63" customHeight="1">
      <c r="A15" s="8" t="s">
        <v>17</v>
      </c>
      <c r="B15" s="8" t="s">
        <v>18</v>
      </c>
      <c r="C15" s="14">
        <v>2926.7</v>
      </c>
      <c r="D15" s="14">
        <v>12000</v>
      </c>
      <c r="E15" s="15">
        <v>12000</v>
      </c>
      <c r="F15" s="15">
        <v>5472.5</v>
      </c>
      <c r="G15" s="15">
        <f t="shared" si="0"/>
        <v>45.604166666666671</v>
      </c>
      <c r="H15" s="15">
        <f t="shared" si="1"/>
        <v>45.604166666666671</v>
      </c>
      <c r="I15" s="15">
        <f t="shared" si="2"/>
        <v>186.98534185259851</v>
      </c>
    </row>
    <row r="16" spans="1:9" s="4" customFormat="1" ht="21.75" customHeight="1">
      <c r="A16" s="8" t="s">
        <v>19</v>
      </c>
      <c r="B16" s="8" t="s">
        <v>20</v>
      </c>
      <c r="C16" s="14">
        <f>C17+C18</f>
        <v>5499.7</v>
      </c>
      <c r="D16" s="14">
        <f t="shared" ref="D16:F16" si="3">D17+D18</f>
        <v>33250</v>
      </c>
      <c r="E16" s="14">
        <f t="shared" si="3"/>
        <v>33250</v>
      </c>
      <c r="F16" s="14">
        <f t="shared" si="3"/>
        <v>3442.9</v>
      </c>
      <c r="G16" s="15">
        <f t="shared" si="0"/>
        <v>10.354586466165413</v>
      </c>
      <c r="H16" s="15">
        <f t="shared" si="1"/>
        <v>10.354586466165413</v>
      </c>
      <c r="I16" s="15">
        <f t="shared" si="2"/>
        <v>62.601596450715505</v>
      </c>
    </row>
    <row r="17" spans="1:9" s="4" customFormat="1" ht="26.25" customHeight="1">
      <c r="A17" s="9" t="s">
        <v>21</v>
      </c>
      <c r="B17" s="18" t="s">
        <v>22</v>
      </c>
      <c r="C17" s="27">
        <v>365.4</v>
      </c>
      <c r="D17" s="27">
        <v>7250</v>
      </c>
      <c r="E17" s="26">
        <v>7250</v>
      </c>
      <c r="F17" s="26">
        <v>339.5</v>
      </c>
      <c r="G17" s="15">
        <f t="shared" si="0"/>
        <v>4.682758620689655</v>
      </c>
      <c r="H17" s="15">
        <f t="shared" si="1"/>
        <v>4.682758620689655</v>
      </c>
      <c r="I17" s="15">
        <f t="shared" si="2"/>
        <v>92.911877394636022</v>
      </c>
    </row>
    <row r="18" spans="1:9" s="4" customFormat="1" ht="33" customHeight="1">
      <c r="A18" s="8" t="s">
        <v>71</v>
      </c>
      <c r="B18" s="18" t="s">
        <v>23</v>
      </c>
      <c r="C18" s="28">
        <v>5134.3</v>
      </c>
      <c r="D18" s="28">
        <v>26000</v>
      </c>
      <c r="E18" s="29">
        <v>26000</v>
      </c>
      <c r="F18" s="29">
        <v>3103.4</v>
      </c>
      <c r="G18" s="15">
        <f t="shared" si="0"/>
        <v>11.936153846153847</v>
      </c>
      <c r="H18" s="15">
        <f t="shared" si="1"/>
        <v>11.936153846153847</v>
      </c>
      <c r="I18" s="15">
        <f t="shared" si="2"/>
        <v>60.444461757201559</v>
      </c>
    </row>
    <row r="19" spans="1:9" s="4" customFormat="1" ht="24.75" customHeight="1">
      <c r="A19" s="10" t="s">
        <v>24</v>
      </c>
      <c r="B19" s="10" t="s">
        <v>25</v>
      </c>
      <c r="C19" s="14">
        <v>1868.3</v>
      </c>
      <c r="D19" s="14">
        <v>8515</v>
      </c>
      <c r="E19" s="15">
        <v>8515</v>
      </c>
      <c r="F19" s="15">
        <v>2124.1999999999998</v>
      </c>
      <c r="G19" s="15">
        <f t="shared" si="0"/>
        <v>24.94656488549618</v>
      </c>
      <c r="H19" s="15">
        <f t="shared" si="1"/>
        <v>24.94656488549618</v>
      </c>
      <c r="I19" s="15">
        <f t="shared" si="2"/>
        <v>113.69694374565111</v>
      </c>
    </row>
    <row r="20" spans="1:9" s="4" customFormat="1" ht="49.5" customHeight="1">
      <c r="A20" s="8" t="s">
        <v>26</v>
      </c>
      <c r="B20" s="8" t="s">
        <v>27</v>
      </c>
      <c r="C20" s="15">
        <f>C21+C22+C23+C24+C25+C26</f>
        <v>7593.1</v>
      </c>
      <c r="D20" s="15">
        <f>D21+D22+D23+D24+D25+D26</f>
        <v>40790.699999999997</v>
      </c>
      <c r="E20" s="15">
        <f t="shared" ref="E20:F20" si="4">E21+E22+E23+E24+E25+E26</f>
        <v>40790.699999999997</v>
      </c>
      <c r="F20" s="15">
        <f t="shared" si="4"/>
        <v>6755.4</v>
      </c>
      <c r="G20" s="15">
        <f t="shared" si="0"/>
        <v>16.561127904154624</v>
      </c>
      <c r="H20" s="15">
        <f t="shared" si="1"/>
        <v>16.561127904154624</v>
      </c>
      <c r="I20" s="15">
        <f t="shared" si="2"/>
        <v>88.967615334975164</v>
      </c>
    </row>
    <row r="21" spans="1:9" s="4" customFormat="1" ht="24.75" customHeight="1">
      <c r="A21" s="9" t="s">
        <v>28</v>
      </c>
      <c r="B21" s="18" t="s">
        <v>29</v>
      </c>
      <c r="C21" s="26">
        <v>0</v>
      </c>
      <c r="D21" s="26">
        <v>153.5</v>
      </c>
      <c r="E21" s="26">
        <v>153.5</v>
      </c>
      <c r="F21" s="26">
        <v>0</v>
      </c>
      <c r="G21" s="15">
        <f t="shared" si="0"/>
        <v>0</v>
      </c>
      <c r="H21" s="15">
        <f t="shared" si="1"/>
        <v>0</v>
      </c>
      <c r="I21" s="15" t="s">
        <v>221</v>
      </c>
    </row>
    <row r="22" spans="1:9" s="4" customFormat="1" ht="30.75" customHeight="1">
      <c r="A22" s="9" t="s">
        <v>73</v>
      </c>
      <c r="B22" s="20" t="s">
        <v>30</v>
      </c>
      <c r="C22" s="26">
        <v>6649.6</v>
      </c>
      <c r="D22" s="27">
        <v>27600</v>
      </c>
      <c r="E22" s="26">
        <v>27600</v>
      </c>
      <c r="F22" s="26">
        <v>4301.1000000000004</v>
      </c>
      <c r="G22" s="15">
        <f t="shared" si="0"/>
        <v>15.583695652173915</v>
      </c>
      <c r="H22" s="15">
        <f t="shared" si="1"/>
        <v>15.583695652173915</v>
      </c>
      <c r="I22" s="15">
        <f t="shared" si="2"/>
        <v>64.682086140519729</v>
      </c>
    </row>
    <row r="23" spans="1:9" s="4" customFormat="1" ht="30.75" customHeight="1">
      <c r="A23" s="8" t="s">
        <v>31</v>
      </c>
      <c r="B23" s="18" t="s">
        <v>217</v>
      </c>
      <c r="C23" s="26">
        <v>552.70000000000005</v>
      </c>
      <c r="D23" s="27">
        <v>2582.8000000000002</v>
      </c>
      <c r="E23" s="26">
        <v>2582.8000000000002</v>
      </c>
      <c r="F23" s="26">
        <v>642.4</v>
      </c>
      <c r="G23" s="15">
        <f t="shared" si="0"/>
        <v>24.872231686541735</v>
      </c>
      <c r="H23" s="15">
        <f t="shared" si="1"/>
        <v>24.872231686541735</v>
      </c>
      <c r="I23" s="15">
        <f t="shared" si="2"/>
        <v>116.22941921476387</v>
      </c>
    </row>
    <row r="24" spans="1:9" s="4" customFormat="1" ht="82.5" customHeight="1">
      <c r="A24" s="8" t="s">
        <v>32</v>
      </c>
      <c r="B24" s="18" t="s">
        <v>33</v>
      </c>
      <c r="C24" s="26">
        <v>69</v>
      </c>
      <c r="D24" s="27">
        <v>6395.7</v>
      </c>
      <c r="E24" s="26">
        <v>6395.7</v>
      </c>
      <c r="F24" s="26">
        <v>0</v>
      </c>
      <c r="G24" s="15">
        <f t="shared" ref="G24" si="5">F24/D24*100</f>
        <v>0</v>
      </c>
      <c r="H24" s="15">
        <f t="shared" ref="H24" si="6">F24/E24*100</f>
        <v>0</v>
      </c>
      <c r="I24" s="15">
        <f t="shared" ref="I24" si="7">F24/C24*100</f>
        <v>0</v>
      </c>
    </row>
    <row r="25" spans="1:9" s="4" customFormat="1" ht="143.25" customHeight="1">
      <c r="A25" s="8" t="s">
        <v>34</v>
      </c>
      <c r="B25" s="18" t="s">
        <v>35</v>
      </c>
      <c r="C25" s="26">
        <v>321.8</v>
      </c>
      <c r="D25" s="27">
        <v>1284.7</v>
      </c>
      <c r="E25" s="26">
        <v>1284.7</v>
      </c>
      <c r="F25" s="26">
        <v>254.4</v>
      </c>
      <c r="G25" s="15">
        <f t="shared" si="0"/>
        <v>19.802288472016812</v>
      </c>
      <c r="H25" s="15">
        <f t="shared" si="1"/>
        <v>19.802288472016812</v>
      </c>
      <c r="I25" s="15">
        <f t="shared" si="2"/>
        <v>79.055313859540092</v>
      </c>
    </row>
    <row r="26" spans="1:9" s="4" customFormat="1" ht="187.5" customHeight="1">
      <c r="A26" s="8" t="s">
        <v>236</v>
      </c>
      <c r="B26" s="18" t="s">
        <v>237</v>
      </c>
      <c r="C26" s="26">
        <v>0</v>
      </c>
      <c r="D26" s="27">
        <v>2774</v>
      </c>
      <c r="E26" s="26">
        <v>2774</v>
      </c>
      <c r="F26" s="26">
        <v>1557.5</v>
      </c>
      <c r="G26" s="15">
        <f t="shared" si="0"/>
        <v>56.146359048305698</v>
      </c>
      <c r="H26" s="15">
        <f t="shared" si="1"/>
        <v>56.146359048305698</v>
      </c>
      <c r="I26" s="15" t="s">
        <v>221</v>
      </c>
    </row>
    <row r="27" spans="1:9" s="4" customFormat="1" ht="33" customHeight="1">
      <c r="A27" s="8" t="s">
        <v>36</v>
      </c>
      <c r="B27" s="8" t="s">
        <v>37</v>
      </c>
      <c r="C27" s="15">
        <v>418.6</v>
      </c>
      <c r="D27" s="15">
        <v>731.6</v>
      </c>
      <c r="E27" s="15">
        <v>731.6</v>
      </c>
      <c r="F27" s="15">
        <v>119.6</v>
      </c>
      <c r="G27" s="15">
        <f t="shared" si="0"/>
        <v>16.347731000546744</v>
      </c>
      <c r="H27" s="15">
        <f t="shared" si="1"/>
        <v>16.347731000546744</v>
      </c>
      <c r="I27" s="15">
        <f t="shared" si="2"/>
        <v>28.571428571428569</v>
      </c>
    </row>
    <row r="28" spans="1:9" s="4" customFormat="1" ht="26.25" customHeight="1">
      <c r="A28" s="8" t="s">
        <v>38</v>
      </c>
      <c r="B28" s="8" t="s">
        <v>39</v>
      </c>
      <c r="C28" s="15">
        <v>36.700000000000003</v>
      </c>
      <c r="D28" s="15">
        <v>0</v>
      </c>
      <c r="E28" s="15">
        <v>0</v>
      </c>
      <c r="F28" s="15">
        <v>11.7</v>
      </c>
      <c r="G28" s="15" t="s">
        <v>221</v>
      </c>
      <c r="H28" s="15" t="s">
        <v>221</v>
      </c>
      <c r="I28" s="15">
        <f t="shared" si="2"/>
        <v>31.880108991825608</v>
      </c>
    </row>
    <row r="29" spans="1:9" s="4" customFormat="1" ht="34.5" customHeight="1">
      <c r="A29" s="8" t="s">
        <v>40</v>
      </c>
      <c r="B29" s="8" t="s">
        <v>41</v>
      </c>
      <c r="C29" s="15">
        <f>C30+C31</f>
        <v>1449</v>
      </c>
      <c r="D29" s="15">
        <f t="shared" ref="D29:F29" si="8">D30+D31</f>
        <v>3500</v>
      </c>
      <c r="E29" s="15">
        <f t="shared" si="8"/>
        <v>3500</v>
      </c>
      <c r="F29" s="15">
        <f t="shared" si="8"/>
        <v>783.5</v>
      </c>
      <c r="G29" s="15">
        <f t="shared" si="0"/>
        <v>22.385714285714286</v>
      </c>
      <c r="H29" s="15">
        <f t="shared" si="1"/>
        <v>22.385714285714286</v>
      </c>
      <c r="I29" s="15">
        <f t="shared" si="2"/>
        <v>54.071773636991026</v>
      </c>
    </row>
    <row r="30" spans="1:9" s="4" customFormat="1" ht="49.5" customHeight="1">
      <c r="A30" s="9" t="s">
        <v>42</v>
      </c>
      <c r="B30" s="18" t="s">
        <v>43</v>
      </c>
      <c r="C30" s="26">
        <v>0</v>
      </c>
      <c r="D30" s="27">
        <v>1900</v>
      </c>
      <c r="E30" s="26">
        <v>1900</v>
      </c>
      <c r="F30" s="26">
        <v>0</v>
      </c>
      <c r="G30" s="15">
        <f t="shared" si="0"/>
        <v>0</v>
      </c>
      <c r="H30" s="15">
        <f t="shared" si="1"/>
        <v>0</v>
      </c>
      <c r="I30" s="15" t="s">
        <v>221</v>
      </c>
    </row>
    <row r="31" spans="1:9" s="4" customFormat="1" ht="34.5" customHeight="1">
      <c r="A31" s="9" t="s">
        <v>72</v>
      </c>
      <c r="B31" s="20" t="s">
        <v>44</v>
      </c>
      <c r="C31" s="30">
        <v>1449</v>
      </c>
      <c r="D31" s="27">
        <v>1600</v>
      </c>
      <c r="E31" s="26">
        <v>1600</v>
      </c>
      <c r="F31" s="26">
        <v>783.5</v>
      </c>
      <c r="G31" s="15">
        <f t="shared" si="0"/>
        <v>48.96875</v>
      </c>
      <c r="H31" s="15">
        <f t="shared" si="1"/>
        <v>48.96875</v>
      </c>
      <c r="I31" s="15">
        <f t="shared" si="2"/>
        <v>54.071773636991026</v>
      </c>
    </row>
    <row r="32" spans="1:9" s="4" customFormat="1" ht="27" customHeight="1">
      <c r="A32" s="8" t="s">
        <v>45</v>
      </c>
      <c r="B32" s="8" t="s">
        <v>46</v>
      </c>
      <c r="C32" s="15">
        <v>1505.6</v>
      </c>
      <c r="D32" s="14">
        <v>1.6</v>
      </c>
      <c r="E32" s="15">
        <v>1.6</v>
      </c>
      <c r="F32" s="15">
        <v>11.6</v>
      </c>
      <c r="G32" s="49" t="s">
        <v>238</v>
      </c>
      <c r="H32" s="49" t="s">
        <v>238</v>
      </c>
      <c r="I32" s="15">
        <f t="shared" si="2"/>
        <v>0.77045696068012759</v>
      </c>
    </row>
    <row r="33" spans="1:9" s="4" customFormat="1" ht="25.5" customHeight="1">
      <c r="A33" s="8" t="s">
        <v>47</v>
      </c>
      <c r="B33" s="8" t="s">
        <v>48</v>
      </c>
      <c r="C33" s="15">
        <v>301.10000000000002</v>
      </c>
      <c r="D33" s="14">
        <v>1018.3</v>
      </c>
      <c r="E33" s="15">
        <v>1018.3</v>
      </c>
      <c r="F33" s="15">
        <v>332.5</v>
      </c>
      <c r="G33" s="15">
        <f t="shared" si="0"/>
        <v>32.652459982323485</v>
      </c>
      <c r="H33" s="15">
        <f t="shared" si="1"/>
        <v>32.652459982323485</v>
      </c>
      <c r="I33" s="15">
        <f t="shared" si="2"/>
        <v>110.42842909332447</v>
      </c>
    </row>
    <row r="34" spans="1:9" s="4" customFormat="1" ht="25.5" customHeight="1">
      <c r="A34" s="8" t="s">
        <v>49</v>
      </c>
      <c r="B34" s="8" t="s">
        <v>50</v>
      </c>
      <c r="C34" s="15">
        <v>27.8</v>
      </c>
      <c r="D34" s="15">
        <v>0</v>
      </c>
      <c r="E34" s="15">
        <v>0</v>
      </c>
      <c r="F34" s="15">
        <v>-2.1</v>
      </c>
      <c r="G34" s="15" t="s">
        <v>221</v>
      </c>
      <c r="H34" s="15" t="s">
        <v>221</v>
      </c>
      <c r="I34" s="15">
        <f t="shared" si="2"/>
        <v>-7.5539568345323742</v>
      </c>
    </row>
    <row r="35" spans="1:9" s="4" customFormat="1" ht="30" customHeight="1">
      <c r="A35" s="11" t="s">
        <v>51</v>
      </c>
      <c r="B35" s="11" t="s">
        <v>52</v>
      </c>
      <c r="C35" s="13">
        <f>C36+C41+C42+C43+C44</f>
        <v>133808.9</v>
      </c>
      <c r="D35" s="13">
        <f>D36+D41+D42+D43+D44</f>
        <v>744786.4</v>
      </c>
      <c r="E35" s="13">
        <f>E36+E41+E42+E43+E44</f>
        <v>763121.29999999993</v>
      </c>
      <c r="F35" s="13">
        <f>F36+F41+F42+F43+F44</f>
        <v>139058.80000000002</v>
      </c>
      <c r="G35" s="13">
        <f t="shared" si="0"/>
        <v>18.670963916634356</v>
      </c>
      <c r="H35" s="13">
        <f t="shared" si="1"/>
        <v>18.222371725176593</v>
      </c>
      <c r="I35" s="13">
        <f t="shared" si="2"/>
        <v>103.92343110211655</v>
      </c>
    </row>
    <row r="36" spans="1:9" s="4" customFormat="1" ht="49.5" customHeight="1">
      <c r="A36" s="11" t="s">
        <v>53</v>
      </c>
      <c r="B36" s="11" t="s">
        <v>218</v>
      </c>
      <c r="C36" s="13">
        <f>C37+C38+C39+C40</f>
        <v>133804.9</v>
      </c>
      <c r="D36" s="13">
        <f t="shared" ref="D36:E36" si="9">D37+D38+D39+D40</f>
        <v>744786.4</v>
      </c>
      <c r="E36" s="13">
        <f t="shared" si="9"/>
        <v>763121.29999999993</v>
      </c>
      <c r="F36" s="13">
        <f>F37+F38+F39+F40</f>
        <v>138904.80000000002</v>
      </c>
      <c r="G36" s="13">
        <f t="shared" si="0"/>
        <v>18.650286847343079</v>
      </c>
      <c r="H36" s="13">
        <f t="shared" si="1"/>
        <v>18.202191447152639</v>
      </c>
      <c r="I36" s="13">
        <f t="shared" si="2"/>
        <v>103.81144487234775</v>
      </c>
    </row>
    <row r="37" spans="1:9" s="4" customFormat="1" ht="33.75" customHeight="1">
      <c r="A37" s="8" t="s">
        <v>54</v>
      </c>
      <c r="B37" s="18" t="s">
        <v>55</v>
      </c>
      <c r="C37" s="26">
        <v>11779.8</v>
      </c>
      <c r="D37" s="27">
        <v>27088</v>
      </c>
      <c r="E37" s="26">
        <v>27088</v>
      </c>
      <c r="F37" s="26">
        <v>6771.9</v>
      </c>
      <c r="G37" s="15">
        <f t="shared" si="0"/>
        <v>24.99963083284111</v>
      </c>
      <c r="H37" s="15">
        <f t="shared" si="1"/>
        <v>24.99963083284111</v>
      </c>
      <c r="I37" s="15">
        <f t="shared" si="2"/>
        <v>57.487393673916365</v>
      </c>
    </row>
    <row r="38" spans="1:9" s="4" customFormat="1" ht="36.75" customHeight="1">
      <c r="A38" s="8" t="s">
        <v>56</v>
      </c>
      <c r="B38" s="18" t="s">
        <v>57</v>
      </c>
      <c r="C38" s="26">
        <v>17107.8</v>
      </c>
      <c r="D38" s="27">
        <v>251004.5</v>
      </c>
      <c r="E38" s="26">
        <v>250951.8</v>
      </c>
      <c r="F38" s="26">
        <v>22266</v>
      </c>
      <c r="G38" s="15">
        <f t="shared" si="0"/>
        <v>8.8707572971799298</v>
      </c>
      <c r="H38" s="15">
        <f t="shared" si="1"/>
        <v>8.8726201605248516</v>
      </c>
      <c r="I38" s="15">
        <f t="shared" si="2"/>
        <v>130.15115912040122</v>
      </c>
    </row>
    <row r="39" spans="1:9" s="4" customFormat="1" ht="30.75" customHeight="1">
      <c r="A39" s="8" t="s">
        <v>58</v>
      </c>
      <c r="B39" s="18" t="s">
        <v>59</v>
      </c>
      <c r="C39" s="26">
        <v>100019.8</v>
      </c>
      <c r="D39" s="27">
        <v>447340</v>
      </c>
      <c r="E39" s="26">
        <v>465727.6</v>
      </c>
      <c r="F39" s="26">
        <v>105085.7</v>
      </c>
      <c r="G39" s="15">
        <f t="shared" si="0"/>
        <v>23.491237090356329</v>
      </c>
      <c r="H39" s="15">
        <f t="shared" si="1"/>
        <v>22.563769035805482</v>
      </c>
      <c r="I39" s="15">
        <f t="shared" si="2"/>
        <v>105.06489715036422</v>
      </c>
    </row>
    <row r="40" spans="1:9" s="4" customFormat="1" ht="27.75" customHeight="1">
      <c r="A40" s="8" t="s">
        <v>60</v>
      </c>
      <c r="B40" s="18" t="s">
        <v>61</v>
      </c>
      <c r="C40" s="26">
        <v>4897.5</v>
      </c>
      <c r="D40" s="27">
        <v>19353.900000000001</v>
      </c>
      <c r="E40" s="26">
        <v>19353.900000000001</v>
      </c>
      <c r="F40" s="26">
        <v>4781.2</v>
      </c>
      <c r="G40" s="15">
        <f t="shared" si="0"/>
        <v>24.704064813810135</v>
      </c>
      <c r="H40" s="15">
        <f t="shared" si="1"/>
        <v>24.704064813810135</v>
      </c>
      <c r="I40" s="15">
        <f t="shared" si="2"/>
        <v>97.625319040326701</v>
      </c>
    </row>
    <row r="41" spans="1:9" s="4" customFormat="1" ht="27.75" customHeight="1">
      <c r="A41" s="11" t="s">
        <v>62</v>
      </c>
      <c r="B41" s="11" t="s">
        <v>63</v>
      </c>
      <c r="C41" s="13">
        <v>4</v>
      </c>
      <c r="D41" s="12">
        <v>0</v>
      </c>
      <c r="E41" s="13">
        <v>0</v>
      </c>
      <c r="F41" s="13">
        <v>144</v>
      </c>
      <c r="G41" s="13" t="s">
        <v>221</v>
      </c>
      <c r="H41" s="13" t="s">
        <v>221</v>
      </c>
      <c r="I41" s="49" t="s">
        <v>239</v>
      </c>
    </row>
    <row r="42" spans="1:9" s="48" customFormat="1" ht="0.75" customHeight="1">
      <c r="A42" s="45"/>
      <c r="B42" s="45"/>
      <c r="C42" s="46"/>
      <c r="D42" s="47"/>
      <c r="E42" s="46"/>
      <c r="F42" s="46"/>
      <c r="G42" s="15" t="e">
        <f t="shared" si="0"/>
        <v>#DIV/0!</v>
      </c>
      <c r="H42" s="15" t="e">
        <f t="shared" si="1"/>
        <v>#DIV/0!</v>
      </c>
      <c r="I42" s="15" t="e">
        <f t="shared" si="2"/>
        <v>#DIV/0!</v>
      </c>
    </row>
    <row r="43" spans="1:9" s="4" customFormat="1" ht="92.25" customHeight="1">
      <c r="A43" s="11" t="s">
        <v>64</v>
      </c>
      <c r="B43" s="11" t="s">
        <v>65</v>
      </c>
      <c r="C43" s="13">
        <v>0</v>
      </c>
      <c r="D43" s="12">
        <v>0</v>
      </c>
      <c r="E43" s="13">
        <v>0</v>
      </c>
      <c r="F43" s="13">
        <v>1000.8</v>
      </c>
      <c r="G43" s="13" t="s">
        <v>221</v>
      </c>
      <c r="H43" s="13" t="s">
        <v>221</v>
      </c>
      <c r="I43" s="13" t="s">
        <v>221</v>
      </c>
    </row>
    <row r="44" spans="1:9" s="4" customFormat="1" ht="60" customHeight="1">
      <c r="A44" s="11" t="s">
        <v>66</v>
      </c>
      <c r="B44" s="11" t="s">
        <v>67</v>
      </c>
      <c r="C44" s="13">
        <v>0</v>
      </c>
      <c r="D44" s="12">
        <v>0</v>
      </c>
      <c r="E44" s="13">
        <v>0</v>
      </c>
      <c r="F44" s="13">
        <v>-990.8</v>
      </c>
      <c r="G44" s="13" t="s">
        <v>221</v>
      </c>
      <c r="H44" s="13" t="s">
        <v>221</v>
      </c>
      <c r="I44" s="13" t="s">
        <v>221</v>
      </c>
    </row>
    <row r="45" spans="1:9" s="4" customFormat="1" ht="23.25" customHeight="1">
      <c r="A45" s="11"/>
      <c r="B45" s="19" t="s">
        <v>186</v>
      </c>
      <c r="C45" s="13">
        <f>C9+C35</f>
        <v>226226.30000000002</v>
      </c>
      <c r="D45" s="13">
        <f>D9+D35</f>
        <v>1148604.2</v>
      </c>
      <c r="E45" s="13">
        <f>E9+E35</f>
        <v>1166884.7999999998</v>
      </c>
      <c r="F45" s="13">
        <f>F9+F35</f>
        <v>223260.40000000002</v>
      </c>
      <c r="G45" s="13">
        <f t="shared" si="0"/>
        <v>19.437539928898051</v>
      </c>
      <c r="H45" s="13">
        <f t="shared" si="1"/>
        <v>19.133028384635747</v>
      </c>
      <c r="I45" s="13">
        <f t="shared" si="2"/>
        <v>98.688967639925167</v>
      </c>
    </row>
  </sheetData>
  <mergeCells count="6">
    <mergeCell ref="C6:C7"/>
    <mergeCell ref="B4:G4"/>
    <mergeCell ref="A6:A7"/>
    <mergeCell ref="B6:B7"/>
    <mergeCell ref="D6:F6"/>
    <mergeCell ref="G6:I6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8" orientation="landscape" horizontalDpi="0" verticalDpi="0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Normal="100" zoomScaleSheetLayoutView="100" workbookViewId="0">
      <pane ySplit="4" topLeftCell="A5" activePane="bottomLeft" state="frozen"/>
      <selection pane="bottomLeft" activeCell="F4" sqref="F4"/>
    </sheetView>
  </sheetViews>
  <sheetFormatPr defaultRowHeight="15"/>
  <cols>
    <col min="1" max="1" width="7.85546875" style="25" customWidth="1"/>
    <col min="2" max="2" width="70.140625" customWidth="1"/>
    <col min="3" max="3" width="13" customWidth="1"/>
    <col min="4" max="4" width="13.5703125" customWidth="1"/>
    <col min="5" max="6" width="13" customWidth="1"/>
    <col min="7" max="9" width="11.42578125" customWidth="1"/>
  </cols>
  <sheetData>
    <row r="1" spans="1:9" ht="18" customHeight="1">
      <c r="A1" s="21"/>
      <c r="B1" s="17"/>
      <c r="C1" s="17"/>
      <c r="D1" s="17"/>
      <c r="E1" s="17"/>
      <c r="F1" s="17"/>
      <c r="G1" s="64" t="s">
        <v>185</v>
      </c>
      <c r="H1" s="64"/>
      <c r="I1" s="64"/>
    </row>
    <row r="2" spans="1:9">
      <c r="A2" s="65"/>
      <c r="B2" s="66" t="s">
        <v>74</v>
      </c>
      <c r="C2" s="63" t="s">
        <v>241</v>
      </c>
      <c r="D2" s="63" t="s">
        <v>231</v>
      </c>
      <c r="E2" s="63"/>
      <c r="F2" s="63"/>
      <c r="G2" s="63" t="s">
        <v>2</v>
      </c>
      <c r="H2" s="63"/>
      <c r="I2" s="63"/>
    </row>
    <row r="3" spans="1:9" ht="93.75" customHeight="1">
      <c r="A3" s="65"/>
      <c r="B3" s="66"/>
      <c r="C3" s="63"/>
      <c r="D3" s="16" t="s">
        <v>3</v>
      </c>
      <c r="E3" s="52" t="s">
        <v>234</v>
      </c>
      <c r="F3" s="54" t="s">
        <v>235</v>
      </c>
      <c r="G3" s="16" t="s">
        <v>4</v>
      </c>
      <c r="H3" s="16" t="s">
        <v>5</v>
      </c>
      <c r="I3" s="16" t="s">
        <v>70</v>
      </c>
    </row>
    <row r="4" spans="1:9" ht="12.75" customHeight="1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</row>
    <row r="5" spans="1:9" s="32" customFormat="1" ht="15.75">
      <c r="A5" s="31" t="s">
        <v>194</v>
      </c>
      <c r="B5" s="39" t="s">
        <v>75</v>
      </c>
      <c r="C5" s="33">
        <f>C6+C9+C12+C16+C18++C22+C23</f>
        <v>10013.200000000001</v>
      </c>
      <c r="D5" s="33">
        <f t="shared" ref="D5:F5" si="0">D6+D9+D12+D16+D18++D22+D23</f>
        <v>70765.2</v>
      </c>
      <c r="E5" s="33">
        <f t="shared" si="0"/>
        <v>75951.8</v>
      </c>
      <c r="F5" s="33">
        <f t="shared" si="0"/>
        <v>17787.099999999999</v>
      </c>
      <c r="G5" s="56">
        <f>F5/D5*100</f>
        <v>25.135377275836145</v>
      </c>
      <c r="H5" s="33">
        <f>F5/E5*100</f>
        <v>23.418931480228249</v>
      </c>
      <c r="I5" s="56">
        <f>F5/C5*100</f>
        <v>177.63651979387208</v>
      </c>
    </row>
    <row r="6" spans="1:9" ht="28.5">
      <c r="A6" s="23" t="s">
        <v>187</v>
      </c>
      <c r="B6" s="40" t="s">
        <v>76</v>
      </c>
      <c r="C6" s="13">
        <f t="shared" ref="C6:D6" si="1">C7+C8</f>
        <v>300.5</v>
      </c>
      <c r="D6" s="13">
        <f t="shared" si="1"/>
        <v>1722.1</v>
      </c>
      <c r="E6" s="13">
        <f>E7+E8</f>
        <v>1722.1</v>
      </c>
      <c r="F6" s="13">
        <f>F7+F8</f>
        <v>351</v>
      </c>
      <c r="G6" s="56">
        <f t="shared" ref="G6:G68" si="2">F6/D6*100</f>
        <v>20.38209163230939</v>
      </c>
      <c r="H6" s="33">
        <f t="shared" ref="H6:H69" si="3">F6/E6*100</f>
        <v>20.38209163230939</v>
      </c>
      <c r="I6" s="56">
        <f t="shared" ref="I6:I69" si="4">F6/C6*100</f>
        <v>116.80532445923461</v>
      </c>
    </row>
    <row r="7" spans="1:9" ht="15.75">
      <c r="A7" s="23"/>
      <c r="B7" s="41" t="s">
        <v>77</v>
      </c>
      <c r="C7" s="26">
        <v>300.5</v>
      </c>
      <c r="D7" s="26">
        <v>1722.1</v>
      </c>
      <c r="E7" s="26">
        <v>1722.1</v>
      </c>
      <c r="F7" s="26">
        <v>351</v>
      </c>
      <c r="G7" s="50">
        <f t="shared" si="2"/>
        <v>20.38209163230939</v>
      </c>
      <c r="H7" s="51">
        <f t="shared" si="3"/>
        <v>20.38209163230939</v>
      </c>
      <c r="I7" s="50">
        <f t="shared" si="4"/>
        <v>116.80532445923461</v>
      </c>
    </row>
    <row r="8" spans="1:9" ht="75" hidden="1">
      <c r="A8" s="23"/>
      <c r="B8" s="41" t="s">
        <v>224</v>
      </c>
      <c r="C8" s="26">
        <v>0</v>
      </c>
      <c r="D8" s="26">
        <v>0</v>
      </c>
      <c r="E8" s="26">
        <v>0</v>
      </c>
      <c r="F8" s="26">
        <v>0</v>
      </c>
      <c r="G8" s="50" t="s">
        <v>221</v>
      </c>
      <c r="H8" s="51" t="s">
        <v>221</v>
      </c>
      <c r="I8" s="50" t="s">
        <v>221</v>
      </c>
    </row>
    <row r="9" spans="1:9" ht="42.75" customHeight="1">
      <c r="A9" s="23" t="s">
        <v>188</v>
      </c>
      <c r="B9" s="40" t="s">
        <v>78</v>
      </c>
      <c r="C9" s="13">
        <f>SUM(C10:C11)</f>
        <v>580.20000000000005</v>
      </c>
      <c r="D9" s="13">
        <f t="shared" ref="D9:F9" si="5">SUM(D10:D11)</f>
        <v>3116.4</v>
      </c>
      <c r="E9" s="13">
        <f t="shared" si="5"/>
        <v>3116.4</v>
      </c>
      <c r="F9" s="13">
        <f t="shared" si="5"/>
        <v>664.5</v>
      </c>
      <c r="G9" s="56">
        <f t="shared" si="2"/>
        <v>21.322680015402387</v>
      </c>
      <c r="H9" s="33">
        <f t="shared" si="3"/>
        <v>21.322680015402387</v>
      </c>
      <c r="I9" s="56">
        <f t="shared" si="4"/>
        <v>114.52947259565667</v>
      </c>
    </row>
    <row r="10" spans="1:9" ht="15.75" customHeight="1">
      <c r="A10" s="23"/>
      <c r="B10" s="41" t="s">
        <v>79</v>
      </c>
      <c r="C10" s="26">
        <v>261.89999999999998</v>
      </c>
      <c r="D10" s="26">
        <v>1525.7</v>
      </c>
      <c r="E10" s="26">
        <v>1525.7</v>
      </c>
      <c r="F10" s="26">
        <v>323.3</v>
      </c>
      <c r="G10" s="50">
        <f t="shared" si="2"/>
        <v>21.190273317165893</v>
      </c>
      <c r="H10" s="51">
        <f t="shared" si="3"/>
        <v>21.190273317165893</v>
      </c>
      <c r="I10" s="50">
        <f t="shared" si="4"/>
        <v>123.44406261932038</v>
      </c>
    </row>
    <row r="11" spans="1:9" ht="17.25" customHeight="1">
      <c r="A11" s="23"/>
      <c r="B11" s="41" t="s">
        <v>80</v>
      </c>
      <c r="C11" s="26">
        <v>318.3</v>
      </c>
      <c r="D11" s="26">
        <v>1590.7</v>
      </c>
      <c r="E11" s="26">
        <v>1590.7</v>
      </c>
      <c r="F11" s="26">
        <v>341.2</v>
      </c>
      <c r="G11" s="50">
        <f t="shared" si="2"/>
        <v>21.449676243163385</v>
      </c>
      <c r="H11" s="51">
        <f t="shared" si="3"/>
        <v>21.449676243163385</v>
      </c>
      <c r="I11" s="50">
        <f t="shared" si="4"/>
        <v>107.19447062519636</v>
      </c>
    </row>
    <row r="12" spans="1:9" ht="43.5">
      <c r="A12" s="23" t="s">
        <v>189</v>
      </c>
      <c r="B12" s="38" t="s">
        <v>81</v>
      </c>
      <c r="C12" s="13">
        <f t="shared" ref="C12:D12" si="6">SUM(C13:C15)</f>
        <v>5472</v>
      </c>
      <c r="D12" s="13">
        <f t="shared" si="6"/>
        <v>25001.5</v>
      </c>
      <c r="E12" s="13">
        <f>SUM(E13:E15)</f>
        <v>28460.5</v>
      </c>
      <c r="F12" s="13">
        <f>SUM(F13:F15)</f>
        <v>9097.5</v>
      </c>
      <c r="G12" s="56">
        <f t="shared" si="2"/>
        <v>36.387816730996143</v>
      </c>
      <c r="H12" s="33">
        <f t="shared" si="3"/>
        <v>31.965355492700411</v>
      </c>
      <c r="I12" s="56">
        <f t="shared" si="4"/>
        <v>166.25548245614036</v>
      </c>
    </row>
    <row r="13" spans="1:9" ht="15.75">
      <c r="A13" s="23"/>
      <c r="B13" s="42" t="s">
        <v>82</v>
      </c>
      <c r="C13" s="26">
        <v>5472</v>
      </c>
      <c r="D13" s="26">
        <v>24901.5</v>
      </c>
      <c r="E13" s="26">
        <v>28373.4</v>
      </c>
      <c r="F13" s="26">
        <v>9097.5</v>
      </c>
      <c r="G13" s="50">
        <f t="shared" si="2"/>
        <v>36.533943738329015</v>
      </c>
      <c r="H13" s="51">
        <f t="shared" si="3"/>
        <v>32.063481993698325</v>
      </c>
      <c r="I13" s="50">
        <f t="shared" si="4"/>
        <v>166.25548245614036</v>
      </c>
    </row>
    <row r="14" spans="1:9" ht="30">
      <c r="A14" s="23"/>
      <c r="B14" s="42" t="s">
        <v>83</v>
      </c>
      <c r="C14" s="26">
        <v>0</v>
      </c>
      <c r="D14" s="26">
        <v>100</v>
      </c>
      <c r="E14" s="26">
        <v>87.1</v>
      </c>
      <c r="F14" s="26">
        <v>0</v>
      </c>
      <c r="G14" s="50">
        <f t="shared" si="2"/>
        <v>0</v>
      </c>
      <c r="H14" s="51">
        <f t="shared" si="3"/>
        <v>0</v>
      </c>
      <c r="I14" s="50" t="s">
        <v>221</v>
      </c>
    </row>
    <row r="15" spans="1:9" ht="75" hidden="1">
      <c r="A15" s="23"/>
      <c r="B15" s="41" t="s">
        <v>260</v>
      </c>
      <c r="C15" s="26">
        <v>0</v>
      </c>
      <c r="D15" s="26">
        <v>0</v>
      </c>
      <c r="E15" s="26">
        <v>0</v>
      </c>
      <c r="F15" s="26">
        <v>0</v>
      </c>
      <c r="G15" s="50" t="s">
        <v>221</v>
      </c>
      <c r="H15" s="51" t="s">
        <v>221</v>
      </c>
      <c r="I15" s="50" t="s">
        <v>221</v>
      </c>
    </row>
    <row r="16" spans="1:9" ht="15.75">
      <c r="A16" s="23" t="s">
        <v>190</v>
      </c>
      <c r="B16" s="38" t="s">
        <v>84</v>
      </c>
      <c r="C16" s="13">
        <f>C17</f>
        <v>0</v>
      </c>
      <c r="D16" s="13">
        <f t="shared" ref="D16:F16" si="7">D17</f>
        <v>149.9</v>
      </c>
      <c r="E16" s="13">
        <f t="shared" si="7"/>
        <v>149.9</v>
      </c>
      <c r="F16" s="37">
        <f t="shared" si="7"/>
        <v>0</v>
      </c>
      <c r="G16" s="56">
        <f t="shared" si="2"/>
        <v>0</v>
      </c>
      <c r="H16" s="33">
        <f t="shared" si="3"/>
        <v>0</v>
      </c>
      <c r="I16" s="56" t="s">
        <v>221</v>
      </c>
    </row>
    <row r="17" spans="1:9" ht="43.5" customHeight="1">
      <c r="A17" s="23"/>
      <c r="B17" s="42" t="s">
        <v>85</v>
      </c>
      <c r="C17" s="26">
        <v>0</v>
      </c>
      <c r="D17" s="26">
        <v>149.9</v>
      </c>
      <c r="E17" s="26">
        <v>149.9</v>
      </c>
      <c r="F17" s="26">
        <v>0</v>
      </c>
      <c r="G17" s="50">
        <f t="shared" si="2"/>
        <v>0</v>
      </c>
      <c r="H17" s="51">
        <f t="shared" si="3"/>
        <v>0</v>
      </c>
      <c r="I17" s="50" t="s">
        <v>221</v>
      </c>
    </row>
    <row r="18" spans="1:9" ht="32.25" customHeight="1">
      <c r="A18" s="23" t="s">
        <v>191</v>
      </c>
      <c r="B18" s="38" t="s">
        <v>86</v>
      </c>
      <c r="C18" s="13">
        <f t="shared" ref="C18:F18" si="8">SUM(C19:C21)</f>
        <v>1221.3</v>
      </c>
      <c r="D18" s="13">
        <f t="shared" si="8"/>
        <v>7736.6</v>
      </c>
      <c r="E18" s="13">
        <f>SUM(E19:E21)</f>
        <v>7836.6</v>
      </c>
      <c r="F18" s="13">
        <f t="shared" si="8"/>
        <v>1485.3000000000002</v>
      </c>
      <c r="G18" s="56">
        <f t="shared" si="2"/>
        <v>19.198355866918284</v>
      </c>
      <c r="H18" s="33">
        <f t="shared" si="3"/>
        <v>18.953372636092183</v>
      </c>
      <c r="I18" s="56">
        <f t="shared" si="4"/>
        <v>121.6163104888234</v>
      </c>
    </row>
    <row r="19" spans="1:9" ht="15.75">
      <c r="A19" s="23"/>
      <c r="B19" s="42" t="s">
        <v>87</v>
      </c>
      <c r="C19" s="26">
        <v>1035.5</v>
      </c>
      <c r="D19" s="36">
        <v>6366.5</v>
      </c>
      <c r="E19" s="26">
        <v>6466.5</v>
      </c>
      <c r="F19" s="26">
        <v>1191.9000000000001</v>
      </c>
      <c r="G19" s="50">
        <f t="shared" si="2"/>
        <v>18.721432498232939</v>
      </c>
      <c r="H19" s="51">
        <f t="shared" si="3"/>
        <v>18.431918348411042</v>
      </c>
      <c r="I19" s="50">
        <f t="shared" si="4"/>
        <v>115.10381458232739</v>
      </c>
    </row>
    <row r="20" spans="1:9" ht="15.75">
      <c r="A20" s="23"/>
      <c r="B20" s="42" t="s">
        <v>88</v>
      </c>
      <c r="C20" s="26">
        <v>185.8</v>
      </c>
      <c r="D20" s="36">
        <v>1370.1</v>
      </c>
      <c r="E20" s="26">
        <v>1370.1</v>
      </c>
      <c r="F20" s="26">
        <v>293.39999999999998</v>
      </c>
      <c r="G20" s="50">
        <f t="shared" si="2"/>
        <v>21.414495292314427</v>
      </c>
      <c r="H20" s="51">
        <f t="shared" si="3"/>
        <v>21.414495292314427</v>
      </c>
      <c r="I20" s="50">
        <f t="shared" si="4"/>
        <v>157.91173304628632</v>
      </c>
    </row>
    <row r="21" spans="1:9" ht="75" hidden="1">
      <c r="A21" s="23"/>
      <c r="B21" s="41" t="s">
        <v>224</v>
      </c>
      <c r="C21" s="26">
        <v>0</v>
      </c>
      <c r="D21" s="26">
        <v>0</v>
      </c>
      <c r="E21" s="26">
        <v>0</v>
      </c>
      <c r="F21" s="26">
        <v>0</v>
      </c>
      <c r="G21" s="50" t="s">
        <v>221</v>
      </c>
      <c r="H21" s="51" t="s">
        <v>221</v>
      </c>
      <c r="I21" s="50" t="s">
        <v>221</v>
      </c>
    </row>
    <row r="22" spans="1:9" ht="15.75">
      <c r="A22" s="23" t="s">
        <v>192</v>
      </c>
      <c r="B22" s="38" t="s">
        <v>89</v>
      </c>
      <c r="C22" s="13">
        <v>0</v>
      </c>
      <c r="D22" s="13">
        <v>200</v>
      </c>
      <c r="E22" s="13">
        <v>200</v>
      </c>
      <c r="F22" s="13">
        <v>0</v>
      </c>
      <c r="G22" s="56">
        <f t="shared" si="2"/>
        <v>0</v>
      </c>
      <c r="H22" s="33">
        <f t="shared" si="3"/>
        <v>0</v>
      </c>
      <c r="I22" s="56" t="s">
        <v>221</v>
      </c>
    </row>
    <row r="23" spans="1:9" ht="27">
      <c r="A23" s="23" t="s">
        <v>193</v>
      </c>
      <c r="B23" s="38" t="s">
        <v>90</v>
      </c>
      <c r="C23" s="13">
        <f>SUM(C24:C38)</f>
        <v>2439.1999999999998</v>
      </c>
      <c r="D23" s="13">
        <f t="shared" ref="D23:F23" si="9">SUM(D24:D38)</f>
        <v>32838.699999999997</v>
      </c>
      <c r="E23" s="13">
        <f t="shared" si="9"/>
        <v>34466.300000000003</v>
      </c>
      <c r="F23" s="13">
        <f t="shared" si="9"/>
        <v>6188.7999999999993</v>
      </c>
      <c r="G23" s="56">
        <f t="shared" si="2"/>
        <v>18.846056634397829</v>
      </c>
      <c r="H23" s="33">
        <f t="shared" si="3"/>
        <v>17.956090441967948</v>
      </c>
      <c r="I23" s="57" t="s">
        <v>263</v>
      </c>
    </row>
    <row r="24" spans="1:9" ht="17.25" customHeight="1">
      <c r="A24" s="23"/>
      <c r="B24" s="42" t="s">
        <v>91</v>
      </c>
      <c r="C24" s="26">
        <v>1673.5</v>
      </c>
      <c r="D24" s="26">
        <v>7177.3</v>
      </c>
      <c r="E24" s="36">
        <v>7277.3</v>
      </c>
      <c r="F24" s="53">
        <v>2295.1</v>
      </c>
      <c r="G24" s="50">
        <f t="shared" si="2"/>
        <v>31.977205913087094</v>
      </c>
      <c r="H24" s="51">
        <f t="shared" si="3"/>
        <v>31.537795611009578</v>
      </c>
      <c r="I24" s="50">
        <f t="shared" si="4"/>
        <v>137.1437107857783</v>
      </c>
    </row>
    <row r="25" spans="1:9" ht="30.75" customHeight="1">
      <c r="A25" s="23"/>
      <c r="B25" s="42" t="s">
        <v>92</v>
      </c>
      <c r="C25" s="26">
        <v>269.8</v>
      </c>
      <c r="D25" s="26">
        <v>1591.2</v>
      </c>
      <c r="E25" s="36">
        <v>1591.2</v>
      </c>
      <c r="F25" s="53">
        <v>314.60000000000002</v>
      </c>
      <c r="G25" s="50">
        <f t="shared" si="2"/>
        <v>19.77124183006536</v>
      </c>
      <c r="H25" s="51">
        <f t="shared" si="3"/>
        <v>19.77124183006536</v>
      </c>
      <c r="I25" s="50">
        <f t="shared" si="4"/>
        <v>116.60489251297257</v>
      </c>
    </row>
    <row r="26" spans="1:9" ht="75.75" hidden="1" customHeight="1">
      <c r="A26" s="23"/>
      <c r="B26" s="41" t="s">
        <v>224</v>
      </c>
      <c r="C26" s="26">
        <v>0</v>
      </c>
      <c r="D26" s="26">
        <v>0</v>
      </c>
      <c r="E26" s="36">
        <v>0</v>
      </c>
      <c r="F26" s="53">
        <v>0</v>
      </c>
      <c r="G26" s="50" t="s">
        <v>221</v>
      </c>
      <c r="H26" s="51" t="s">
        <v>221</v>
      </c>
      <c r="I26" s="50" t="s">
        <v>221</v>
      </c>
    </row>
    <row r="27" spans="1:9" ht="30">
      <c r="A27" s="23"/>
      <c r="B27" s="42" t="s">
        <v>93</v>
      </c>
      <c r="C27" s="26">
        <v>283.10000000000002</v>
      </c>
      <c r="D27" s="26">
        <v>1856.3</v>
      </c>
      <c r="E27" s="36">
        <v>2724.6</v>
      </c>
      <c r="F27" s="53">
        <v>181</v>
      </c>
      <c r="G27" s="50">
        <f t="shared" si="2"/>
        <v>9.7505791089802294</v>
      </c>
      <c r="H27" s="51">
        <f t="shared" si="3"/>
        <v>6.6431769801071727</v>
      </c>
      <c r="I27" s="50">
        <f t="shared" si="4"/>
        <v>63.935005298481094</v>
      </c>
    </row>
    <row r="28" spans="1:9" ht="30">
      <c r="A28" s="22"/>
      <c r="B28" s="42" t="s">
        <v>94</v>
      </c>
      <c r="C28" s="26">
        <v>0</v>
      </c>
      <c r="D28" s="26">
        <v>50</v>
      </c>
      <c r="E28" s="36">
        <v>50</v>
      </c>
      <c r="F28" s="53">
        <v>0</v>
      </c>
      <c r="G28" s="50">
        <f t="shared" si="2"/>
        <v>0</v>
      </c>
      <c r="H28" s="51">
        <f t="shared" si="3"/>
        <v>0</v>
      </c>
      <c r="I28" s="50" t="s">
        <v>221</v>
      </c>
    </row>
    <row r="29" spans="1:9" ht="30">
      <c r="A29" s="23"/>
      <c r="B29" s="42" t="s">
        <v>95</v>
      </c>
      <c r="C29" s="26">
        <v>50.4</v>
      </c>
      <c r="D29" s="26">
        <v>372.6</v>
      </c>
      <c r="E29" s="36">
        <v>372.6</v>
      </c>
      <c r="F29" s="53">
        <v>78.5</v>
      </c>
      <c r="G29" s="50">
        <f t="shared" si="2"/>
        <v>21.068169618894256</v>
      </c>
      <c r="H29" s="51">
        <f t="shared" si="3"/>
        <v>21.068169618894256</v>
      </c>
      <c r="I29" s="50">
        <f t="shared" si="4"/>
        <v>155.75396825396825</v>
      </c>
    </row>
    <row r="30" spans="1:9" ht="30">
      <c r="A30" s="23"/>
      <c r="B30" s="42" t="s">
        <v>96</v>
      </c>
      <c r="C30" s="26">
        <v>14.2</v>
      </c>
      <c r="D30" s="26">
        <v>100</v>
      </c>
      <c r="E30" s="36">
        <v>100</v>
      </c>
      <c r="F30" s="53">
        <v>11.5</v>
      </c>
      <c r="G30" s="50">
        <f t="shared" si="2"/>
        <v>11.5</v>
      </c>
      <c r="H30" s="51">
        <f t="shared" si="3"/>
        <v>11.5</v>
      </c>
      <c r="I30" s="50">
        <f t="shared" si="4"/>
        <v>80.985915492957744</v>
      </c>
    </row>
    <row r="31" spans="1:9" ht="42.75" customHeight="1">
      <c r="A31" s="23"/>
      <c r="B31" s="42" t="s">
        <v>97</v>
      </c>
      <c r="C31" s="26">
        <v>0</v>
      </c>
      <c r="D31" s="26">
        <v>138</v>
      </c>
      <c r="E31" s="36">
        <v>138</v>
      </c>
      <c r="F31" s="53">
        <v>0</v>
      </c>
      <c r="G31" s="50">
        <f t="shared" si="2"/>
        <v>0</v>
      </c>
      <c r="H31" s="51">
        <f t="shared" si="3"/>
        <v>0</v>
      </c>
      <c r="I31" s="50" t="s">
        <v>221</v>
      </c>
    </row>
    <row r="32" spans="1:9" ht="30">
      <c r="A32" s="23"/>
      <c r="B32" s="42" t="s">
        <v>99</v>
      </c>
      <c r="C32" s="26">
        <v>0</v>
      </c>
      <c r="D32" s="26">
        <v>100</v>
      </c>
      <c r="E32" s="36">
        <v>100</v>
      </c>
      <c r="F32" s="53">
        <v>0</v>
      </c>
      <c r="G32" s="50">
        <f t="shared" si="2"/>
        <v>0</v>
      </c>
      <c r="H32" s="51">
        <f t="shared" si="3"/>
        <v>0</v>
      </c>
      <c r="I32" s="50" t="s">
        <v>221</v>
      </c>
    </row>
    <row r="33" spans="1:9" ht="30.75" customHeight="1">
      <c r="A33" s="23"/>
      <c r="B33" s="42" t="s">
        <v>100</v>
      </c>
      <c r="C33" s="26">
        <v>0</v>
      </c>
      <c r="D33" s="26">
        <v>4800</v>
      </c>
      <c r="E33" s="36">
        <v>2180</v>
      </c>
      <c r="F33" s="53">
        <v>0</v>
      </c>
      <c r="G33" s="50">
        <f t="shared" si="2"/>
        <v>0</v>
      </c>
      <c r="H33" s="51">
        <f t="shared" si="3"/>
        <v>0</v>
      </c>
      <c r="I33" s="50" t="s">
        <v>221</v>
      </c>
    </row>
    <row r="34" spans="1:9" ht="30.75" customHeight="1">
      <c r="A34" s="23"/>
      <c r="B34" s="42" t="s">
        <v>101</v>
      </c>
      <c r="C34" s="26">
        <v>0</v>
      </c>
      <c r="D34" s="26">
        <v>0</v>
      </c>
      <c r="E34" s="36">
        <v>0</v>
      </c>
      <c r="F34" s="53">
        <v>0</v>
      </c>
      <c r="G34" s="50" t="s">
        <v>221</v>
      </c>
      <c r="H34" s="51" t="s">
        <v>221</v>
      </c>
      <c r="I34" s="50" t="s">
        <v>221</v>
      </c>
    </row>
    <row r="35" spans="1:9" ht="15.75">
      <c r="A35" s="23"/>
      <c r="B35" s="42" t="s">
        <v>242</v>
      </c>
      <c r="C35" s="26">
        <v>0</v>
      </c>
      <c r="D35" s="26">
        <v>0</v>
      </c>
      <c r="E35" s="36">
        <v>1079.3</v>
      </c>
      <c r="F35" s="53">
        <v>0</v>
      </c>
      <c r="G35" s="50" t="s">
        <v>221</v>
      </c>
      <c r="H35" s="51">
        <f t="shared" si="3"/>
        <v>0</v>
      </c>
      <c r="I35" s="50" t="s">
        <v>221</v>
      </c>
    </row>
    <row r="36" spans="1:9" ht="45">
      <c r="A36" s="23"/>
      <c r="B36" s="42" t="s">
        <v>244</v>
      </c>
      <c r="C36" s="26">
        <v>0</v>
      </c>
      <c r="D36" s="26">
        <v>15842.3</v>
      </c>
      <c r="E36" s="36">
        <v>15992.3</v>
      </c>
      <c r="F36" s="53">
        <v>3127.6</v>
      </c>
      <c r="G36" s="50">
        <f t="shared" si="2"/>
        <v>19.742082904628745</v>
      </c>
      <c r="H36" s="51">
        <f t="shared" si="3"/>
        <v>19.556911763786321</v>
      </c>
      <c r="I36" s="50" t="s">
        <v>221</v>
      </c>
    </row>
    <row r="37" spans="1:9" ht="45">
      <c r="A37" s="23"/>
      <c r="B37" s="42" t="s">
        <v>243</v>
      </c>
      <c r="C37" s="26">
        <v>0</v>
      </c>
      <c r="D37" s="26">
        <v>0</v>
      </c>
      <c r="E37" s="36">
        <v>1950</v>
      </c>
      <c r="F37" s="53">
        <v>0</v>
      </c>
      <c r="G37" s="50" t="s">
        <v>221</v>
      </c>
      <c r="H37" s="51">
        <f t="shared" si="3"/>
        <v>0</v>
      </c>
      <c r="I37" s="50" t="s">
        <v>221</v>
      </c>
    </row>
    <row r="38" spans="1:9" ht="28.5" customHeight="1">
      <c r="A38" s="23"/>
      <c r="B38" s="42" t="s">
        <v>102</v>
      </c>
      <c r="C38" s="26">
        <v>148.19999999999999</v>
      </c>
      <c r="D38" s="26">
        <v>811</v>
      </c>
      <c r="E38" s="36">
        <v>911</v>
      </c>
      <c r="F38" s="53">
        <v>180.5</v>
      </c>
      <c r="G38" s="50">
        <f t="shared" si="2"/>
        <v>22.256473489519113</v>
      </c>
      <c r="H38" s="51">
        <f t="shared" si="3"/>
        <v>19.81339187705818</v>
      </c>
      <c r="I38" s="50">
        <f t="shared" si="4"/>
        <v>121.79487179487181</v>
      </c>
    </row>
    <row r="39" spans="1:9" s="32" customFormat="1" ht="16.5" customHeight="1">
      <c r="A39" s="31" t="s">
        <v>195</v>
      </c>
      <c r="B39" s="44" t="s">
        <v>103</v>
      </c>
      <c r="C39" s="33">
        <f>C40+C42+C44+C50</f>
        <v>9007.5</v>
      </c>
      <c r="D39" s="33">
        <f>D40+D42+D44+D50</f>
        <v>134604.79999999999</v>
      </c>
      <c r="E39" s="33">
        <f>E40+E42+E44+E50</f>
        <v>135974.79999999999</v>
      </c>
      <c r="F39" s="33">
        <f>F40+F42+F44+F50</f>
        <v>18211.099999999999</v>
      </c>
      <c r="G39" s="56">
        <f t="shared" si="2"/>
        <v>13.529309504564473</v>
      </c>
      <c r="H39" s="33">
        <f t="shared" si="3"/>
        <v>13.392996349323552</v>
      </c>
      <c r="I39" s="57" t="s">
        <v>264</v>
      </c>
    </row>
    <row r="40" spans="1:9" ht="15.75" customHeight="1">
      <c r="A40" s="23" t="s">
        <v>196</v>
      </c>
      <c r="B40" s="38" t="s">
        <v>104</v>
      </c>
      <c r="C40" s="13">
        <f>C41</f>
        <v>0</v>
      </c>
      <c r="D40" s="13">
        <f t="shared" ref="D40:F40" si="10">D41</f>
        <v>150</v>
      </c>
      <c r="E40" s="13">
        <f t="shared" si="10"/>
        <v>150</v>
      </c>
      <c r="F40" s="13">
        <f t="shared" si="10"/>
        <v>0</v>
      </c>
      <c r="G40" s="56">
        <f t="shared" si="2"/>
        <v>0</v>
      </c>
      <c r="H40" s="33">
        <f t="shared" si="3"/>
        <v>0</v>
      </c>
      <c r="I40" s="56" t="s">
        <v>221</v>
      </c>
    </row>
    <row r="41" spans="1:9" ht="32.25" customHeight="1">
      <c r="A41" s="23"/>
      <c r="B41" s="42" t="s">
        <v>105</v>
      </c>
      <c r="C41" s="26">
        <v>0</v>
      </c>
      <c r="D41" s="26">
        <v>150</v>
      </c>
      <c r="E41" s="26">
        <v>150</v>
      </c>
      <c r="F41" s="26">
        <v>0</v>
      </c>
      <c r="G41" s="50">
        <f t="shared" si="2"/>
        <v>0</v>
      </c>
      <c r="H41" s="51">
        <f t="shared" si="3"/>
        <v>0</v>
      </c>
      <c r="I41" s="50" t="s">
        <v>221</v>
      </c>
    </row>
    <row r="42" spans="1:9" ht="27" customHeight="1">
      <c r="A42" s="23" t="s">
        <v>197</v>
      </c>
      <c r="B42" s="38" t="s">
        <v>106</v>
      </c>
      <c r="C42" s="13">
        <f>C43</f>
        <v>55.5</v>
      </c>
      <c r="D42" s="13">
        <f t="shared" ref="D42:F42" si="11">D43</f>
        <v>220</v>
      </c>
      <c r="E42" s="13">
        <f t="shared" si="11"/>
        <v>220</v>
      </c>
      <c r="F42" s="13">
        <f t="shared" si="11"/>
        <v>0</v>
      </c>
      <c r="G42" s="56">
        <f t="shared" si="2"/>
        <v>0</v>
      </c>
      <c r="H42" s="33">
        <f t="shared" si="3"/>
        <v>0</v>
      </c>
      <c r="I42" s="56">
        <f t="shared" si="4"/>
        <v>0</v>
      </c>
    </row>
    <row r="43" spans="1:9" ht="56.25" customHeight="1">
      <c r="A43" s="23"/>
      <c r="B43" s="42" t="s">
        <v>107</v>
      </c>
      <c r="C43" s="26">
        <v>55.5</v>
      </c>
      <c r="D43" s="26">
        <v>220</v>
      </c>
      <c r="E43" s="26">
        <v>220</v>
      </c>
      <c r="F43" s="26">
        <v>0</v>
      </c>
      <c r="G43" s="50">
        <f t="shared" si="2"/>
        <v>0</v>
      </c>
      <c r="H43" s="51">
        <f t="shared" si="3"/>
        <v>0</v>
      </c>
      <c r="I43" s="50">
        <f t="shared" si="4"/>
        <v>0</v>
      </c>
    </row>
    <row r="44" spans="1:9" ht="14.25" customHeight="1">
      <c r="A44" s="23" t="s">
        <v>198</v>
      </c>
      <c r="B44" s="38" t="s">
        <v>108</v>
      </c>
      <c r="C44" s="13">
        <f>SUM(C45:C49)</f>
        <v>8825</v>
      </c>
      <c r="D44" s="13">
        <f t="shared" ref="D44:F44" si="12">SUM(D45:D49)</f>
        <v>133824.79999999999</v>
      </c>
      <c r="E44" s="13">
        <f t="shared" si="12"/>
        <v>133994.79999999999</v>
      </c>
      <c r="F44" s="13">
        <f t="shared" si="12"/>
        <v>18151.099999999999</v>
      </c>
      <c r="G44" s="56">
        <f t="shared" si="2"/>
        <v>13.563330563542781</v>
      </c>
      <c r="H44" s="33">
        <f t="shared" si="3"/>
        <v>13.54612268535794</v>
      </c>
      <c r="I44" s="57" t="s">
        <v>264</v>
      </c>
    </row>
    <row r="45" spans="1:9" ht="45" customHeight="1">
      <c r="A45" s="23"/>
      <c r="B45" s="42" t="s">
        <v>109</v>
      </c>
      <c r="C45" s="26">
        <v>8587.4</v>
      </c>
      <c r="D45" s="26">
        <v>116309</v>
      </c>
      <c r="E45" s="26">
        <v>116309</v>
      </c>
      <c r="F45" s="26">
        <v>17971.099999999999</v>
      </c>
      <c r="G45" s="50">
        <f t="shared" si="2"/>
        <v>15.451168869133083</v>
      </c>
      <c r="H45" s="51">
        <f t="shared" si="3"/>
        <v>15.451168869133083</v>
      </c>
      <c r="I45" s="55" t="s">
        <v>264</v>
      </c>
    </row>
    <row r="46" spans="1:9" ht="30">
      <c r="A46" s="23"/>
      <c r="B46" s="42" t="s">
        <v>110</v>
      </c>
      <c r="C46" s="26">
        <v>55.1</v>
      </c>
      <c r="D46" s="26">
        <v>16615.8</v>
      </c>
      <c r="E46" s="26">
        <v>16615.8</v>
      </c>
      <c r="F46" s="26">
        <v>0</v>
      </c>
      <c r="G46" s="50">
        <f t="shared" si="2"/>
        <v>0</v>
      </c>
      <c r="H46" s="51">
        <f t="shared" si="3"/>
        <v>0</v>
      </c>
      <c r="I46" s="50">
        <f t="shared" si="4"/>
        <v>0</v>
      </c>
    </row>
    <row r="47" spans="1:9" ht="45">
      <c r="A47" s="23"/>
      <c r="B47" s="42" t="s">
        <v>111</v>
      </c>
      <c r="C47" s="26">
        <v>2.5</v>
      </c>
      <c r="D47" s="26">
        <v>0</v>
      </c>
      <c r="E47" s="26">
        <v>0</v>
      </c>
      <c r="F47" s="26">
        <v>0</v>
      </c>
      <c r="G47" s="50" t="s">
        <v>221</v>
      </c>
      <c r="H47" s="51" t="s">
        <v>221</v>
      </c>
      <c r="I47" s="50">
        <f t="shared" si="4"/>
        <v>0</v>
      </c>
    </row>
    <row r="48" spans="1:9" ht="45.75" customHeight="1">
      <c r="A48" s="22"/>
      <c r="B48" s="42" t="s">
        <v>112</v>
      </c>
      <c r="C48" s="26">
        <v>180</v>
      </c>
      <c r="D48" s="26">
        <v>900</v>
      </c>
      <c r="E48" s="26">
        <v>900</v>
      </c>
      <c r="F48" s="26">
        <v>180</v>
      </c>
      <c r="G48" s="50">
        <f t="shared" si="2"/>
        <v>20</v>
      </c>
      <c r="H48" s="51">
        <f t="shared" si="3"/>
        <v>20</v>
      </c>
      <c r="I48" s="50">
        <f t="shared" si="4"/>
        <v>100</v>
      </c>
    </row>
    <row r="49" spans="1:9" ht="30.75" customHeight="1">
      <c r="A49" s="22"/>
      <c r="B49" s="42" t="s">
        <v>100</v>
      </c>
      <c r="C49" s="26">
        <v>0</v>
      </c>
      <c r="D49" s="26">
        <v>0</v>
      </c>
      <c r="E49" s="26">
        <v>170</v>
      </c>
      <c r="F49" s="26">
        <v>0</v>
      </c>
      <c r="G49" s="50" t="s">
        <v>221</v>
      </c>
      <c r="H49" s="51">
        <f t="shared" si="3"/>
        <v>0</v>
      </c>
      <c r="I49" s="50" t="s">
        <v>221</v>
      </c>
    </row>
    <row r="50" spans="1:9" ht="15" customHeight="1">
      <c r="A50" s="23" t="s">
        <v>199</v>
      </c>
      <c r="B50" s="38" t="s">
        <v>113</v>
      </c>
      <c r="C50" s="13">
        <f>SUM(C51:C53)</f>
        <v>127</v>
      </c>
      <c r="D50" s="13">
        <f t="shared" ref="D50:F50" si="13">SUM(D51:D53)</f>
        <v>410</v>
      </c>
      <c r="E50" s="13">
        <f t="shared" si="13"/>
        <v>1610</v>
      </c>
      <c r="F50" s="13">
        <f t="shared" si="13"/>
        <v>60</v>
      </c>
      <c r="G50" s="56">
        <f t="shared" si="2"/>
        <v>14.634146341463413</v>
      </c>
      <c r="H50" s="33">
        <f t="shared" si="3"/>
        <v>3.7267080745341614</v>
      </c>
      <c r="I50" s="56">
        <f t="shared" si="4"/>
        <v>47.244094488188978</v>
      </c>
    </row>
    <row r="51" spans="1:9" ht="15" customHeight="1">
      <c r="A51" s="23"/>
      <c r="B51" s="42" t="s">
        <v>114</v>
      </c>
      <c r="C51" s="26">
        <v>127</v>
      </c>
      <c r="D51" s="26">
        <v>350</v>
      </c>
      <c r="E51" s="26">
        <v>1350</v>
      </c>
      <c r="F51" s="26">
        <v>0</v>
      </c>
      <c r="G51" s="50">
        <f t="shared" si="2"/>
        <v>0</v>
      </c>
      <c r="H51" s="51">
        <f t="shared" si="3"/>
        <v>0</v>
      </c>
      <c r="I51" s="50">
        <f t="shared" si="4"/>
        <v>0</v>
      </c>
    </row>
    <row r="52" spans="1:9" ht="31.5" customHeight="1">
      <c r="A52" s="23"/>
      <c r="B52" s="42" t="s">
        <v>245</v>
      </c>
      <c r="C52" s="26">
        <v>0</v>
      </c>
      <c r="D52" s="26">
        <v>0</v>
      </c>
      <c r="E52" s="26">
        <v>200</v>
      </c>
      <c r="F52" s="26">
        <v>60</v>
      </c>
      <c r="G52" s="50" t="s">
        <v>221</v>
      </c>
      <c r="H52" s="51">
        <f t="shared" si="3"/>
        <v>30</v>
      </c>
      <c r="I52" s="50" t="s">
        <v>221</v>
      </c>
    </row>
    <row r="53" spans="1:9" ht="30">
      <c r="A53" s="23"/>
      <c r="B53" s="42" t="s">
        <v>115</v>
      </c>
      <c r="C53" s="26">
        <v>0</v>
      </c>
      <c r="D53" s="26">
        <v>60</v>
      </c>
      <c r="E53" s="26">
        <v>60</v>
      </c>
      <c r="F53" s="26">
        <v>0</v>
      </c>
      <c r="G53" s="50">
        <f t="shared" si="2"/>
        <v>0</v>
      </c>
      <c r="H53" s="51">
        <f t="shared" si="3"/>
        <v>0</v>
      </c>
      <c r="I53" s="50" t="s">
        <v>221</v>
      </c>
    </row>
    <row r="54" spans="1:9" s="32" customFormat="1" ht="15.75">
      <c r="A54" s="31" t="s">
        <v>200</v>
      </c>
      <c r="B54" s="44" t="s">
        <v>116</v>
      </c>
      <c r="C54" s="33">
        <f>C55+C59+C65+C72</f>
        <v>8102.3999999999987</v>
      </c>
      <c r="D54" s="33">
        <f>D55+D59+D65+D72</f>
        <v>59764.3</v>
      </c>
      <c r="E54" s="33">
        <f>E55+E59+E65+E72</f>
        <v>60515.5</v>
      </c>
      <c r="F54" s="33">
        <f>F55+F59+F65+F72</f>
        <v>9725.6999999999989</v>
      </c>
      <c r="G54" s="56">
        <f t="shared" si="2"/>
        <v>16.273427447489553</v>
      </c>
      <c r="H54" s="33">
        <f t="shared" si="3"/>
        <v>16.071419718914985</v>
      </c>
      <c r="I54" s="56">
        <f t="shared" si="4"/>
        <v>120.03480450236967</v>
      </c>
    </row>
    <row r="55" spans="1:9" ht="15.75">
      <c r="A55" s="23" t="s">
        <v>201</v>
      </c>
      <c r="B55" s="38" t="s">
        <v>117</v>
      </c>
      <c r="C55" s="13">
        <f>SUM(C56:C58)</f>
        <v>301.8</v>
      </c>
      <c r="D55" s="13">
        <f t="shared" ref="D55:F55" si="14">SUM(D56:D58)</f>
        <v>2268</v>
      </c>
      <c r="E55" s="13">
        <f t="shared" si="14"/>
        <v>2727</v>
      </c>
      <c r="F55" s="13">
        <f t="shared" si="14"/>
        <v>586.9</v>
      </c>
      <c r="G55" s="56">
        <f t="shared" si="2"/>
        <v>25.877425044091712</v>
      </c>
      <c r="H55" s="33">
        <f t="shared" si="3"/>
        <v>21.521818848551522</v>
      </c>
      <c r="I55" s="56">
        <f t="shared" si="4"/>
        <v>194.46653412856193</v>
      </c>
    </row>
    <row r="56" spans="1:9" ht="41.25" customHeight="1">
      <c r="A56" s="23"/>
      <c r="B56" s="42" t="s">
        <v>118</v>
      </c>
      <c r="C56" s="26">
        <v>0</v>
      </c>
      <c r="D56" s="26">
        <v>0</v>
      </c>
      <c r="E56" s="26">
        <v>0</v>
      </c>
      <c r="F56" s="26">
        <v>0</v>
      </c>
      <c r="G56" s="50" t="s">
        <v>221</v>
      </c>
      <c r="H56" s="51" t="s">
        <v>221</v>
      </c>
      <c r="I56" s="50" t="s">
        <v>221</v>
      </c>
    </row>
    <row r="57" spans="1:9" ht="15" customHeight="1">
      <c r="A57" s="23"/>
      <c r="B57" s="42" t="s">
        <v>225</v>
      </c>
      <c r="C57" s="26">
        <v>301.8</v>
      </c>
      <c r="D57" s="26">
        <v>1918</v>
      </c>
      <c r="E57" s="26">
        <v>2377</v>
      </c>
      <c r="F57" s="26">
        <v>586.9</v>
      </c>
      <c r="G57" s="50">
        <f t="shared" si="2"/>
        <v>30.599582898852972</v>
      </c>
      <c r="H57" s="51">
        <f t="shared" si="3"/>
        <v>24.690786705931846</v>
      </c>
      <c r="I57" s="50">
        <f t="shared" si="4"/>
        <v>194.46653412856193</v>
      </c>
    </row>
    <row r="58" spans="1:9" ht="15.75">
      <c r="A58" s="23"/>
      <c r="B58" s="42" t="s">
        <v>246</v>
      </c>
      <c r="C58" s="26">
        <v>0</v>
      </c>
      <c r="D58" s="26">
        <v>350</v>
      </c>
      <c r="E58" s="26">
        <v>350</v>
      </c>
      <c r="F58" s="26">
        <v>0</v>
      </c>
      <c r="G58" s="50">
        <f t="shared" si="2"/>
        <v>0</v>
      </c>
      <c r="H58" s="51">
        <f t="shared" si="3"/>
        <v>0</v>
      </c>
      <c r="I58" s="50" t="s">
        <v>221</v>
      </c>
    </row>
    <row r="59" spans="1:9" ht="15.75">
      <c r="A59" s="23" t="s">
        <v>202</v>
      </c>
      <c r="B59" s="38" t="s">
        <v>119</v>
      </c>
      <c r="C59" s="13">
        <f>SUM(C60:C64)</f>
        <v>322.39999999999998</v>
      </c>
      <c r="D59" s="13">
        <f t="shared" ref="D59:F59" si="15">SUM(D60:D64)</f>
        <v>6486.5</v>
      </c>
      <c r="E59" s="13">
        <f t="shared" si="15"/>
        <v>6486.5</v>
      </c>
      <c r="F59" s="13">
        <f t="shared" si="15"/>
        <v>184.9</v>
      </c>
      <c r="G59" s="56">
        <f t="shared" si="2"/>
        <v>2.8505357280505668</v>
      </c>
      <c r="H59" s="33">
        <f t="shared" si="3"/>
        <v>2.8505357280505668</v>
      </c>
      <c r="I59" s="56">
        <f t="shared" si="4"/>
        <v>57.351116625310183</v>
      </c>
    </row>
    <row r="60" spans="1:9" ht="30">
      <c r="A60" s="23"/>
      <c r="B60" s="42" t="s">
        <v>120</v>
      </c>
      <c r="C60" s="26">
        <v>322.39999999999998</v>
      </c>
      <c r="D60" s="26">
        <v>850</v>
      </c>
      <c r="E60" s="26">
        <v>850</v>
      </c>
      <c r="F60" s="26">
        <v>184.9</v>
      </c>
      <c r="G60" s="50">
        <f t="shared" si="2"/>
        <v>21.752941176470589</v>
      </c>
      <c r="H60" s="51">
        <f t="shared" si="3"/>
        <v>21.752941176470589</v>
      </c>
      <c r="I60" s="50">
        <f t="shared" si="4"/>
        <v>57.351116625310183</v>
      </c>
    </row>
    <row r="61" spans="1:9" ht="60">
      <c r="A61" s="23"/>
      <c r="B61" s="42" t="s">
        <v>222</v>
      </c>
      <c r="C61" s="26">
        <v>0</v>
      </c>
      <c r="D61" s="26">
        <v>0</v>
      </c>
      <c r="E61" s="26">
        <v>0</v>
      </c>
      <c r="F61" s="26">
        <v>0</v>
      </c>
      <c r="G61" s="50" t="s">
        <v>221</v>
      </c>
      <c r="H61" s="51" t="s">
        <v>221</v>
      </c>
      <c r="I61" s="50" t="s">
        <v>221</v>
      </c>
    </row>
    <row r="62" spans="1:9" ht="88.5" customHeight="1">
      <c r="A62" s="23"/>
      <c r="B62" s="42" t="s">
        <v>121</v>
      </c>
      <c r="C62" s="26">
        <v>0</v>
      </c>
      <c r="D62" s="26">
        <v>0</v>
      </c>
      <c r="E62" s="26">
        <v>0</v>
      </c>
      <c r="F62" s="26">
        <v>0</v>
      </c>
      <c r="G62" s="50" t="s">
        <v>221</v>
      </c>
      <c r="H62" s="51" t="s">
        <v>221</v>
      </c>
      <c r="I62" s="50" t="s">
        <v>221</v>
      </c>
    </row>
    <row r="63" spans="1:9" ht="45.75" customHeight="1">
      <c r="A63" s="23"/>
      <c r="B63" s="42" t="s">
        <v>98</v>
      </c>
      <c r="C63" s="26">
        <v>0</v>
      </c>
      <c r="D63" s="26">
        <v>5486.5</v>
      </c>
      <c r="E63" s="26">
        <v>5486.5</v>
      </c>
      <c r="F63" s="26">
        <v>0</v>
      </c>
      <c r="G63" s="50">
        <f t="shared" si="2"/>
        <v>0</v>
      </c>
      <c r="H63" s="51">
        <f t="shared" si="3"/>
        <v>0</v>
      </c>
      <c r="I63" s="50" t="s">
        <v>221</v>
      </c>
    </row>
    <row r="64" spans="1:9" ht="42.75" customHeight="1">
      <c r="A64" s="23"/>
      <c r="B64" s="42" t="s">
        <v>122</v>
      </c>
      <c r="C64" s="26">
        <v>0</v>
      </c>
      <c r="D64" s="26">
        <v>150</v>
      </c>
      <c r="E64" s="26">
        <v>150</v>
      </c>
      <c r="F64" s="26">
        <v>0</v>
      </c>
      <c r="G64" s="50">
        <f t="shared" si="2"/>
        <v>0</v>
      </c>
      <c r="H64" s="51">
        <f t="shared" si="3"/>
        <v>0</v>
      </c>
      <c r="I64" s="50" t="s">
        <v>221</v>
      </c>
    </row>
    <row r="65" spans="1:9" ht="15.75">
      <c r="A65" s="23" t="s">
        <v>203</v>
      </c>
      <c r="B65" s="38" t="s">
        <v>123</v>
      </c>
      <c r="C65" s="13">
        <f>SUM(C66:C71)</f>
        <v>6479.4999999999991</v>
      </c>
      <c r="D65" s="13">
        <f t="shared" ref="D65:F65" si="16">SUM(D66:D71)</f>
        <v>44880.5</v>
      </c>
      <c r="E65" s="13">
        <f t="shared" si="16"/>
        <v>45085.5</v>
      </c>
      <c r="F65" s="13">
        <f t="shared" si="16"/>
        <v>7459.0999999999995</v>
      </c>
      <c r="G65" s="56">
        <f t="shared" si="2"/>
        <v>16.61991287975847</v>
      </c>
      <c r="H65" s="33">
        <f t="shared" si="3"/>
        <v>16.544343525080123</v>
      </c>
      <c r="I65" s="56">
        <f t="shared" si="4"/>
        <v>115.1184504977236</v>
      </c>
    </row>
    <row r="66" spans="1:9" ht="30">
      <c r="A66" s="23"/>
      <c r="B66" s="42" t="s">
        <v>226</v>
      </c>
      <c r="C66" s="26">
        <v>1469.1</v>
      </c>
      <c r="D66" s="26">
        <v>11462</v>
      </c>
      <c r="E66" s="26">
        <v>11462</v>
      </c>
      <c r="F66" s="26">
        <v>1327.7</v>
      </c>
      <c r="G66" s="50">
        <f t="shared" si="2"/>
        <v>11.583493282149712</v>
      </c>
      <c r="H66" s="51">
        <f t="shared" si="3"/>
        <v>11.583493282149712</v>
      </c>
      <c r="I66" s="50">
        <f t="shared" si="4"/>
        <v>90.375059560275005</v>
      </c>
    </row>
    <row r="67" spans="1:9" ht="45.75" customHeight="1">
      <c r="A67" s="23"/>
      <c r="B67" s="42" t="s">
        <v>112</v>
      </c>
      <c r="C67" s="26">
        <v>4766.7</v>
      </c>
      <c r="D67" s="26">
        <v>16400</v>
      </c>
      <c r="E67" s="26">
        <v>16400</v>
      </c>
      <c r="F67" s="26">
        <v>6131.4</v>
      </c>
      <c r="G67" s="50">
        <f t="shared" si="2"/>
        <v>37.386585365853655</v>
      </c>
      <c r="H67" s="51">
        <f t="shared" si="3"/>
        <v>37.386585365853655</v>
      </c>
      <c r="I67" s="50">
        <f t="shared" si="4"/>
        <v>128.62986972119074</v>
      </c>
    </row>
    <row r="68" spans="1:9" ht="30">
      <c r="A68" s="23"/>
      <c r="B68" s="42" t="s">
        <v>110</v>
      </c>
      <c r="C68" s="26">
        <v>4.4000000000000004</v>
      </c>
      <c r="D68" s="26">
        <v>17018.5</v>
      </c>
      <c r="E68" s="26">
        <v>17018.5</v>
      </c>
      <c r="F68" s="26">
        <v>0</v>
      </c>
      <c r="G68" s="50">
        <f t="shared" si="2"/>
        <v>0</v>
      </c>
      <c r="H68" s="51">
        <f t="shared" si="3"/>
        <v>0</v>
      </c>
      <c r="I68" s="50">
        <f t="shared" si="4"/>
        <v>0</v>
      </c>
    </row>
    <row r="69" spans="1:9" ht="33.75" customHeight="1">
      <c r="A69" s="23"/>
      <c r="B69" s="42" t="s">
        <v>100</v>
      </c>
      <c r="C69" s="26">
        <v>30</v>
      </c>
      <c r="D69" s="26">
        <v>0</v>
      </c>
      <c r="E69" s="26">
        <v>205</v>
      </c>
      <c r="F69" s="26">
        <v>0</v>
      </c>
      <c r="G69" s="50" t="s">
        <v>221</v>
      </c>
      <c r="H69" s="51">
        <f t="shared" si="3"/>
        <v>0</v>
      </c>
      <c r="I69" s="50">
        <f t="shared" si="4"/>
        <v>0</v>
      </c>
    </row>
    <row r="70" spans="1:9" ht="30" customHeight="1">
      <c r="A70" s="23"/>
      <c r="B70" s="42" t="s">
        <v>240</v>
      </c>
      <c r="C70" s="26">
        <v>0</v>
      </c>
      <c r="D70" s="26">
        <v>0</v>
      </c>
      <c r="E70" s="26">
        <v>0</v>
      </c>
      <c r="F70" s="26">
        <v>0</v>
      </c>
      <c r="G70" s="50" t="s">
        <v>221</v>
      </c>
      <c r="H70" s="51" t="s">
        <v>221</v>
      </c>
      <c r="I70" s="50" t="s">
        <v>221</v>
      </c>
    </row>
    <row r="71" spans="1:9" ht="60" customHeight="1">
      <c r="A71" s="23"/>
      <c r="B71" s="42" t="s">
        <v>124</v>
      </c>
      <c r="C71" s="26">
        <v>209.3</v>
      </c>
      <c r="D71" s="26">
        <v>0</v>
      </c>
      <c r="E71" s="26">
        <v>0</v>
      </c>
      <c r="F71" s="26">
        <v>0</v>
      </c>
      <c r="G71" s="50" t="s">
        <v>221</v>
      </c>
      <c r="H71" s="51" t="s">
        <v>221</v>
      </c>
      <c r="I71" s="50">
        <f t="shared" ref="I71:I133" si="17">F71/C71*100</f>
        <v>0</v>
      </c>
    </row>
    <row r="72" spans="1:9" ht="15.75">
      <c r="A72" s="23" t="s">
        <v>219</v>
      </c>
      <c r="B72" s="38" t="s">
        <v>125</v>
      </c>
      <c r="C72" s="13">
        <f>SUM(C73:C74)</f>
        <v>998.7</v>
      </c>
      <c r="D72" s="13">
        <f>SUM(D73:D74)</f>
        <v>6129.3</v>
      </c>
      <c r="E72" s="13">
        <f>SUM(E73:E74)</f>
        <v>6216.5</v>
      </c>
      <c r="F72" s="13">
        <f>SUM(F73:F74)</f>
        <v>1494.8</v>
      </c>
      <c r="G72" s="56">
        <f t="shared" ref="G72:G133" si="18">F72/D72*100</f>
        <v>24.387776744489582</v>
      </c>
      <c r="H72" s="33">
        <f t="shared" ref="H72:H133" si="19">F72/E72*100</f>
        <v>24.045684870908065</v>
      </c>
      <c r="I72" s="56">
        <f t="shared" si="17"/>
        <v>149.67457695003503</v>
      </c>
    </row>
    <row r="73" spans="1:9" ht="31.5" customHeight="1">
      <c r="A73" s="23"/>
      <c r="B73" s="42" t="s">
        <v>126</v>
      </c>
      <c r="C73" s="26">
        <v>998.7</v>
      </c>
      <c r="D73" s="26">
        <v>6129.3</v>
      </c>
      <c r="E73" s="26">
        <v>6216.5</v>
      </c>
      <c r="F73" s="26">
        <v>1494.8</v>
      </c>
      <c r="G73" s="50">
        <f t="shared" si="18"/>
        <v>24.387776744489582</v>
      </c>
      <c r="H73" s="51">
        <f t="shared" si="19"/>
        <v>24.045684870908065</v>
      </c>
      <c r="I73" s="50">
        <f t="shared" si="17"/>
        <v>149.67457695003503</v>
      </c>
    </row>
    <row r="74" spans="1:9" ht="75" hidden="1" customHeight="1">
      <c r="A74" s="23"/>
      <c r="B74" s="41" t="s">
        <v>224</v>
      </c>
      <c r="C74" s="26">
        <v>0</v>
      </c>
      <c r="D74" s="26">
        <v>0</v>
      </c>
      <c r="E74" s="26">
        <v>0</v>
      </c>
      <c r="F74" s="26">
        <v>0</v>
      </c>
      <c r="G74" s="50" t="s">
        <v>221</v>
      </c>
      <c r="H74" s="51" t="s">
        <v>221</v>
      </c>
      <c r="I74" s="50" t="s">
        <v>221</v>
      </c>
    </row>
    <row r="75" spans="1:9" ht="15.75">
      <c r="A75" s="31" t="s">
        <v>204</v>
      </c>
      <c r="B75" s="44" t="s">
        <v>127</v>
      </c>
      <c r="C75" s="33">
        <f>C76+C81+C94+C103+C106</f>
        <v>150932.1</v>
      </c>
      <c r="D75" s="33">
        <f>D76+D81+D94+D103+D106</f>
        <v>771469.29999999981</v>
      </c>
      <c r="E75" s="33">
        <f>E76+E81+E94+E103+E106</f>
        <v>775985.39999999991</v>
      </c>
      <c r="F75" s="33">
        <f>F76+F81+F94+F103+F106</f>
        <v>143897.69999999998</v>
      </c>
      <c r="G75" s="56">
        <f t="shared" si="18"/>
        <v>18.652420776821582</v>
      </c>
      <c r="H75" s="33">
        <f t="shared" si="19"/>
        <v>18.543866933578904</v>
      </c>
      <c r="I75" s="56">
        <f t="shared" si="17"/>
        <v>95.33936120944449</v>
      </c>
    </row>
    <row r="76" spans="1:9" ht="15.75">
      <c r="A76" s="23" t="s">
        <v>205</v>
      </c>
      <c r="B76" s="38" t="s">
        <v>128</v>
      </c>
      <c r="C76" s="13">
        <f>SUM(C77:C80)</f>
        <v>54750</v>
      </c>
      <c r="D76" s="13">
        <f t="shared" ref="D76:F76" si="20">SUM(D77:D80)</f>
        <v>300686</v>
      </c>
      <c r="E76" s="13">
        <f t="shared" si="20"/>
        <v>302306.3</v>
      </c>
      <c r="F76" s="13">
        <f t="shared" si="20"/>
        <v>54429.600000000006</v>
      </c>
      <c r="G76" s="56">
        <f t="shared" si="18"/>
        <v>18.101807200867352</v>
      </c>
      <c r="H76" s="33">
        <f t="shared" si="19"/>
        <v>18.004785212878463</v>
      </c>
      <c r="I76" s="56">
        <f t="shared" si="17"/>
        <v>99.414794520547957</v>
      </c>
    </row>
    <row r="77" spans="1:9" ht="42.75" customHeight="1">
      <c r="A77" s="23"/>
      <c r="B77" s="42" t="s">
        <v>129</v>
      </c>
      <c r="C77" s="26">
        <v>54494</v>
      </c>
      <c r="D77" s="26">
        <v>297966</v>
      </c>
      <c r="E77" s="26">
        <v>298103.5</v>
      </c>
      <c r="F77" s="26">
        <v>54212.3</v>
      </c>
      <c r="G77" s="50">
        <f t="shared" si="18"/>
        <v>18.194122819382077</v>
      </c>
      <c r="H77" s="51">
        <f t="shared" si="19"/>
        <v>18.18573079484139</v>
      </c>
      <c r="I77" s="50">
        <f t="shared" si="17"/>
        <v>99.483062355488684</v>
      </c>
    </row>
    <row r="78" spans="1:9" ht="30">
      <c r="A78" s="23"/>
      <c r="B78" s="42" t="s">
        <v>130</v>
      </c>
      <c r="C78" s="26">
        <v>256</v>
      </c>
      <c r="D78" s="26">
        <v>2600</v>
      </c>
      <c r="E78" s="26">
        <v>2992.8</v>
      </c>
      <c r="F78" s="26">
        <v>217.3</v>
      </c>
      <c r="G78" s="50">
        <f t="shared" si="18"/>
        <v>8.3576923076923073</v>
      </c>
      <c r="H78" s="51">
        <f t="shared" si="19"/>
        <v>7.2607591553060677</v>
      </c>
      <c r="I78" s="50">
        <f t="shared" si="17"/>
        <v>84.8828125</v>
      </c>
    </row>
    <row r="79" spans="1:9" ht="30" customHeight="1">
      <c r="A79" s="23"/>
      <c r="B79" s="42" t="s">
        <v>100</v>
      </c>
      <c r="C79" s="26">
        <v>0</v>
      </c>
      <c r="D79" s="26">
        <v>0</v>
      </c>
      <c r="E79" s="26">
        <v>1090</v>
      </c>
      <c r="F79" s="26">
        <v>0</v>
      </c>
      <c r="G79" s="50" t="s">
        <v>221</v>
      </c>
      <c r="H79" s="51">
        <f t="shared" si="19"/>
        <v>0</v>
      </c>
      <c r="I79" s="50" t="s">
        <v>221</v>
      </c>
    </row>
    <row r="80" spans="1:9" ht="32.25" customHeight="1">
      <c r="A80" s="23"/>
      <c r="B80" s="42" t="s">
        <v>247</v>
      </c>
      <c r="C80" s="26">
        <v>0</v>
      </c>
      <c r="D80" s="26">
        <v>120</v>
      </c>
      <c r="E80" s="26">
        <v>120</v>
      </c>
      <c r="F80" s="26">
        <v>0</v>
      </c>
      <c r="G80" s="50">
        <f t="shared" si="18"/>
        <v>0</v>
      </c>
      <c r="H80" s="51">
        <f t="shared" si="19"/>
        <v>0</v>
      </c>
      <c r="I80" s="50" t="s">
        <v>221</v>
      </c>
    </row>
    <row r="81" spans="1:9" ht="15.75">
      <c r="A81" s="23" t="s">
        <v>206</v>
      </c>
      <c r="B81" s="38" t="s">
        <v>132</v>
      </c>
      <c r="C81" s="13">
        <f>SUM(C82:C93)</f>
        <v>81442.7</v>
      </c>
      <c r="D81" s="13">
        <f t="shared" ref="D81:F81" si="21">SUM(D82:D93)</f>
        <v>411220.39999999997</v>
      </c>
      <c r="E81" s="13">
        <f t="shared" si="21"/>
        <v>413627.7</v>
      </c>
      <c r="F81" s="13">
        <f t="shared" si="21"/>
        <v>77217.399999999994</v>
      </c>
      <c r="G81" s="56">
        <f t="shared" si="18"/>
        <v>18.777619009173669</v>
      </c>
      <c r="H81" s="33">
        <f t="shared" si="19"/>
        <v>18.66833386642142</v>
      </c>
      <c r="I81" s="56">
        <f t="shared" si="17"/>
        <v>94.811935262460594</v>
      </c>
    </row>
    <row r="82" spans="1:9" ht="45">
      <c r="A82" s="23"/>
      <c r="B82" s="42" t="s">
        <v>216</v>
      </c>
      <c r="C82" s="26">
        <v>64204.6</v>
      </c>
      <c r="D82" s="36">
        <v>278396.59999999998</v>
      </c>
      <c r="E82" s="26">
        <v>278623.90000000002</v>
      </c>
      <c r="F82" s="26">
        <v>64072.7</v>
      </c>
      <c r="G82" s="50">
        <f t="shared" si="18"/>
        <v>23.01490032565053</v>
      </c>
      <c r="H82" s="51">
        <f t="shared" si="19"/>
        <v>22.996124883759073</v>
      </c>
      <c r="I82" s="50">
        <f t="shared" si="17"/>
        <v>99.794563006388941</v>
      </c>
    </row>
    <row r="83" spans="1:9" ht="45.75" customHeight="1">
      <c r="A83" s="23"/>
      <c r="B83" s="42" t="s">
        <v>133</v>
      </c>
      <c r="C83" s="26">
        <v>660</v>
      </c>
      <c r="D83" s="36">
        <v>130</v>
      </c>
      <c r="E83" s="53">
        <v>158</v>
      </c>
      <c r="F83" s="53">
        <v>143.4</v>
      </c>
      <c r="G83" s="50">
        <f t="shared" si="18"/>
        <v>110.30769230769231</v>
      </c>
      <c r="H83" s="51">
        <f t="shared" si="19"/>
        <v>90.759493670886087</v>
      </c>
      <c r="I83" s="50">
        <f t="shared" si="17"/>
        <v>21.727272727272727</v>
      </c>
    </row>
    <row r="84" spans="1:9" ht="27.75" customHeight="1">
      <c r="A84" s="23"/>
      <c r="B84" s="42" t="s">
        <v>134</v>
      </c>
      <c r="C84" s="26">
        <v>9860.2999999999993</v>
      </c>
      <c r="D84" s="36">
        <v>8002</v>
      </c>
      <c r="E84" s="53">
        <v>7848</v>
      </c>
      <c r="F84" s="53">
        <v>1744.2</v>
      </c>
      <c r="G84" s="50">
        <f t="shared" si="18"/>
        <v>21.797050737315672</v>
      </c>
      <c r="H84" s="51">
        <f t="shared" si="19"/>
        <v>22.224770642201836</v>
      </c>
      <c r="I84" s="50">
        <f t="shared" si="17"/>
        <v>17.689116963986898</v>
      </c>
    </row>
    <row r="85" spans="1:9" ht="42" customHeight="1">
      <c r="A85" s="23"/>
      <c r="B85" s="42" t="s">
        <v>248</v>
      </c>
      <c r="C85" s="26">
        <v>0</v>
      </c>
      <c r="D85" s="36">
        <v>25498.7</v>
      </c>
      <c r="E85" s="53">
        <v>25553.8</v>
      </c>
      <c r="F85" s="53">
        <v>3971.2</v>
      </c>
      <c r="G85" s="50">
        <f t="shared" si="18"/>
        <v>15.574127308451018</v>
      </c>
      <c r="H85" s="51">
        <f t="shared" si="19"/>
        <v>15.540545828800411</v>
      </c>
      <c r="I85" s="50" t="s">
        <v>221</v>
      </c>
    </row>
    <row r="86" spans="1:9" ht="30" customHeight="1">
      <c r="A86" s="23"/>
      <c r="B86" s="42" t="s">
        <v>135</v>
      </c>
      <c r="C86" s="26">
        <v>6636.8</v>
      </c>
      <c r="D86" s="36">
        <v>26435.3</v>
      </c>
      <c r="E86" s="53">
        <v>26435.3</v>
      </c>
      <c r="F86" s="53">
        <v>6583.4</v>
      </c>
      <c r="G86" s="50">
        <f t="shared" si="18"/>
        <v>24.903821783751269</v>
      </c>
      <c r="H86" s="51">
        <f t="shared" si="19"/>
        <v>24.903821783751269</v>
      </c>
      <c r="I86" s="50">
        <f t="shared" si="17"/>
        <v>99.195395371263245</v>
      </c>
    </row>
    <row r="87" spans="1:9" ht="30">
      <c r="A87" s="23"/>
      <c r="B87" s="42" t="s">
        <v>215</v>
      </c>
      <c r="C87" s="26">
        <v>0</v>
      </c>
      <c r="D87" s="36">
        <v>3124.8</v>
      </c>
      <c r="E87" s="53">
        <v>3124.8</v>
      </c>
      <c r="F87" s="53">
        <v>0</v>
      </c>
      <c r="G87" s="50">
        <f t="shared" si="18"/>
        <v>0</v>
      </c>
      <c r="H87" s="51">
        <f t="shared" si="19"/>
        <v>0</v>
      </c>
      <c r="I87" s="50" t="s">
        <v>221</v>
      </c>
    </row>
    <row r="88" spans="1:9" ht="30">
      <c r="A88" s="23"/>
      <c r="B88" s="42" t="s">
        <v>249</v>
      </c>
      <c r="C88" s="26">
        <v>0</v>
      </c>
      <c r="D88" s="36">
        <v>68071.3</v>
      </c>
      <c r="E88" s="53">
        <v>68071.3</v>
      </c>
      <c r="F88" s="53">
        <v>0</v>
      </c>
      <c r="G88" s="50">
        <f t="shared" si="18"/>
        <v>0</v>
      </c>
      <c r="H88" s="51">
        <f t="shared" si="19"/>
        <v>0</v>
      </c>
      <c r="I88" s="50" t="s">
        <v>221</v>
      </c>
    </row>
    <row r="89" spans="1:9" ht="30">
      <c r="A89" s="23"/>
      <c r="B89" s="42" t="s">
        <v>136</v>
      </c>
      <c r="C89" s="26">
        <v>66</v>
      </c>
      <c r="D89" s="36">
        <v>461.7</v>
      </c>
      <c r="E89" s="53">
        <v>461.7</v>
      </c>
      <c r="F89" s="53">
        <v>66.599999999999994</v>
      </c>
      <c r="G89" s="50">
        <f t="shared" si="18"/>
        <v>14.42495126705653</v>
      </c>
      <c r="H89" s="51">
        <f t="shared" si="19"/>
        <v>14.42495126705653</v>
      </c>
      <c r="I89" s="50">
        <f t="shared" si="17"/>
        <v>100.90909090909091</v>
      </c>
    </row>
    <row r="90" spans="1:9" ht="30">
      <c r="A90" s="23"/>
      <c r="B90" s="42" t="s">
        <v>250</v>
      </c>
      <c r="C90" s="26">
        <v>0</v>
      </c>
      <c r="D90" s="36">
        <v>1060</v>
      </c>
      <c r="E90" s="53">
        <v>2495.9</v>
      </c>
      <c r="F90" s="53">
        <v>635.9</v>
      </c>
      <c r="G90" s="50">
        <f t="shared" si="18"/>
        <v>59.990566037735846</v>
      </c>
      <c r="H90" s="51">
        <f t="shared" si="19"/>
        <v>25.477783565046675</v>
      </c>
      <c r="I90" s="50" t="s">
        <v>221</v>
      </c>
    </row>
    <row r="91" spans="1:9" ht="45">
      <c r="A91" s="23"/>
      <c r="B91" s="42" t="s">
        <v>251</v>
      </c>
      <c r="C91" s="26">
        <v>0</v>
      </c>
      <c r="D91" s="36">
        <v>40</v>
      </c>
      <c r="E91" s="53">
        <v>40</v>
      </c>
      <c r="F91" s="53">
        <v>0</v>
      </c>
      <c r="G91" s="50">
        <f t="shared" si="18"/>
        <v>0</v>
      </c>
      <c r="H91" s="51">
        <f t="shared" si="19"/>
        <v>0</v>
      </c>
      <c r="I91" s="50" t="s">
        <v>221</v>
      </c>
    </row>
    <row r="92" spans="1:9" ht="30" customHeight="1">
      <c r="A92" s="23"/>
      <c r="B92" s="42" t="s">
        <v>100</v>
      </c>
      <c r="C92" s="26">
        <v>0</v>
      </c>
      <c r="D92" s="26">
        <v>0</v>
      </c>
      <c r="E92" s="53">
        <v>815</v>
      </c>
      <c r="F92" s="53">
        <v>0</v>
      </c>
      <c r="G92" s="50" t="s">
        <v>221</v>
      </c>
      <c r="H92" s="51">
        <f t="shared" si="19"/>
        <v>0</v>
      </c>
      <c r="I92" s="50" t="s">
        <v>221</v>
      </c>
    </row>
    <row r="93" spans="1:9" ht="29.25" customHeight="1">
      <c r="A93" s="23"/>
      <c r="B93" s="42" t="s">
        <v>131</v>
      </c>
      <c r="C93" s="26">
        <v>15</v>
      </c>
      <c r="D93" s="26">
        <v>0</v>
      </c>
      <c r="E93" s="26">
        <v>0</v>
      </c>
      <c r="F93" s="26">
        <v>0</v>
      </c>
      <c r="G93" s="50" t="s">
        <v>221</v>
      </c>
      <c r="H93" s="51" t="s">
        <v>221</v>
      </c>
      <c r="I93" s="50">
        <f t="shared" si="17"/>
        <v>0</v>
      </c>
    </row>
    <row r="94" spans="1:9" ht="15.75">
      <c r="A94" s="23" t="s">
        <v>207</v>
      </c>
      <c r="B94" s="38" t="s">
        <v>137</v>
      </c>
      <c r="C94" s="13">
        <f>SUM(C95:C102)</f>
        <v>10560.6</v>
      </c>
      <c r="D94" s="13">
        <f t="shared" ref="D94:F94" si="22">SUM(D95:D102)</f>
        <v>44443.700000000004</v>
      </c>
      <c r="E94" s="13">
        <f t="shared" si="22"/>
        <v>45044.700000000004</v>
      </c>
      <c r="F94" s="13">
        <f t="shared" si="22"/>
        <v>9840.9</v>
      </c>
      <c r="G94" s="56">
        <f t="shared" si="18"/>
        <v>22.142395885131073</v>
      </c>
      <c r="H94" s="33">
        <f t="shared" si="19"/>
        <v>21.846965347754558</v>
      </c>
      <c r="I94" s="56">
        <f t="shared" si="17"/>
        <v>93.185046304187253</v>
      </c>
    </row>
    <row r="95" spans="1:9" ht="30">
      <c r="A95" s="23"/>
      <c r="B95" s="42" t="s">
        <v>138</v>
      </c>
      <c r="C95" s="26">
        <v>6722.6</v>
      </c>
      <c r="D95" s="26">
        <v>33251.599999999999</v>
      </c>
      <c r="E95" s="26">
        <v>33491.599999999999</v>
      </c>
      <c r="F95" s="26">
        <v>7645.9</v>
      </c>
      <c r="G95" s="50">
        <f t="shared" si="18"/>
        <v>22.994081487808103</v>
      </c>
      <c r="H95" s="51">
        <f t="shared" si="19"/>
        <v>22.82930645296134</v>
      </c>
      <c r="I95" s="50">
        <f t="shared" si="17"/>
        <v>113.73426947907059</v>
      </c>
    </row>
    <row r="96" spans="1:9" ht="48" customHeight="1">
      <c r="A96" s="23"/>
      <c r="B96" s="42" t="s">
        <v>252</v>
      </c>
      <c r="C96" s="26">
        <v>2155</v>
      </c>
      <c r="D96" s="26">
        <v>9422.7000000000007</v>
      </c>
      <c r="E96" s="26">
        <v>9683.7000000000007</v>
      </c>
      <c r="F96" s="26">
        <v>2195</v>
      </c>
      <c r="G96" s="50">
        <f t="shared" si="18"/>
        <v>23.294809343394142</v>
      </c>
      <c r="H96" s="51">
        <f t="shared" si="19"/>
        <v>22.666955812344451</v>
      </c>
      <c r="I96" s="50">
        <f t="shared" si="17"/>
        <v>101.85614849187937</v>
      </c>
    </row>
    <row r="97" spans="1:9" ht="30">
      <c r="A97" s="23"/>
      <c r="B97" s="42" t="s">
        <v>139</v>
      </c>
      <c r="C97" s="26">
        <v>1683</v>
      </c>
      <c r="D97" s="26">
        <v>0</v>
      </c>
      <c r="E97" s="26">
        <v>0</v>
      </c>
      <c r="F97" s="26">
        <v>0</v>
      </c>
      <c r="G97" s="50" t="s">
        <v>221</v>
      </c>
      <c r="H97" s="51" t="s">
        <v>221</v>
      </c>
      <c r="I97" s="50">
        <f t="shared" si="17"/>
        <v>0</v>
      </c>
    </row>
    <row r="98" spans="1:9" ht="45">
      <c r="A98" s="23"/>
      <c r="B98" s="42" t="s">
        <v>140</v>
      </c>
      <c r="C98" s="26">
        <v>0</v>
      </c>
      <c r="D98" s="26">
        <v>0</v>
      </c>
      <c r="E98" s="26">
        <v>0</v>
      </c>
      <c r="F98" s="26">
        <v>0</v>
      </c>
      <c r="G98" s="50" t="s">
        <v>221</v>
      </c>
      <c r="H98" s="51" t="s">
        <v>221</v>
      </c>
      <c r="I98" s="50" t="s">
        <v>221</v>
      </c>
    </row>
    <row r="99" spans="1:9" ht="45">
      <c r="A99" s="23"/>
      <c r="B99" s="42" t="s">
        <v>223</v>
      </c>
      <c r="C99" s="26">
        <v>0</v>
      </c>
      <c r="D99" s="26">
        <v>1769.4</v>
      </c>
      <c r="E99" s="26">
        <v>1769.4</v>
      </c>
      <c r="F99" s="26">
        <v>0</v>
      </c>
      <c r="G99" s="50">
        <f t="shared" si="18"/>
        <v>0</v>
      </c>
      <c r="H99" s="51">
        <f t="shared" si="19"/>
        <v>0</v>
      </c>
      <c r="I99" s="50" t="s">
        <v>221</v>
      </c>
    </row>
    <row r="100" spans="1:9" ht="30">
      <c r="A100" s="23"/>
      <c r="B100" s="42" t="s">
        <v>227</v>
      </c>
      <c r="C100" s="26">
        <v>0</v>
      </c>
      <c r="D100" s="26">
        <v>0</v>
      </c>
      <c r="E100" s="26">
        <v>0</v>
      </c>
      <c r="F100" s="26">
        <v>0</v>
      </c>
      <c r="G100" s="50" t="s">
        <v>221</v>
      </c>
      <c r="H100" s="51" t="s">
        <v>221</v>
      </c>
      <c r="I100" s="50" t="s">
        <v>221</v>
      </c>
    </row>
    <row r="101" spans="1:9" ht="31.5" customHeight="1">
      <c r="A101" s="23"/>
      <c r="B101" s="42" t="s">
        <v>100</v>
      </c>
      <c r="C101" s="26">
        <v>0</v>
      </c>
      <c r="D101" s="26">
        <v>0</v>
      </c>
      <c r="E101" s="26">
        <v>100</v>
      </c>
      <c r="F101" s="26">
        <v>0</v>
      </c>
      <c r="G101" s="50" t="s">
        <v>221</v>
      </c>
      <c r="H101" s="51">
        <f t="shared" si="19"/>
        <v>0</v>
      </c>
      <c r="I101" s="50" t="s">
        <v>221</v>
      </c>
    </row>
    <row r="102" spans="1:9" ht="31.5" customHeight="1">
      <c r="A102" s="23"/>
      <c r="B102" s="42" t="s">
        <v>131</v>
      </c>
      <c r="C102" s="26">
        <v>0</v>
      </c>
      <c r="D102" s="26">
        <v>0</v>
      </c>
      <c r="E102" s="26">
        <v>0</v>
      </c>
      <c r="F102" s="26">
        <v>0</v>
      </c>
      <c r="G102" s="50" t="s">
        <v>221</v>
      </c>
      <c r="H102" s="51" t="s">
        <v>221</v>
      </c>
      <c r="I102" s="50" t="s">
        <v>221</v>
      </c>
    </row>
    <row r="103" spans="1:9" ht="15.75">
      <c r="A103" s="23" t="s">
        <v>208</v>
      </c>
      <c r="B103" s="38" t="s">
        <v>141</v>
      </c>
      <c r="C103" s="13">
        <f>SUM(C104:C105)</f>
        <v>5</v>
      </c>
      <c r="D103" s="13">
        <f t="shared" ref="D103:F103" si="23">SUM(D104:D105)</f>
        <v>1510</v>
      </c>
      <c r="E103" s="13">
        <f t="shared" si="23"/>
        <v>1560</v>
      </c>
      <c r="F103" s="13">
        <f t="shared" si="23"/>
        <v>35.5</v>
      </c>
      <c r="G103" s="56">
        <f t="shared" si="18"/>
        <v>2.3509933774834435</v>
      </c>
      <c r="H103" s="33">
        <f t="shared" si="19"/>
        <v>2.2756410256410255</v>
      </c>
      <c r="I103" s="57" t="s">
        <v>265</v>
      </c>
    </row>
    <row r="104" spans="1:9" ht="30">
      <c r="A104" s="23"/>
      <c r="B104" s="42" t="s">
        <v>261</v>
      </c>
      <c r="C104" s="26">
        <v>0</v>
      </c>
      <c r="D104" s="26">
        <v>1250</v>
      </c>
      <c r="E104" s="26">
        <v>1250</v>
      </c>
      <c r="F104" s="26">
        <v>0</v>
      </c>
      <c r="G104" s="50">
        <f t="shared" si="18"/>
        <v>0</v>
      </c>
      <c r="H104" s="51">
        <f t="shared" si="19"/>
        <v>0</v>
      </c>
      <c r="I104" s="50" t="s">
        <v>221</v>
      </c>
    </row>
    <row r="105" spans="1:9" ht="30">
      <c r="A105" s="23"/>
      <c r="B105" s="42" t="s">
        <v>253</v>
      </c>
      <c r="C105" s="26">
        <v>5</v>
      </c>
      <c r="D105" s="26">
        <v>260</v>
      </c>
      <c r="E105" s="26">
        <v>310</v>
      </c>
      <c r="F105" s="26">
        <v>35.5</v>
      </c>
      <c r="G105" s="50">
        <f t="shared" si="18"/>
        <v>13.653846153846153</v>
      </c>
      <c r="H105" s="51">
        <f t="shared" si="19"/>
        <v>11.451612903225806</v>
      </c>
      <c r="I105" s="55" t="s">
        <v>265</v>
      </c>
    </row>
    <row r="106" spans="1:9" ht="15.75">
      <c r="A106" s="23" t="s">
        <v>209</v>
      </c>
      <c r="B106" s="38" t="s">
        <v>142</v>
      </c>
      <c r="C106" s="13">
        <f>SUM(C107:C116)</f>
        <v>4173.8</v>
      </c>
      <c r="D106" s="13">
        <f t="shared" ref="D106:F106" si="24">SUM(D107:D116)</f>
        <v>13609.2</v>
      </c>
      <c r="E106" s="13">
        <f t="shared" si="24"/>
        <v>13446.7</v>
      </c>
      <c r="F106" s="13">
        <f t="shared" si="24"/>
        <v>2374.3000000000002</v>
      </c>
      <c r="G106" s="56">
        <f t="shared" si="18"/>
        <v>17.446286335714074</v>
      </c>
      <c r="H106" s="33">
        <f t="shared" si="19"/>
        <v>17.657120334357128</v>
      </c>
      <c r="I106" s="56">
        <f t="shared" si="17"/>
        <v>56.885811490727875</v>
      </c>
    </row>
    <row r="107" spans="1:9" ht="15.75">
      <c r="A107" s="23"/>
      <c r="B107" s="42" t="s">
        <v>143</v>
      </c>
      <c r="C107" s="26">
        <v>1563.8</v>
      </c>
      <c r="D107" s="26">
        <v>7224.3</v>
      </c>
      <c r="E107" s="26">
        <v>7224.3</v>
      </c>
      <c r="F107" s="26">
        <v>1667</v>
      </c>
      <c r="G107" s="50">
        <f t="shared" si="18"/>
        <v>23.074899990310481</v>
      </c>
      <c r="H107" s="51">
        <f t="shared" si="19"/>
        <v>23.074899990310481</v>
      </c>
      <c r="I107" s="50">
        <f t="shared" si="17"/>
        <v>106.59930937460034</v>
      </c>
    </row>
    <row r="108" spans="1:9" ht="15.75">
      <c r="A108" s="23"/>
      <c r="B108" s="42" t="s">
        <v>144</v>
      </c>
      <c r="C108" s="26">
        <v>726.2</v>
      </c>
      <c r="D108" s="26">
        <v>4344.8999999999996</v>
      </c>
      <c r="E108" s="26">
        <v>4344.8999999999996</v>
      </c>
      <c r="F108" s="26">
        <v>675.1</v>
      </c>
      <c r="G108" s="50">
        <f t="shared" si="18"/>
        <v>15.537756910400702</v>
      </c>
      <c r="H108" s="51">
        <f t="shared" si="19"/>
        <v>15.537756910400702</v>
      </c>
      <c r="I108" s="50">
        <f t="shared" si="17"/>
        <v>92.963370972183967</v>
      </c>
    </row>
    <row r="109" spans="1:9" ht="30">
      <c r="A109" s="23"/>
      <c r="B109" s="42" t="s">
        <v>136</v>
      </c>
      <c r="C109" s="26">
        <v>0</v>
      </c>
      <c r="D109" s="26">
        <v>40</v>
      </c>
      <c r="E109" s="26">
        <v>40</v>
      </c>
      <c r="F109" s="26">
        <v>9</v>
      </c>
      <c r="G109" s="50">
        <f t="shared" si="18"/>
        <v>22.5</v>
      </c>
      <c r="H109" s="51">
        <f t="shared" si="19"/>
        <v>22.5</v>
      </c>
      <c r="I109" s="50" t="s">
        <v>221</v>
      </c>
    </row>
    <row r="110" spans="1:9" ht="30">
      <c r="A110" s="23"/>
      <c r="B110" s="42" t="s">
        <v>254</v>
      </c>
      <c r="C110" s="26">
        <v>0</v>
      </c>
      <c r="D110" s="26">
        <v>2000</v>
      </c>
      <c r="E110" s="26">
        <v>1824.6</v>
      </c>
      <c r="F110" s="26">
        <v>10.3</v>
      </c>
      <c r="G110" s="50">
        <f t="shared" si="18"/>
        <v>0.51500000000000001</v>
      </c>
      <c r="H110" s="51">
        <f t="shared" si="19"/>
        <v>0.56450728926888094</v>
      </c>
      <c r="I110" s="50" t="s">
        <v>221</v>
      </c>
    </row>
    <row r="111" spans="1:9" ht="30">
      <c r="A111" s="23"/>
      <c r="B111" s="42" t="s">
        <v>255</v>
      </c>
      <c r="C111" s="26">
        <v>0</v>
      </c>
      <c r="D111" s="26">
        <v>0</v>
      </c>
      <c r="E111" s="26">
        <v>12.9</v>
      </c>
      <c r="F111" s="26">
        <v>12.9</v>
      </c>
      <c r="G111" s="50" t="s">
        <v>221</v>
      </c>
      <c r="H111" s="51">
        <f t="shared" si="19"/>
        <v>100</v>
      </c>
      <c r="I111" s="50" t="s">
        <v>221</v>
      </c>
    </row>
    <row r="112" spans="1:9" ht="15.75">
      <c r="A112" s="23"/>
      <c r="B112" s="42" t="s">
        <v>259</v>
      </c>
      <c r="C112" s="26">
        <v>1840</v>
      </c>
      <c r="D112" s="26">
        <v>0</v>
      </c>
      <c r="E112" s="26">
        <v>0</v>
      </c>
      <c r="F112" s="26">
        <v>0</v>
      </c>
      <c r="G112" s="50" t="s">
        <v>221</v>
      </c>
      <c r="H112" s="51" t="s">
        <v>221</v>
      </c>
      <c r="I112" s="50">
        <f t="shared" si="17"/>
        <v>0</v>
      </c>
    </row>
    <row r="113" spans="1:9" ht="15.75">
      <c r="A113" s="23"/>
      <c r="B113" s="42" t="s">
        <v>145</v>
      </c>
      <c r="C113" s="26">
        <v>9</v>
      </c>
      <c r="D113" s="26">
        <v>0</v>
      </c>
      <c r="E113" s="26">
        <v>0</v>
      </c>
      <c r="F113" s="26">
        <v>0</v>
      </c>
      <c r="G113" s="50" t="s">
        <v>221</v>
      </c>
      <c r="H113" s="51" t="s">
        <v>221</v>
      </c>
      <c r="I113" s="50">
        <f t="shared" si="17"/>
        <v>0</v>
      </c>
    </row>
    <row r="114" spans="1:9" ht="30">
      <c r="A114" s="23"/>
      <c r="B114" s="42" t="s">
        <v>146</v>
      </c>
      <c r="C114" s="26">
        <v>34.799999999999997</v>
      </c>
      <c r="D114" s="26">
        <v>0</v>
      </c>
      <c r="E114" s="26">
        <v>0</v>
      </c>
      <c r="F114" s="26">
        <v>0</v>
      </c>
      <c r="G114" s="50" t="s">
        <v>221</v>
      </c>
      <c r="H114" s="51" t="s">
        <v>221</v>
      </c>
      <c r="I114" s="50">
        <f t="shared" si="17"/>
        <v>0</v>
      </c>
    </row>
    <row r="115" spans="1:9" ht="75" hidden="1">
      <c r="A115" s="23"/>
      <c r="B115" s="41" t="s">
        <v>224</v>
      </c>
      <c r="C115" s="26">
        <v>0</v>
      </c>
      <c r="D115" s="26">
        <v>0</v>
      </c>
      <c r="E115" s="26">
        <v>0</v>
      </c>
      <c r="F115" s="26">
        <v>0</v>
      </c>
      <c r="G115" s="50" t="s">
        <v>221</v>
      </c>
      <c r="H115" s="51" t="s">
        <v>221</v>
      </c>
      <c r="I115" s="50" t="s">
        <v>221</v>
      </c>
    </row>
    <row r="116" spans="1:9" ht="30">
      <c r="A116" s="23"/>
      <c r="B116" s="42" t="s">
        <v>131</v>
      </c>
      <c r="C116" s="26">
        <v>0</v>
      </c>
      <c r="D116" s="26">
        <v>0</v>
      </c>
      <c r="E116" s="26">
        <v>0</v>
      </c>
      <c r="F116" s="26">
        <v>0</v>
      </c>
      <c r="G116" s="50" t="s">
        <v>221</v>
      </c>
      <c r="H116" s="51" t="s">
        <v>221</v>
      </c>
      <c r="I116" s="50" t="s">
        <v>221</v>
      </c>
    </row>
    <row r="117" spans="1:9" ht="15.75">
      <c r="A117" s="31" t="s">
        <v>210</v>
      </c>
      <c r="B117" s="44" t="s">
        <v>147</v>
      </c>
      <c r="C117" s="33">
        <f>C118+C127</f>
        <v>7006.6000000000013</v>
      </c>
      <c r="D117" s="33">
        <f t="shared" ref="D117:F117" si="25">D118+D127</f>
        <v>41564.9</v>
      </c>
      <c r="E117" s="33">
        <f t="shared" si="25"/>
        <v>41583.9</v>
      </c>
      <c r="F117" s="33">
        <f t="shared" si="25"/>
        <v>8531.6</v>
      </c>
      <c r="G117" s="56">
        <f t="shared" si="18"/>
        <v>20.525972635565104</v>
      </c>
      <c r="H117" s="33">
        <f t="shared" si="19"/>
        <v>20.516594162644676</v>
      </c>
      <c r="I117" s="56">
        <f t="shared" si="17"/>
        <v>121.76519281819998</v>
      </c>
    </row>
    <row r="118" spans="1:9" ht="15.75">
      <c r="A118" s="23" t="s">
        <v>211</v>
      </c>
      <c r="B118" s="38" t="s">
        <v>148</v>
      </c>
      <c r="C118" s="13">
        <f>SUM(C119:C126)</f>
        <v>5365.8000000000011</v>
      </c>
      <c r="D118" s="13">
        <f t="shared" ref="D118:F118" si="26">SUM(D119:D126)</f>
        <v>33541.800000000003</v>
      </c>
      <c r="E118" s="13">
        <f t="shared" si="26"/>
        <v>33701.800000000003</v>
      </c>
      <c r="F118" s="13">
        <f t="shared" si="26"/>
        <v>6574.9000000000005</v>
      </c>
      <c r="G118" s="56">
        <f t="shared" si="18"/>
        <v>19.602108413978975</v>
      </c>
      <c r="H118" s="33">
        <f t="shared" si="19"/>
        <v>19.509046994522546</v>
      </c>
      <c r="I118" s="56">
        <f t="shared" si="17"/>
        <v>122.53345260725332</v>
      </c>
    </row>
    <row r="119" spans="1:9" ht="28.5" customHeight="1">
      <c r="A119" s="23"/>
      <c r="B119" s="42" t="s">
        <v>149</v>
      </c>
      <c r="C119" s="26">
        <v>3863.9</v>
      </c>
      <c r="D119" s="26">
        <v>18966.8</v>
      </c>
      <c r="E119" s="26">
        <v>18966.8</v>
      </c>
      <c r="F119" s="26">
        <v>4840</v>
      </c>
      <c r="G119" s="50">
        <f t="shared" si="18"/>
        <v>25.518274036737882</v>
      </c>
      <c r="H119" s="51">
        <f t="shared" si="19"/>
        <v>25.518274036737882</v>
      </c>
      <c r="I119" s="50">
        <f t="shared" si="17"/>
        <v>125.26204094308859</v>
      </c>
    </row>
    <row r="120" spans="1:9" ht="15.75">
      <c r="A120" s="23"/>
      <c r="B120" s="42" t="s">
        <v>150</v>
      </c>
      <c r="C120" s="26">
        <v>753.7</v>
      </c>
      <c r="D120" s="26">
        <v>9099.5</v>
      </c>
      <c r="E120" s="26">
        <v>9099.5</v>
      </c>
      <c r="F120" s="26">
        <v>767.6</v>
      </c>
      <c r="G120" s="50">
        <f t="shared" si="18"/>
        <v>8.4356283312269902</v>
      </c>
      <c r="H120" s="51">
        <f t="shared" si="19"/>
        <v>8.4356283312269902</v>
      </c>
      <c r="I120" s="50">
        <f t="shared" si="17"/>
        <v>101.84423510680642</v>
      </c>
    </row>
    <row r="121" spans="1:9" ht="15.75">
      <c r="A121" s="23"/>
      <c r="B121" s="42" t="s">
        <v>151</v>
      </c>
      <c r="C121" s="26">
        <v>680.3</v>
      </c>
      <c r="D121" s="26">
        <v>4101.6000000000004</v>
      </c>
      <c r="E121" s="26">
        <v>4101.6000000000004</v>
      </c>
      <c r="F121" s="26">
        <v>832.2</v>
      </c>
      <c r="G121" s="50">
        <f t="shared" si="18"/>
        <v>20.28964306612054</v>
      </c>
      <c r="H121" s="51">
        <f t="shared" si="19"/>
        <v>20.28964306612054</v>
      </c>
      <c r="I121" s="50">
        <f t="shared" si="17"/>
        <v>122.32838453623403</v>
      </c>
    </row>
    <row r="122" spans="1:9" ht="15.75">
      <c r="A122" s="23"/>
      <c r="B122" s="42" t="s">
        <v>152</v>
      </c>
      <c r="C122" s="26">
        <v>10.6</v>
      </c>
      <c r="D122" s="26">
        <v>490</v>
      </c>
      <c r="E122" s="26">
        <v>490</v>
      </c>
      <c r="F122" s="26">
        <v>102.5</v>
      </c>
      <c r="G122" s="50">
        <f t="shared" si="18"/>
        <v>20.918367346938776</v>
      </c>
      <c r="H122" s="51">
        <f t="shared" si="19"/>
        <v>20.918367346938776</v>
      </c>
      <c r="I122" s="50">
        <f t="shared" si="17"/>
        <v>966.98113207547181</v>
      </c>
    </row>
    <row r="123" spans="1:9" ht="29.25" customHeight="1">
      <c r="A123" s="23"/>
      <c r="B123" s="42" t="s">
        <v>153</v>
      </c>
      <c r="C123" s="26">
        <v>57.3</v>
      </c>
      <c r="D123" s="26">
        <v>883.9</v>
      </c>
      <c r="E123" s="26">
        <v>883.9</v>
      </c>
      <c r="F123" s="26">
        <v>32.6</v>
      </c>
      <c r="G123" s="50">
        <f t="shared" si="18"/>
        <v>3.6882000226269946</v>
      </c>
      <c r="H123" s="51">
        <f t="shared" si="19"/>
        <v>3.6882000226269946</v>
      </c>
      <c r="I123" s="50">
        <f t="shared" si="17"/>
        <v>56.893542757417102</v>
      </c>
    </row>
    <row r="124" spans="1:9" ht="15" customHeight="1">
      <c r="A124" s="23"/>
      <c r="B124" s="42" t="s">
        <v>102</v>
      </c>
      <c r="C124" s="26">
        <v>0</v>
      </c>
      <c r="D124" s="26">
        <v>0</v>
      </c>
      <c r="E124" s="26">
        <v>0</v>
      </c>
      <c r="F124" s="26">
        <v>0</v>
      </c>
      <c r="G124" s="50" t="s">
        <v>221</v>
      </c>
      <c r="H124" s="51" t="s">
        <v>221</v>
      </c>
      <c r="I124" s="50" t="s">
        <v>221</v>
      </c>
    </row>
    <row r="125" spans="1:9" ht="28.5" customHeight="1">
      <c r="A125" s="23"/>
      <c r="B125" s="42" t="s">
        <v>100</v>
      </c>
      <c r="C125" s="26">
        <v>0</v>
      </c>
      <c r="D125" s="26">
        <v>0</v>
      </c>
      <c r="E125" s="26">
        <v>160</v>
      </c>
      <c r="F125" s="26">
        <v>0</v>
      </c>
      <c r="G125" s="50" t="s">
        <v>221</v>
      </c>
      <c r="H125" s="51">
        <f t="shared" si="19"/>
        <v>0</v>
      </c>
      <c r="I125" s="50" t="s">
        <v>221</v>
      </c>
    </row>
    <row r="126" spans="1:9" ht="30" customHeight="1">
      <c r="A126" s="23"/>
      <c r="B126" s="42" t="s">
        <v>131</v>
      </c>
      <c r="C126" s="26">
        <v>0</v>
      </c>
      <c r="D126" s="26">
        <v>0</v>
      </c>
      <c r="E126" s="26">
        <v>0</v>
      </c>
      <c r="F126" s="26">
        <v>0</v>
      </c>
      <c r="G126" s="50" t="s">
        <v>221</v>
      </c>
      <c r="H126" s="51" t="s">
        <v>221</v>
      </c>
      <c r="I126" s="50" t="s">
        <v>221</v>
      </c>
    </row>
    <row r="127" spans="1:9" ht="15.75">
      <c r="A127" s="23" t="s">
        <v>212</v>
      </c>
      <c r="B127" s="38" t="s">
        <v>154</v>
      </c>
      <c r="C127" s="13">
        <f>SUM(C128:C130)</f>
        <v>1640.8</v>
      </c>
      <c r="D127" s="13">
        <f t="shared" ref="D127:F127" si="27">SUM(D128:D130)</f>
        <v>8023.0999999999995</v>
      </c>
      <c r="E127" s="13">
        <f t="shared" si="27"/>
        <v>7882.1</v>
      </c>
      <c r="F127" s="13">
        <f t="shared" si="27"/>
        <v>1956.6999999999998</v>
      </c>
      <c r="G127" s="56">
        <f t="shared" si="18"/>
        <v>24.388328700876219</v>
      </c>
      <c r="H127" s="33">
        <f t="shared" si="19"/>
        <v>24.824602580530566</v>
      </c>
      <c r="I127" s="56">
        <f t="shared" si="17"/>
        <v>119.25280351048269</v>
      </c>
    </row>
    <row r="128" spans="1:9" ht="29.25" customHeight="1">
      <c r="A128" s="22"/>
      <c r="B128" s="42" t="s">
        <v>155</v>
      </c>
      <c r="C128" s="26">
        <v>801.5</v>
      </c>
      <c r="D128" s="26">
        <v>3789.7</v>
      </c>
      <c r="E128" s="26">
        <v>3869.7</v>
      </c>
      <c r="F128" s="26">
        <v>1057.5999999999999</v>
      </c>
      <c r="G128" s="50">
        <f t="shared" si="18"/>
        <v>27.907222207562604</v>
      </c>
      <c r="H128" s="51">
        <f t="shared" si="19"/>
        <v>27.330284001343774</v>
      </c>
      <c r="I128" s="50">
        <f t="shared" si="17"/>
        <v>131.95258889582033</v>
      </c>
    </row>
    <row r="129" spans="1:9" ht="76.5" customHeight="1">
      <c r="A129" s="22"/>
      <c r="B129" s="41" t="s">
        <v>224</v>
      </c>
      <c r="C129" s="26">
        <v>0</v>
      </c>
      <c r="D129" s="26">
        <v>0</v>
      </c>
      <c r="E129" s="26">
        <v>0</v>
      </c>
      <c r="F129" s="26">
        <v>0</v>
      </c>
      <c r="G129" s="50" t="s">
        <v>221</v>
      </c>
      <c r="H129" s="51" t="s">
        <v>221</v>
      </c>
      <c r="I129" s="50" t="s">
        <v>221</v>
      </c>
    </row>
    <row r="130" spans="1:9" ht="15.75">
      <c r="A130" s="22"/>
      <c r="B130" s="42" t="s">
        <v>156</v>
      </c>
      <c r="C130" s="26">
        <v>839.3</v>
      </c>
      <c r="D130" s="26">
        <v>4233.3999999999996</v>
      </c>
      <c r="E130" s="26">
        <v>4012.4</v>
      </c>
      <c r="F130" s="26">
        <v>899.1</v>
      </c>
      <c r="G130" s="50">
        <f t="shared" si="18"/>
        <v>21.23824821656352</v>
      </c>
      <c r="H130" s="51">
        <f t="shared" si="19"/>
        <v>22.408035091217226</v>
      </c>
      <c r="I130" s="50">
        <f t="shared" si="17"/>
        <v>107.12498510663649</v>
      </c>
    </row>
    <row r="131" spans="1:9" ht="15.75">
      <c r="A131" s="31" t="s">
        <v>214</v>
      </c>
      <c r="B131" s="44" t="s">
        <v>157</v>
      </c>
      <c r="C131" s="33">
        <f>C132+C134+C139+C149</f>
        <v>6355</v>
      </c>
      <c r="D131" s="33">
        <f t="shared" ref="D131:F131" si="28">D132+D134+D139+D149</f>
        <v>37732.699999999997</v>
      </c>
      <c r="E131" s="33">
        <f t="shared" si="28"/>
        <v>56120.3</v>
      </c>
      <c r="F131" s="33">
        <f t="shared" si="28"/>
        <v>6187.5999999999995</v>
      </c>
      <c r="G131" s="56">
        <f t="shared" si="18"/>
        <v>16.398508455530614</v>
      </c>
      <c r="H131" s="33">
        <f t="shared" si="19"/>
        <v>11.025600362079317</v>
      </c>
      <c r="I131" s="56">
        <f t="shared" si="17"/>
        <v>97.365853658536565</v>
      </c>
    </row>
    <row r="132" spans="1:9" ht="15.75">
      <c r="A132" s="23" t="s">
        <v>213</v>
      </c>
      <c r="B132" s="38" t="s">
        <v>158</v>
      </c>
      <c r="C132" s="13">
        <f>C133</f>
        <v>1282.5</v>
      </c>
      <c r="D132" s="13">
        <f t="shared" ref="D132:F132" si="29">D133</f>
        <v>5383.1</v>
      </c>
      <c r="E132" s="13">
        <f t="shared" si="29"/>
        <v>5383.1</v>
      </c>
      <c r="F132" s="13">
        <f t="shared" si="29"/>
        <v>1381</v>
      </c>
      <c r="G132" s="56">
        <f t="shared" si="18"/>
        <v>25.654362727796247</v>
      </c>
      <c r="H132" s="33">
        <f t="shared" si="19"/>
        <v>25.654362727796247</v>
      </c>
      <c r="I132" s="56">
        <f t="shared" si="17"/>
        <v>107.6803118908382</v>
      </c>
    </row>
    <row r="133" spans="1:9" ht="15.75">
      <c r="A133" s="23"/>
      <c r="B133" s="42" t="s">
        <v>159</v>
      </c>
      <c r="C133" s="26">
        <v>1282.5</v>
      </c>
      <c r="D133" s="26">
        <v>5383.1</v>
      </c>
      <c r="E133" s="26">
        <v>5383.1</v>
      </c>
      <c r="F133" s="26">
        <v>1381</v>
      </c>
      <c r="G133" s="50">
        <f t="shared" si="18"/>
        <v>25.654362727796247</v>
      </c>
      <c r="H133" s="51">
        <f t="shared" si="19"/>
        <v>25.654362727796247</v>
      </c>
      <c r="I133" s="50">
        <f t="shared" si="17"/>
        <v>107.6803118908382</v>
      </c>
    </row>
    <row r="134" spans="1:9" ht="15.75">
      <c r="A134" s="23">
        <v>1003</v>
      </c>
      <c r="B134" s="38" t="s">
        <v>160</v>
      </c>
      <c r="C134" s="13">
        <f>SUM(C135:C138)</f>
        <v>6</v>
      </c>
      <c r="D134" s="13">
        <f t="shared" ref="D134:F134" si="30">SUM(D135:D138)</f>
        <v>764</v>
      </c>
      <c r="E134" s="13">
        <f t="shared" si="30"/>
        <v>764</v>
      </c>
      <c r="F134" s="13">
        <f t="shared" si="30"/>
        <v>6</v>
      </c>
      <c r="G134" s="56">
        <f t="shared" ref="G134:G165" si="31">F134/D134*100</f>
        <v>0.78534031413612559</v>
      </c>
      <c r="H134" s="33">
        <f t="shared" ref="H134:H165" si="32">F134/E134*100</f>
        <v>0.78534031413612559</v>
      </c>
      <c r="I134" s="56">
        <f t="shared" ref="I134:I165" si="33">F134/C134*100</f>
        <v>100</v>
      </c>
    </row>
    <row r="135" spans="1:9" ht="15.75">
      <c r="A135" s="23"/>
      <c r="B135" s="42" t="s">
        <v>161</v>
      </c>
      <c r="C135" s="26">
        <v>0</v>
      </c>
      <c r="D135" s="26">
        <v>40</v>
      </c>
      <c r="E135" s="26">
        <v>40</v>
      </c>
      <c r="F135" s="26">
        <v>0</v>
      </c>
      <c r="G135" s="50">
        <f t="shared" si="31"/>
        <v>0</v>
      </c>
      <c r="H135" s="51">
        <f t="shared" si="32"/>
        <v>0</v>
      </c>
      <c r="I135" s="50" t="s">
        <v>221</v>
      </c>
    </row>
    <row r="136" spans="1:9" ht="30">
      <c r="A136" s="23"/>
      <c r="B136" s="42" t="s">
        <v>162</v>
      </c>
      <c r="C136" s="26">
        <v>6</v>
      </c>
      <c r="D136" s="26">
        <v>24</v>
      </c>
      <c r="E136" s="26">
        <v>24</v>
      </c>
      <c r="F136" s="26">
        <v>6</v>
      </c>
      <c r="G136" s="50">
        <f t="shared" si="31"/>
        <v>25</v>
      </c>
      <c r="H136" s="51">
        <f t="shared" si="32"/>
        <v>25</v>
      </c>
      <c r="I136" s="50">
        <f t="shared" si="33"/>
        <v>100</v>
      </c>
    </row>
    <row r="137" spans="1:9" ht="15.75">
      <c r="A137" s="23"/>
      <c r="B137" s="42" t="s">
        <v>220</v>
      </c>
      <c r="C137" s="26">
        <v>0</v>
      </c>
      <c r="D137" s="26">
        <v>0</v>
      </c>
      <c r="E137" s="26">
        <v>0</v>
      </c>
      <c r="F137" s="26">
        <v>0</v>
      </c>
      <c r="G137" s="50" t="s">
        <v>221</v>
      </c>
      <c r="H137" s="51" t="s">
        <v>221</v>
      </c>
      <c r="I137" s="50" t="s">
        <v>221</v>
      </c>
    </row>
    <row r="138" spans="1:9" ht="30">
      <c r="A138" s="23"/>
      <c r="B138" s="42" t="s">
        <v>163</v>
      </c>
      <c r="C138" s="15">
        <v>0</v>
      </c>
      <c r="D138" s="15">
        <v>700</v>
      </c>
      <c r="E138" s="15">
        <v>700</v>
      </c>
      <c r="F138" s="15">
        <v>0</v>
      </c>
      <c r="G138" s="50">
        <f t="shared" si="31"/>
        <v>0</v>
      </c>
      <c r="H138" s="51">
        <f t="shared" si="32"/>
        <v>0</v>
      </c>
      <c r="I138" s="50" t="s">
        <v>221</v>
      </c>
    </row>
    <row r="139" spans="1:9" ht="15.75">
      <c r="A139" s="23">
        <v>1004</v>
      </c>
      <c r="B139" s="38" t="s">
        <v>164</v>
      </c>
      <c r="C139" s="13">
        <f>SUM(C140:C148)</f>
        <v>4662.3999999999996</v>
      </c>
      <c r="D139" s="13">
        <f t="shared" ref="D139:F139" si="34">SUM(D140:D148)</f>
        <v>28739.699999999997</v>
      </c>
      <c r="E139" s="13">
        <f>SUM(E140:E148)</f>
        <v>47127.3</v>
      </c>
      <c r="F139" s="13">
        <f t="shared" si="34"/>
        <v>4297.8999999999996</v>
      </c>
      <c r="G139" s="56">
        <f t="shared" si="31"/>
        <v>14.954575030358702</v>
      </c>
      <c r="H139" s="33">
        <f t="shared" si="32"/>
        <v>9.119767098900212</v>
      </c>
      <c r="I139" s="56">
        <f t="shared" si="33"/>
        <v>92.182137954701432</v>
      </c>
    </row>
    <row r="140" spans="1:9" ht="30">
      <c r="A140" s="23"/>
      <c r="B140" s="42" t="s">
        <v>165</v>
      </c>
      <c r="C140" s="26">
        <v>0</v>
      </c>
      <c r="D140" s="26">
        <v>4298.3</v>
      </c>
      <c r="E140" s="36">
        <v>5516.3</v>
      </c>
      <c r="F140" s="26">
        <v>0</v>
      </c>
      <c r="G140" s="50">
        <f t="shared" si="31"/>
        <v>0</v>
      </c>
      <c r="H140" s="51">
        <f t="shared" si="32"/>
        <v>0</v>
      </c>
      <c r="I140" s="50" t="s">
        <v>221</v>
      </c>
    </row>
    <row r="141" spans="1:9" ht="26.25" customHeight="1">
      <c r="A141" s="23"/>
      <c r="B141" s="42" t="s">
        <v>166</v>
      </c>
      <c r="C141" s="26">
        <v>0</v>
      </c>
      <c r="D141" s="26">
        <v>2570.3000000000002</v>
      </c>
      <c r="E141" s="36">
        <v>2570.3000000000002</v>
      </c>
      <c r="F141" s="26">
        <v>0</v>
      </c>
      <c r="G141" s="50">
        <f t="shared" si="31"/>
        <v>0</v>
      </c>
      <c r="H141" s="51">
        <f t="shared" si="32"/>
        <v>0</v>
      </c>
      <c r="I141" s="50" t="s">
        <v>221</v>
      </c>
    </row>
    <row r="142" spans="1:9" ht="30">
      <c r="A142" s="23"/>
      <c r="B142" s="42" t="s">
        <v>167</v>
      </c>
      <c r="C142" s="26">
        <v>1686.5</v>
      </c>
      <c r="D142" s="26">
        <v>12080.5</v>
      </c>
      <c r="E142" s="36">
        <v>12080.5</v>
      </c>
      <c r="F142" s="26">
        <v>1870.2</v>
      </c>
      <c r="G142" s="50">
        <f t="shared" si="31"/>
        <v>15.481147303505649</v>
      </c>
      <c r="H142" s="51">
        <f t="shared" si="32"/>
        <v>15.481147303505649</v>
      </c>
      <c r="I142" s="50">
        <f t="shared" si="33"/>
        <v>110.8923806700267</v>
      </c>
    </row>
    <row r="143" spans="1:9" ht="18.75" customHeight="1">
      <c r="A143" s="23"/>
      <c r="B143" s="42" t="s">
        <v>168</v>
      </c>
      <c r="C143" s="26">
        <v>55.8</v>
      </c>
      <c r="D143" s="26">
        <v>0</v>
      </c>
      <c r="E143" s="36">
        <v>0</v>
      </c>
      <c r="F143" s="26">
        <v>0</v>
      </c>
      <c r="G143" s="50" t="s">
        <v>221</v>
      </c>
      <c r="H143" s="51" t="s">
        <v>221</v>
      </c>
      <c r="I143" s="50">
        <f t="shared" si="33"/>
        <v>0</v>
      </c>
    </row>
    <row r="144" spans="1:9" ht="45.75" customHeight="1">
      <c r="A144" s="23"/>
      <c r="B144" s="42" t="s">
        <v>169</v>
      </c>
      <c r="C144" s="26">
        <v>0</v>
      </c>
      <c r="D144" s="26">
        <v>50</v>
      </c>
      <c r="E144" s="36">
        <v>50</v>
      </c>
      <c r="F144" s="26">
        <v>0</v>
      </c>
      <c r="G144" s="50">
        <f t="shared" si="31"/>
        <v>0</v>
      </c>
      <c r="H144" s="51">
        <f t="shared" si="32"/>
        <v>0</v>
      </c>
      <c r="I144" s="50" t="s">
        <v>221</v>
      </c>
    </row>
    <row r="145" spans="1:9" ht="30">
      <c r="A145" s="23"/>
      <c r="B145" s="42" t="s">
        <v>170</v>
      </c>
      <c r="C145" s="26">
        <v>50</v>
      </c>
      <c r="D145" s="26">
        <v>150</v>
      </c>
      <c r="E145" s="36">
        <v>150</v>
      </c>
      <c r="F145" s="26">
        <v>0</v>
      </c>
      <c r="G145" s="50">
        <f t="shared" si="31"/>
        <v>0</v>
      </c>
      <c r="H145" s="51">
        <f t="shared" si="32"/>
        <v>0</v>
      </c>
      <c r="I145" s="50">
        <f t="shared" si="33"/>
        <v>0</v>
      </c>
    </row>
    <row r="146" spans="1:9" ht="75">
      <c r="A146" s="23"/>
      <c r="B146" s="42" t="s">
        <v>256</v>
      </c>
      <c r="C146" s="26">
        <v>0</v>
      </c>
      <c r="D146" s="26">
        <v>1218</v>
      </c>
      <c r="E146" s="36">
        <v>18387.599999999999</v>
      </c>
      <c r="F146" s="26">
        <v>0</v>
      </c>
      <c r="G146" s="50">
        <f t="shared" si="31"/>
        <v>0</v>
      </c>
      <c r="H146" s="51">
        <f t="shared" si="32"/>
        <v>0</v>
      </c>
      <c r="I146" s="50" t="s">
        <v>221</v>
      </c>
    </row>
    <row r="147" spans="1:9" ht="28.5" customHeight="1">
      <c r="A147" s="23"/>
      <c r="B147" s="42" t="s">
        <v>171</v>
      </c>
      <c r="C147" s="26">
        <v>7.5</v>
      </c>
      <c r="D147" s="26">
        <v>24.3</v>
      </c>
      <c r="E147" s="36">
        <v>24.3</v>
      </c>
      <c r="F147" s="26">
        <v>3.6</v>
      </c>
      <c r="G147" s="50">
        <f t="shared" si="31"/>
        <v>14.814814814814813</v>
      </c>
      <c r="H147" s="51">
        <f t="shared" si="32"/>
        <v>14.814814814814813</v>
      </c>
      <c r="I147" s="50">
        <f t="shared" si="33"/>
        <v>48.000000000000007</v>
      </c>
    </row>
    <row r="148" spans="1:9" ht="30">
      <c r="A148" s="23"/>
      <c r="B148" s="42" t="s">
        <v>172</v>
      </c>
      <c r="C148" s="26">
        <v>2862.6</v>
      </c>
      <c r="D148" s="26">
        <v>8348.2999999999993</v>
      </c>
      <c r="E148" s="36">
        <v>8348.2999999999993</v>
      </c>
      <c r="F148" s="26">
        <v>2424.1</v>
      </c>
      <c r="G148" s="50">
        <f t="shared" si="31"/>
        <v>29.037049459171332</v>
      </c>
      <c r="H148" s="51">
        <f t="shared" si="32"/>
        <v>29.037049459171332</v>
      </c>
      <c r="I148" s="50">
        <f t="shared" si="33"/>
        <v>84.681757842520796</v>
      </c>
    </row>
    <row r="149" spans="1:9" ht="15.75">
      <c r="A149" s="23">
        <v>1006</v>
      </c>
      <c r="B149" s="38" t="s">
        <v>173</v>
      </c>
      <c r="C149" s="13">
        <f>C150</f>
        <v>404.1</v>
      </c>
      <c r="D149" s="13">
        <f t="shared" ref="D149:F149" si="35">D150</f>
        <v>2845.9</v>
      </c>
      <c r="E149" s="13">
        <f t="shared" si="35"/>
        <v>2845.9</v>
      </c>
      <c r="F149" s="13">
        <f t="shared" si="35"/>
        <v>502.7</v>
      </c>
      <c r="G149" s="56">
        <f t="shared" si="31"/>
        <v>17.664007870972277</v>
      </c>
      <c r="H149" s="33">
        <f t="shared" si="32"/>
        <v>17.664007870972277</v>
      </c>
      <c r="I149" s="56">
        <f t="shared" si="33"/>
        <v>124.39990101460035</v>
      </c>
    </row>
    <row r="150" spans="1:9" ht="15.75">
      <c r="A150" s="23"/>
      <c r="B150" s="42" t="s">
        <v>174</v>
      </c>
      <c r="C150" s="26">
        <v>404.1</v>
      </c>
      <c r="D150" s="26">
        <v>2845.9</v>
      </c>
      <c r="E150" s="26">
        <v>2845.9</v>
      </c>
      <c r="F150" s="26">
        <v>502.7</v>
      </c>
      <c r="G150" s="50">
        <f t="shared" si="31"/>
        <v>17.664007870972277</v>
      </c>
      <c r="H150" s="51">
        <f t="shared" si="32"/>
        <v>17.664007870972277</v>
      </c>
      <c r="I150" s="50">
        <f t="shared" si="33"/>
        <v>124.39990101460035</v>
      </c>
    </row>
    <row r="151" spans="1:9" ht="26.25" customHeight="1">
      <c r="A151" s="31">
        <v>11</v>
      </c>
      <c r="B151" s="44" t="s">
        <v>175</v>
      </c>
      <c r="C151" s="33">
        <f>C152</f>
        <v>4792.4000000000015</v>
      </c>
      <c r="D151" s="33">
        <f t="shared" ref="D151:F151" si="36">D152</f>
        <v>29253</v>
      </c>
      <c r="E151" s="33">
        <f t="shared" si="36"/>
        <v>34038.300000000003</v>
      </c>
      <c r="F151" s="33">
        <f t="shared" si="36"/>
        <v>9056</v>
      </c>
      <c r="G151" s="56">
        <f t="shared" si="31"/>
        <v>30.957508631593338</v>
      </c>
      <c r="H151" s="33">
        <f t="shared" si="32"/>
        <v>26.605324002667579</v>
      </c>
      <c r="I151" s="56">
        <f t="shared" si="33"/>
        <v>188.96586261580831</v>
      </c>
    </row>
    <row r="152" spans="1:9" ht="26.25" customHeight="1">
      <c r="A152" s="23">
        <v>1102</v>
      </c>
      <c r="B152" s="38" t="s">
        <v>176</v>
      </c>
      <c r="C152" s="13">
        <f>SUM(C153:C162)</f>
        <v>4792.4000000000015</v>
      </c>
      <c r="D152" s="13">
        <f t="shared" ref="D152:F152" si="37">SUM(D153:D162)</f>
        <v>29253</v>
      </c>
      <c r="E152" s="13">
        <f t="shared" si="37"/>
        <v>34038.300000000003</v>
      </c>
      <c r="F152" s="13">
        <f t="shared" si="37"/>
        <v>9056</v>
      </c>
      <c r="G152" s="56">
        <f t="shared" si="31"/>
        <v>30.957508631593338</v>
      </c>
      <c r="H152" s="33">
        <f t="shared" si="32"/>
        <v>26.605324002667579</v>
      </c>
      <c r="I152" s="56">
        <f t="shared" si="33"/>
        <v>188.96586261580831</v>
      </c>
    </row>
    <row r="153" spans="1:9" ht="45" customHeight="1">
      <c r="A153" s="23"/>
      <c r="B153" s="42" t="s">
        <v>177</v>
      </c>
      <c r="C153" s="26">
        <v>1354.9</v>
      </c>
      <c r="D153" s="26">
        <v>0</v>
      </c>
      <c r="E153" s="26">
        <v>0</v>
      </c>
      <c r="F153" s="26">
        <v>0</v>
      </c>
      <c r="G153" s="50" t="s">
        <v>221</v>
      </c>
      <c r="H153" s="51" t="s">
        <v>221</v>
      </c>
      <c r="I153" s="50">
        <f t="shared" si="33"/>
        <v>0</v>
      </c>
    </row>
    <row r="154" spans="1:9" ht="42" customHeight="1">
      <c r="A154" s="22"/>
      <c r="B154" s="42" t="s">
        <v>178</v>
      </c>
      <c r="C154" s="26">
        <v>3109.3</v>
      </c>
      <c r="D154" s="26">
        <v>11651.4</v>
      </c>
      <c r="E154" s="26">
        <v>11856.7</v>
      </c>
      <c r="F154" s="26">
        <v>4437.8999999999996</v>
      </c>
      <c r="G154" s="50">
        <f t="shared" si="31"/>
        <v>38.088985014676346</v>
      </c>
      <c r="H154" s="51">
        <f t="shared" si="32"/>
        <v>37.429470257322862</v>
      </c>
      <c r="I154" s="50">
        <f t="shared" si="33"/>
        <v>142.72987489145464</v>
      </c>
    </row>
    <row r="155" spans="1:9" ht="30" customHeight="1">
      <c r="A155" s="22"/>
      <c r="B155" s="42" t="s">
        <v>179</v>
      </c>
      <c r="C155" s="26">
        <v>227.6</v>
      </c>
      <c r="D155" s="26">
        <v>850</v>
      </c>
      <c r="E155" s="26">
        <v>850</v>
      </c>
      <c r="F155" s="26">
        <v>362.9</v>
      </c>
      <c r="G155" s="50">
        <f t="shared" si="31"/>
        <v>42.694117647058825</v>
      </c>
      <c r="H155" s="51">
        <f t="shared" si="32"/>
        <v>42.694117647058825</v>
      </c>
      <c r="I155" s="50">
        <f t="shared" si="33"/>
        <v>159.44639718804922</v>
      </c>
    </row>
    <row r="156" spans="1:9" ht="28.5" customHeight="1">
      <c r="A156" s="22"/>
      <c r="B156" s="42" t="s">
        <v>180</v>
      </c>
      <c r="C156" s="26">
        <v>75.099999999999994</v>
      </c>
      <c r="D156" s="26">
        <v>500</v>
      </c>
      <c r="E156" s="26">
        <v>500</v>
      </c>
      <c r="F156" s="26">
        <v>111.9</v>
      </c>
      <c r="G156" s="50">
        <f t="shared" si="31"/>
        <v>22.38</v>
      </c>
      <c r="H156" s="51">
        <f t="shared" si="32"/>
        <v>22.38</v>
      </c>
      <c r="I156" s="50">
        <f t="shared" si="33"/>
        <v>149.00133155792278</v>
      </c>
    </row>
    <row r="157" spans="1:9" ht="43.5" customHeight="1">
      <c r="A157" s="22"/>
      <c r="B157" s="42" t="s">
        <v>257</v>
      </c>
      <c r="C157" s="26">
        <v>0</v>
      </c>
      <c r="D157" s="26">
        <v>0</v>
      </c>
      <c r="E157" s="26">
        <v>5345</v>
      </c>
      <c r="F157" s="26">
        <v>494.5</v>
      </c>
      <c r="G157" s="50" t="s">
        <v>221</v>
      </c>
      <c r="H157" s="51">
        <f t="shared" si="32"/>
        <v>9.2516370439663245</v>
      </c>
      <c r="I157" s="50" t="s">
        <v>221</v>
      </c>
    </row>
    <row r="158" spans="1:9" ht="28.5" customHeight="1">
      <c r="A158" s="22"/>
      <c r="B158" s="42" t="s">
        <v>262</v>
      </c>
      <c r="C158" s="26">
        <v>0</v>
      </c>
      <c r="D158" s="26">
        <v>845</v>
      </c>
      <c r="E158" s="26">
        <v>0</v>
      </c>
      <c r="F158" s="26">
        <v>0</v>
      </c>
      <c r="G158" s="50">
        <f t="shared" si="31"/>
        <v>0</v>
      </c>
      <c r="H158" s="51" t="s">
        <v>221</v>
      </c>
      <c r="I158" s="50" t="s">
        <v>221</v>
      </c>
    </row>
    <row r="159" spans="1:9" ht="15.75">
      <c r="A159" s="22"/>
      <c r="B159" s="42" t="s">
        <v>181</v>
      </c>
      <c r="C159" s="26">
        <v>25.5</v>
      </c>
      <c r="D159" s="26">
        <v>0</v>
      </c>
      <c r="E159" s="26">
        <v>0</v>
      </c>
      <c r="F159" s="26">
        <v>0</v>
      </c>
      <c r="G159" s="50" t="s">
        <v>221</v>
      </c>
      <c r="H159" s="51" t="s">
        <v>221</v>
      </c>
      <c r="I159" s="50">
        <f t="shared" si="33"/>
        <v>0</v>
      </c>
    </row>
    <row r="160" spans="1:9" ht="30">
      <c r="A160" s="22"/>
      <c r="B160" s="42" t="s">
        <v>258</v>
      </c>
      <c r="C160" s="26">
        <v>0</v>
      </c>
      <c r="D160" s="26">
        <v>15406.6</v>
      </c>
      <c r="E160" s="26">
        <v>15406.6</v>
      </c>
      <c r="F160" s="26">
        <v>3648.8</v>
      </c>
      <c r="G160" s="50">
        <f t="shared" si="31"/>
        <v>23.683356483584959</v>
      </c>
      <c r="H160" s="51">
        <f t="shared" si="32"/>
        <v>23.683356483584959</v>
      </c>
      <c r="I160" s="50" t="s">
        <v>221</v>
      </c>
    </row>
    <row r="161" spans="1:9" ht="33" customHeight="1">
      <c r="A161" s="22"/>
      <c r="B161" s="42" t="s">
        <v>131</v>
      </c>
      <c r="C161" s="26">
        <v>0</v>
      </c>
      <c r="D161" s="26">
        <v>0</v>
      </c>
      <c r="E161" s="26">
        <v>0</v>
      </c>
      <c r="F161" s="26">
        <v>0</v>
      </c>
      <c r="G161" s="50" t="s">
        <v>221</v>
      </c>
      <c r="H161" s="51" t="s">
        <v>221</v>
      </c>
      <c r="I161" s="50" t="s">
        <v>221</v>
      </c>
    </row>
    <row r="162" spans="1:9" ht="33" customHeight="1">
      <c r="A162" s="22"/>
      <c r="B162" s="42" t="s">
        <v>100</v>
      </c>
      <c r="C162" s="26">
        <v>0</v>
      </c>
      <c r="D162" s="26">
        <v>0</v>
      </c>
      <c r="E162" s="26">
        <v>80</v>
      </c>
      <c r="F162" s="26">
        <v>0</v>
      </c>
      <c r="G162" s="50" t="s">
        <v>221</v>
      </c>
      <c r="H162" s="51">
        <f t="shared" si="32"/>
        <v>0</v>
      </c>
      <c r="I162" s="50" t="s">
        <v>221</v>
      </c>
    </row>
    <row r="163" spans="1:9" ht="15.75">
      <c r="A163" s="31">
        <v>13</v>
      </c>
      <c r="B163" s="44" t="s">
        <v>182</v>
      </c>
      <c r="C163" s="33">
        <f>C164</f>
        <v>782.3</v>
      </c>
      <c r="D163" s="33">
        <f t="shared" ref="D163:F163" si="38">D164</f>
        <v>3450</v>
      </c>
      <c r="E163" s="33">
        <f t="shared" si="38"/>
        <v>3450</v>
      </c>
      <c r="F163" s="33">
        <f t="shared" si="38"/>
        <v>832.4</v>
      </c>
      <c r="G163" s="56">
        <f t="shared" si="31"/>
        <v>24.127536231884058</v>
      </c>
      <c r="H163" s="33">
        <f t="shared" si="32"/>
        <v>24.127536231884058</v>
      </c>
      <c r="I163" s="56">
        <f t="shared" si="33"/>
        <v>106.40419276492395</v>
      </c>
    </row>
    <row r="164" spans="1:9" ht="15.75">
      <c r="A164" s="23">
        <v>1301</v>
      </c>
      <c r="B164" s="38" t="s">
        <v>183</v>
      </c>
      <c r="C164" s="13">
        <v>782.3</v>
      </c>
      <c r="D164" s="13">
        <v>3450</v>
      </c>
      <c r="E164" s="13">
        <v>3450</v>
      </c>
      <c r="F164" s="13">
        <v>832.4</v>
      </c>
      <c r="G164" s="56">
        <f t="shared" si="31"/>
        <v>24.127536231884058</v>
      </c>
      <c r="H164" s="33">
        <f t="shared" si="32"/>
        <v>24.127536231884058</v>
      </c>
      <c r="I164" s="56">
        <f t="shared" si="33"/>
        <v>106.40419276492395</v>
      </c>
    </row>
    <row r="165" spans="1:9" ht="15.75">
      <c r="A165" s="24"/>
      <c r="B165" s="43" t="s">
        <v>184</v>
      </c>
      <c r="C165" s="13">
        <f>C5+C39+C54+C75+C117+C131+C151+C163</f>
        <v>196991.5</v>
      </c>
      <c r="D165" s="13">
        <f>D5+D39+D54+D75+D117+D131+D151+D163</f>
        <v>1148604.1999999997</v>
      </c>
      <c r="E165" s="13">
        <f>E5+E39+E54+E75+E117+E131+E151+E163</f>
        <v>1183620</v>
      </c>
      <c r="F165" s="13">
        <f>F5+F39+F54+F75+F117+F131+F151+F163</f>
        <v>214229.19999999998</v>
      </c>
      <c r="G165" s="56">
        <f t="shared" si="31"/>
        <v>18.651263855730289</v>
      </c>
      <c r="H165" s="33">
        <f t="shared" si="32"/>
        <v>18.099491390817999</v>
      </c>
      <c r="I165" s="56">
        <f t="shared" si="33"/>
        <v>108.75047908158473</v>
      </c>
    </row>
  </sheetData>
  <mergeCells count="6">
    <mergeCell ref="C2:C3"/>
    <mergeCell ref="G1:I1"/>
    <mergeCell ref="A2:A3"/>
    <mergeCell ref="D2:F2"/>
    <mergeCell ref="G2:I2"/>
    <mergeCell ref="B2:B3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4" orientation="landscape" horizontalDpi="0" verticalDpi="0" r:id="rId1"/>
  <headerFoot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Расходы</vt:lpstr>
      <vt:lpstr>Доходы!Заголовки_для_печати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2022-05-06T05:43:26Z</cp:lastPrinted>
  <dcterms:created xsi:type="dcterms:W3CDTF">2021-08-06T09:49:11Z</dcterms:created>
  <dcterms:modified xsi:type="dcterms:W3CDTF">2022-05-06T09:18:29Z</dcterms:modified>
</cp:coreProperties>
</file>