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7'!$4:$4</definedName>
    <definedName name="_xlnm.Print_Titles" localSheetId="0">'р.подр прил 3'!$4:$5</definedName>
    <definedName name="_xlnm.Print_Titles" localSheetId="1">'р.подр.ц.ст прил 5'!$4:$5</definedName>
    <definedName name="_xlnm.Print_Area" localSheetId="2">'вед.прил 7'!$A$1:$O$1159</definedName>
    <definedName name="_xlnm.Print_Area" localSheetId="0">'р.подр прил 3'!$A$1:$G$46</definedName>
    <definedName name="_xlnm.Print_Area" localSheetId="1">'р.подр.ц.ст прил 5'!$B$1:$J$1059</definedName>
  </definedNames>
  <calcPr fullCalcOnLoad="1"/>
</workbook>
</file>

<file path=xl/sharedStrings.xml><?xml version="1.0" encoding="utf-8"?>
<sst xmlns="http://schemas.openxmlformats.org/spreadsheetml/2006/main" count="11020" uniqueCount="598">
  <si>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</si>
  <si>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</si>
  <si>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</si>
  <si>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</si>
  <si>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</si>
  <si>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</si>
  <si>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</si>
  <si>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</si>
  <si>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</si>
  <si>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</si>
  <si>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</si>
  <si>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</si>
  <si>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</si>
  <si>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</si>
  <si>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</si>
  <si>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</si>
  <si>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</si>
  <si>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</si>
  <si>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</si>
  <si>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</si>
  <si>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</si>
  <si>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</si>
  <si>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</si>
  <si>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</si>
  <si>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</si>
  <si>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</si>
  <si>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</si>
  <si>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</si>
  <si>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</si>
  <si>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</si>
  <si>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</si>
  <si>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</si>
  <si>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</si>
  <si>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</si>
  <si>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</si>
  <si>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</si>
  <si>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</si>
  <si>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</si>
  <si>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</si>
  <si>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</si>
  <si>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</si>
  <si>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</si>
  <si>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</si>
  <si>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</si>
  <si>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</si>
  <si>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</si>
  <si>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</si>
  <si>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</si>
  <si>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</si>
  <si>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</si>
  <si>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</si>
  <si>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</si>
  <si>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</si>
  <si>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</si>
  <si>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</si>
  <si>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</si>
  <si>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</si>
  <si>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</si>
  <si>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</si>
  <si>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</si>
  <si>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</si>
  <si>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</si>
  <si>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</si>
  <si>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</si>
  <si>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</si>
  <si>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</si>
  <si>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</si>
  <si>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</si>
  <si>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</si>
  <si>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</si>
  <si>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</si>
  <si>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</si>
  <si>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</si>
  <si>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</si>
  <si>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</si>
  <si>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</si>
  <si>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</si>
  <si>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</si>
  <si>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</si>
  <si>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</si>
  <si>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</si>
  <si>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</si>
  <si>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</si>
  <si>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</si>
  <si>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</si>
  <si>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</si>
  <si>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</si>
  <si>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</si>
  <si>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</si>
  <si>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</si>
  <si>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</si>
  <si>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</si>
  <si>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</si>
  <si>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</si>
  <si>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</si>
  <si>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</si>
  <si>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</si>
  <si>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</si>
  <si>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</si>
  <si>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</si>
  <si>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</si>
  <si>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</si>
  <si>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</si>
  <si>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</si>
  <si>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</si>
  <si>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</si>
  <si>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</si>
  <si>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</si>
  <si>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</si>
  <si>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</si>
  <si>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</si>
  <si>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</si>
  <si>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</si>
  <si>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</si>
  <si>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</si>
  <si>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</si>
  <si>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</si>
  <si>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</si>
  <si>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</si>
  <si>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</si>
  <si>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</si>
  <si>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</si>
  <si>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</si>
  <si>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</si>
  <si>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</si>
  <si>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</si>
  <si>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</si>
  <si>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</si>
  <si>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</si>
  <si>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</si>
  <si>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</si>
  <si>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</si>
  <si>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</si>
  <si>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</si>
  <si>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</si>
  <si>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</si>
  <si>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</si>
  <si>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</si>
  <si>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</si>
  <si>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</si>
  <si>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</si>
  <si>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</si>
  <si>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</si>
  <si>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</si>
  <si>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</si>
  <si>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</si>
  <si>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</si>
  <si>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</si>
  <si>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</si>
  <si>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</si>
  <si>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</si>
  <si>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</si>
  <si>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</si>
  <si>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</si>
  <si>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</si>
  <si>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</si>
  <si>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</si>
  <si>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</si>
  <si>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</si>
  <si>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</si>
  <si>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</si>
  <si>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</si>
  <si>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</si>
  <si>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</si>
  <si>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</si>
  <si>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</si>
  <si>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</si>
  <si>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</si>
  <si>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</si>
  <si>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</si>
  <si>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</si>
  <si>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</si>
  <si>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</si>
  <si>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</si>
  <si>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</si>
  <si>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</si>
  <si>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</si>
  <si>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</si>
  <si>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</si>
  <si>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</si>
  <si>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</si>
  <si>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</si>
  <si>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</si>
  <si>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</si>
  <si>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</si>
  <si>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</si>
  <si>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</si>
  <si>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</si>
  <si>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</si>
  <si>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</si>
  <si>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</si>
  <si>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</si>
  <si>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</si>
  <si>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</si>
  <si>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</si>
  <si>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</si>
  <si>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</si>
  <si>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</si>
  <si>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</si>
  <si>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</si>
  <si>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</si>
  <si>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</si>
  <si>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</si>
  <si>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</si>
  <si>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</si>
  <si>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</si>
  <si>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</si>
  <si>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</si>
  <si>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</si>
  <si>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</si>
  <si>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</si>
  <si>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</si>
  <si>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</si>
  <si>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</si>
  <si>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</si>
  <si>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</si>
  <si>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</si>
  <si>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</si>
  <si>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</si>
  <si>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</si>
  <si>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</si>
  <si>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</si>
  <si>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</si>
  <si>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</si>
  <si>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</si>
  <si>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</si>
  <si>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</si>
  <si>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</si>
  <si>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</si>
  <si>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</si>
  <si>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</si>
  <si>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</si>
  <si>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</si>
  <si>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</si>
  <si>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</si>
  <si>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</si>
  <si>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</si>
  <si>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</si>
  <si>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</si>
  <si>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</si>
  <si>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</si>
  <si>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</si>
  <si>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</si>
  <si>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</si>
  <si>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</si>
  <si>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</si>
  <si>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</si>
  <si>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</si>
  <si>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</si>
  <si>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</si>
  <si>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</si>
  <si>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</si>
  <si>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</si>
  <si>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</si>
  <si>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</si>
  <si>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</si>
  <si>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</si>
  <si>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</si>
  <si>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</si>
  <si>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</si>
  <si>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</si>
  <si>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</si>
  <si>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</si>
  <si>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</si>
  <si>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</si>
  <si>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</si>
  <si>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</si>
  <si>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</si>
  <si>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</si>
  <si>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</si>
  <si>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</si>
  <si>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</si>
  <si>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</si>
  <si>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</si>
  <si>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</si>
  <si>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</si>
  <si>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</si>
  <si>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</si>
  <si>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</si>
  <si>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</si>
  <si>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</si>
  <si>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</si>
  <si>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</si>
  <si>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</si>
  <si>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</si>
  <si>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</si>
  <si>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</si>
  <si>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</si>
  <si>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</si>
  <si>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</si>
  <si>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</si>
  <si>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</si>
  <si>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</si>
  <si>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</si>
  <si>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</si>
  <si>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</si>
  <si>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</si>
  <si>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</si>
  <si>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</si>
  <si>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</si>
  <si>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</si>
  <si>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</si>
  <si>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</si>
  <si>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</si>
  <si>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</si>
  <si>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</si>
  <si>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</si>
  <si>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</si>
  <si>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</si>
  <si>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</si>
  <si>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</si>
  <si>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</si>
  <si>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</si>
  <si>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</si>
  <si>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</si>
  <si>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</si>
  <si>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</si>
  <si>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</si>
  <si>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</si>
  <si>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</si>
  <si>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</si>
  <si>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</si>
  <si>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</si>
  <si>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</si>
  <si>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</si>
  <si>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</si>
  <si>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</si>
  <si>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</si>
  <si>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</si>
  <si>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</si>
  <si>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</si>
  <si>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</si>
  <si>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</si>
  <si>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</si>
  <si>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</si>
  <si>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</si>
  <si>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</si>
  <si>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</si>
  <si>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</si>
  <si>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</si>
  <si>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</si>
  <si>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</si>
  <si>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</si>
  <si>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</si>
  <si>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</si>
  <si>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</si>
  <si>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</si>
  <si>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</si>
  <si>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</si>
  <si>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</si>
  <si>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</si>
  <si>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</si>
  <si>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</si>
  <si>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</si>
  <si>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</si>
  <si>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</si>
  <si>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</si>
  <si>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</si>
  <si>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</si>
  <si>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</si>
  <si>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</si>
  <si>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</si>
  <si>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</si>
  <si>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</si>
  <si>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</si>
  <si>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</si>
  <si>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</si>
  <si>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</si>
  <si>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</si>
  <si>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</si>
  <si>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</si>
  <si>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</si>
  <si>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</si>
  <si>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</si>
  <si>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</si>
  <si>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</si>
  <si>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</si>
  <si>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</si>
  <si>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</si>
  <si>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</si>
  <si>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</si>
  <si>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</si>
  <si>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</si>
  <si>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</si>
  <si>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</si>
  <si>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</si>
  <si>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</si>
  <si>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</si>
  <si>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</si>
  <si>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</si>
  <si>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</si>
  <si>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</si>
  <si>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</si>
  <si>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</si>
  <si>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</si>
  <si>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</si>
  <si>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</si>
  <si>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</si>
  <si>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</si>
  <si>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</si>
  <si>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</si>
  <si>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</si>
  <si>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</si>
  <si>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</si>
  <si>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</si>
  <si>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</si>
  <si>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</si>
  <si>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</si>
  <si>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</si>
  <si>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</si>
  <si>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</si>
  <si>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</si>
  <si>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</si>
  <si>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</si>
  <si>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</si>
  <si>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</si>
  <si>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</si>
  <si>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</si>
  <si>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</si>
  <si>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</si>
  <si>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</si>
  <si>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</si>
  <si>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</si>
  <si>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</si>
  <si>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</si>
  <si>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</si>
  <si>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</si>
  <si>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</si>
  <si>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</si>
  <si>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</si>
  <si>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</si>
  <si>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</si>
  <si>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</si>
  <si>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</si>
  <si>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</si>
  <si>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</si>
  <si>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</si>
  <si>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</si>
  <si>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</si>
  <si>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</si>
  <si>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</si>
  <si>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</si>
  <si>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</si>
  <si>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</si>
  <si>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</si>
  <si>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</si>
  <si>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</si>
  <si>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</si>
  <si>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</si>
  <si>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</si>
  <si>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</si>
  <si>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</si>
  <si>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</si>
  <si>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</si>
  <si>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</si>
  <si>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</si>
  <si>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</si>
  <si>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</si>
  <si>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</si>
  <si>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</si>
  <si>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</si>
  <si>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</si>
  <si>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</si>
  <si>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</si>
  <si>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</si>
  <si>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</si>
  <si>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</si>
  <si>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</si>
  <si>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</si>
  <si>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</si>
  <si>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</si>
  <si>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</si>
  <si>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</si>
  <si>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</si>
  <si>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</si>
  <si>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</si>
  <si>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</si>
  <si>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</si>
  <si>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</si>
  <si>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</si>
  <si>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</si>
  <si>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</si>
  <si>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</si>
  <si>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</si>
  <si>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</si>
  <si>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</si>
  <si>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</si>
  <si>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</si>
  <si>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</si>
  <si>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</si>
  <si>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</si>
  <si>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</si>
  <si>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</si>
  <si>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</si>
  <si>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</si>
  <si>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</si>
  <si>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</si>
  <si>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</si>
  <si>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</si>
  <si>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</si>
  <si>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</si>
  <si>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</si>
  <si>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</si>
  <si>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</si>
  <si>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</si>
  <si>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</si>
  <si>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</si>
  <si>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</si>
  <si>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</si>
  <si>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</si>
  <si>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</si>
  <si>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</si>
  <si>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</si>
  <si>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</si>
  <si>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</si>
  <si>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</si>
  <si>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</si>
  <si>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</si>
  <si>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</si>
  <si>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</si>
  <si>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</si>
  <si>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</si>
  <si>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</si>
  <si>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</si>
  <si>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</si>
  <si>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</si>
  <si>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</si>
  <si>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</si>
  <si>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</si>
  <si>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</si>
  <si>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</si>
  <si>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</si>
  <si>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</si>
  <si>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</si>
  <si>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</si>
  <si>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</si>
  <si>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</si>
  <si>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</si>
  <si>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</si>
  <si>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</si>
  <si>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</si>
  <si>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</si>
  <si>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</si>
  <si>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</si>
  <si>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</si>
  <si>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</si>
  <si>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</si>
  <si>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</si>
  <si>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</si>
  <si>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</si>
  <si>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</si>
  <si>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</si>
  <si>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</si>
  <si>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</si>
  <si>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</si>
  <si>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</si>
  <si>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</si>
  <si>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</si>
  <si>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</si>
  <si>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</si>
  <si>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</si>
  <si>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</si>
  <si>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</si>
  <si>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</si>
  <si>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</si>
  <si>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</si>
  <si>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</si>
  <si>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</si>
  <si>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</si>
  <si>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</si>
  <si>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</si>
  <si>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</si>
  <si>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</si>
  <si>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</si>
  <si>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</si>
  <si>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</si>
  <si>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</si>
  <si>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</si>
  <si>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</si>
  <si>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</si>
  <si>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</si>
  <si>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Приложение 3 к решению Ливенского городского Совета народных депутатов от      ноября 2022 г.              №              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</si>
  <si>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       ноября 2022 г.  №                     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</si>
  <si>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    ноября 2022 г. №                     - ГС"Приложение 8  к решению Ливенского городского Совета народных депутатов от 16 декабря 2021 г. № 4/055 -ГС"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</si>
  <si>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</si>
  <si>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</si>
  <si>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</si>
  <si>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70 0 03 77110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</si>
  <si>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</si>
  <si>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</si>
  <si>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88 0 00 77890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</si>
  <si>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</si>
  <si>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</si>
  <si>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</si>
  <si>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56 0 G2 00000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</si>
  <si>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</si>
  <si>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</si>
  <si>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G2 52690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</si>
</sst>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188" fontId="37" fillId="26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36" fillId="24" borderId="11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view="pageBreakPreview" zoomScale="77" zoomScaleSheetLayoutView="77" zoomScalePageLayoutView="0" workbookViewId="0" topLeftCell="B28">
      <selection activeCell="F45" sqref="F45:G45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16" t="s">
        <v>581</v>
      </c>
      <c r="F1" s="216"/>
      <c r="G1" s="216"/>
    </row>
    <row r="2" spans="2:7" ht="42" customHeight="1">
      <c r="B2" s="215" t="s">
        <v>425</v>
      </c>
      <c r="C2" s="215"/>
      <c r="D2" s="215"/>
      <c r="E2" s="215"/>
      <c r="F2" s="215"/>
      <c r="G2" s="215"/>
    </row>
    <row r="3" spans="5:9" ht="15">
      <c r="E3" s="19"/>
      <c r="G3" s="19" t="s">
        <v>202</v>
      </c>
      <c r="I3" s="132"/>
    </row>
    <row r="4" spans="2:7" ht="15">
      <c r="B4" s="218" t="s">
        <v>174</v>
      </c>
      <c r="C4" s="220" t="s">
        <v>325</v>
      </c>
      <c r="D4" s="220" t="s">
        <v>282</v>
      </c>
      <c r="E4" s="222" t="s">
        <v>525</v>
      </c>
      <c r="F4" s="211" t="s">
        <v>228</v>
      </c>
      <c r="G4" s="213" t="s">
        <v>526</v>
      </c>
    </row>
    <row r="5" spans="2:7" ht="36.75" customHeight="1">
      <c r="B5" s="219"/>
      <c r="C5" s="221"/>
      <c r="D5" s="221"/>
      <c r="E5" s="222"/>
      <c r="F5" s="212"/>
      <c r="G5" s="214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90488.59999999998</v>
      </c>
      <c r="F6" s="206">
        <f>SUM(F7:F14)</f>
        <v>8732.699999999999</v>
      </c>
      <c r="G6" s="206">
        <f>SUM(G7:G14)</f>
        <v>99221.29999999999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1775</v>
      </c>
      <c r="F7" s="207">
        <f>'р.подр.ц.ст прил 5'!I9</f>
        <v>91.1</v>
      </c>
      <c r="G7" s="207">
        <f>'р.подр.ц.ст прил 5'!J9</f>
        <v>1866.1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3103.4</v>
      </c>
      <c r="F8" s="207">
        <f>'р.подр.ц.ст прил 5'!I19</f>
        <v>103.1</v>
      </c>
      <c r="G8" s="207">
        <f>'р.подр.ц.ст прил 5'!J19</f>
        <v>3206.5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27573.599999999995</v>
      </c>
      <c r="F9" s="207">
        <f>'р.подр.ц.ст прил 5'!I35</f>
        <v>4901.2</v>
      </c>
      <c r="G9" s="207">
        <f>'р.подр.ц.ст прил 5'!J35</f>
        <v>32474.799999999996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207">
        <f>'р.подр.ц.ст прил 5'!I63</f>
        <v>0</v>
      </c>
      <c r="G10" s="207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7996.700000000001</v>
      </c>
      <c r="F11" s="207">
        <f>'р.подр.ц.ст прил 5'!I69</f>
        <v>65.2</v>
      </c>
      <c r="G11" s="207">
        <f>'р.подр.ц.ст прил 5'!J69</f>
        <v>8061.900000000001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207">
        <f>'р.подр.ц.ст прил 5'!I85</f>
        <v>0</v>
      </c>
      <c r="G12" s="207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225</v>
      </c>
      <c r="F13" s="207">
        <f>'р.подр.ц.ст прил 5'!I91</f>
        <v>-100</v>
      </c>
      <c r="G13" s="207">
        <f>'р.подр.ц.ст прил 5'!J91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49544.99999999999</v>
      </c>
      <c r="F14" s="207">
        <f>'р.подр.ц.ст прил 5'!I97</f>
        <v>3672.1</v>
      </c>
      <c r="G14" s="207">
        <f>'р.подр.ц.ст прил 5'!J97</f>
        <v>53217.1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166407.2</v>
      </c>
      <c r="F15" s="206">
        <f>SUM(F16:F19)</f>
        <v>2630</v>
      </c>
      <c r="G15" s="206">
        <f>SUM(G16:G19)</f>
        <v>169037.2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5'!H237</f>
        <v>150</v>
      </c>
      <c r="F16" s="207">
        <f>'р.подр.ц.ст прил 5'!I237</f>
        <v>0</v>
      </c>
      <c r="G16" s="207">
        <f>'р.подр.ц.ст прил 5'!J237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5'!H245</f>
        <v>50</v>
      </c>
      <c r="F17" s="207">
        <f>'р.подр.ц.ст прил 5'!I245</f>
        <v>0</v>
      </c>
      <c r="G17" s="207">
        <f>'р.подр.ц.ст прил 5'!J245</f>
        <v>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5'!H251</f>
        <v>162290.5</v>
      </c>
      <c r="F18" s="207">
        <f>'р.подр.ц.ст прил 5'!I251</f>
        <v>0</v>
      </c>
      <c r="G18" s="207">
        <f>'р.подр.ц.ст прил 5'!J251</f>
        <v>162290.5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5'!H294</f>
        <v>3916.7</v>
      </c>
      <c r="F19" s="207">
        <f>'р.подр.ц.ст прил 5'!I294</f>
        <v>2630</v>
      </c>
      <c r="G19" s="207">
        <f>'р.подр.ц.ст прил 5'!J294</f>
        <v>6546.7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62957.6</v>
      </c>
      <c r="F20" s="206">
        <f>SUM(F21:F24)</f>
        <v>-42.89999999999998</v>
      </c>
      <c r="G20" s="206">
        <f>SUM(G21:G24)</f>
        <v>62914.700000000004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5'!H355</f>
        <v>2678.9</v>
      </c>
      <c r="F21" s="207">
        <f>'р.подр.ц.ст прил 5'!I355</f>
        <v>0</v>
      </c>
      <c r="G21" s="207">
        <f>'р.подр.ц.ст прил 5'!J355</f>
        <v>2678.9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5'!H366</f>
        <v>4782.5</v>
      </c>
      <c r="F22" s="207">
        <f>'р.подр.ц.ст прил 5'!I366</f>
        <v>-758.4</v>
      </c>
      <c r="G22" s="207">
        <f>'р.подр.ц.ст прил 5'!J366</f>
        <v>4024.1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5'!H400</f>
        <v>47949.899999999994</v>
      </c>
      <c r="F23" s="207">
        <f>'р.подр.ц.ст прил 5'!I400</f>
        <v>178.4</v>
      </c>
      <c r="G23" s="207">
        <f>'р.подр.ц.ст прил 5'!J400</f>
        <v>48128.3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5'!H501</f>
        <v>7546.3</v>
      </c>
      <c r="F24" s="207">
        <f>'р.подр.ц.ст прил 5'!I501</f>
        <v>537.1</v>
      </c>
      <c r="G24" s="207">
        <f>'р.подр.ц.ст прил 5'!J501</f>
        <v>8083.4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203" t="s">
        <v>592</v>
      </c>
      <c r="C25" s="16" t="s">
        <v>197</v>
      </c>
      <c r="D25" s="16"/>
      <c r="E25" s="160">
        <f>E26</f>
        <v>0</v>
      </c>
      <c r="F25" s="206">
        <f>F26</f>
        <v>5134.299999999999</v>
      </c>
      <c r="G25" s="206">
        <f>G26</f>
        <v>5134.299999999999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204" t="s">
        <v>593</v>
      </c>
      <c r="C26" s="12" t="s">
        <v>197</v>
      </c>
      <c r="D26" s="12" t="s">
        <v>194</v>
      </c>
      <c r="E26" s="161">
        <f>'р.подр.ц.ст прил 5'!H517</f>
        <v>0</v>
      </c>
      <c r="F26" s="207">
        <f>'р.подр.ц.ст прил 5'!I517</f>
        <v>5134.299999999999</v>
      </c>
      <c r="G26" s="207">
        <f>'р.подр.ц.ст прил 5'!J517</f>
        <v>5134.299999999999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20.25" customHeight="1">
      <c r="B27" s="9" t="s">
        <v>181</v>
      </c>
      <c r="C27" s="10" t="s">
        <v>196</v>
      </c>
      <c r="D27" s="10"/>
      <c r="E27" s="159">
        <f>SUM(E28:E32)</f>
        <v>820706.6</v>
      </c>
      <c r="F27" s="206">
        <f>SUM(F28:F32)</f>
        <v>14820.399999999996</v>
      </c>
      <c r="G27" s="206">
        <f>SUM(G28:G32)</f>
        <v>835527</v>
      </c>
    </row>
    <row r="28" spans="2:7" ht="19.5" customHeight="1">
      <c r="B28" s="11" t="s">
        <v>182</v>
      </c>
      <c r="C28" s="12" t="s">
        <v>196</v>
      </c>
      <c r="D28" s="12" t="s">
        <v>189</v>
      </c>
      <c r="E28" s="161">
        <f>'р.подр.ц.ст прил 5'!H528</f>
        <v>309469.10000000003</v>
      </c>
      <c r="F28" s="207">
        <f>'р.подр.ц.ст прил 5'!I528</f>
        <v>-2025.7</v>
      </c>
      <c r="G28" s="207">
        <f>'р.подр.ц.ст прил 5'!J528</f>
        <v>307443.4</v>
      </c>
    </row>
    <row r="29" spans="2:7" ht="19.5" customHeight="1">
      <c r="B29" s="11" t="s">
        <v>183</v>
      </c>
      <c r="C29" s="12" t="s">
        <v>196</v>
      </c>
      <c r="D29" s="12" t="s">
        <v>195</v>
      </c>
      <c r="E29" s="161">
        <f>'р.подр.ц.ст прил 5'!H566</f>
        <v>452000.4</v>
      </c>
      <c r="F29" s="207">
        <f>'р.подр.ц.ст прил 5'!I566</f>
        <v>17475.699999999997</v>
      </c>
      <c r="G29" s="207">
        <f>'р.подр.ц.ст прил 5'!J566</f>
        <v>469476.10000000003</v>
      </c>
    </row>
    <row r="30" spans="2:7" ht="18.75" customHeight="1">
      <c r="B30" s="11" t="s">
        <v>305</v>
      </c>
      <c r="C30" s="12" t="s">
        <v>196</v>
      </c>
      <c r="D30" s="12" t="s">
        <v>190</v>
      </c>
      <c r="E30" s="161">
        <f>'р.подр.ц.ст прил 5'!H658</f>
        <v>44390.7</v>
      </c>
      <c r="F30" s="207">
        <f>'р.подр.ц.ст прил 5'!I658</f>
        <v>-476.2</v>
      </c>
      <c r="G30" s="207">
        <f>'р.подр.ц.ст прил 5'!J658</f>
        <v>43914.49999999999</v>
      </c>
    </row>
    <row r="31" spans="2:7" ht="19.5" customHeight="1">
      <c r="B31" s="11" t="s">
        <v>311</v>
      </c>
      <c r="C31" s="12" t="s">
        <v>196</v>
      </c>
      <c r="D31" s="12" t="s">
        <v>196</v>
      </c>
      <c r="E31" s="161">
        <f>'р.подр.ц.ст прил 5'!H703</f>
        <v>952.3</v>
      </c>
      <c r="F31" s="207">
        <f>'р.подр.ц.ст прил 5'!I703</f>
        <v>0</v>
      </c>
      <c r="G31" s="207">
        <f>'р.подр.ц.ст прил 5'!J703</f>
        <v>952.3</v>
      </c>
    </row>
    <row r="32" spans="2:7" ht="19.5" customHeight="1">
      <c r="B32" s="11" t="s">
        <v>184</v>
      </c>
      <c r="C32" s="12" t="s">
        <v>196</v>
      </c>
      <c r="D32" s="12" t="s">
        <v>191</v>
      </c>
      <c r="E32" s="161">
        <f>'р.подр.ц.ст прил 5'!H730</f>
        <v>13894.1</v>
      </c>
      <c r="F32" s="207">
        <f>'р.подр.ц.ст прил 5'!I730</f>
        <v>-153.39999999999998</v>
      </c>
      <c r="G32" s="207">
        <f>'р.подр.ц.ст прил 5'!J730</f>
        <v>13740.699999999999</v>
      </c>
    </row>
    <row r="33" spans="2:7" s="3" customFormat="1" ht="19.5" customHeight="1">
      <c r="B33" s="9" t="s">
        <v>390</v>
      </c>
      <c r="C33" s="10" t="s">
        <v>193</v>
      </c>
      <c r="D33" s="10"/>
      <c r="E33" s="159">
        <f>SUM(E34:E35)</f>
        <v>43513.8</v>
      </c>
      <c r="F33" s="206">
        <f>SUM(F34:F35)</f>
        <v>1313.6999999999998</v>
      </c>
      <c r="G33" s="206">
        <f>SUM(G34:G35)</f>
        <v>44827.50000000001</v>
      </c>
    </row>
    <row r="34" spans="2:7" ht="18.75" customHeight="1">
      <c r="B34" s="11" t="s">
        <v>185</v>
      </c>
      <c r="C34" s="12" t="s">
        <v>193</v>
      </c>
      <c r="D34" s="12" t="s">
        <v>189</v>
      </c>
      <c r="E34" s="161">
        <f>'р.подр.ц.ст прил 5'!H785</f>
        <v>35302.600000000006</v>
      </c>
      <c r="F34" s="207">
        <f>'р.подр.ц.ст прил 5'!I785</f>
        <v>1067.1</v>
      </c>
      <c r="G34" s="207">
        <f>'р.подр.ц.ст прил 5'!J785</f>
        <v>36369.700000000004</v>
      </c>
    </row>
    <row r="35" spans="2:7" ht="22.5" customHeight="1">
      <c r="B35" s="11" t="s">
        <v>322</v>
      </c>
      <c r="C35" s="12" t="s">
        <v>193</v>
      </c>
      <c r="D35" s="12" t="s">
        <v>192</v>
      </c>
      <c r="E35" s="161">
        <f>'р.подр.ц.ст прил 5'!H855</f>
        <v>8211.2</v>
      </c>
      <c r="F35" s="207">
        <f>'р.подр.ц.ст прил 5'!I855</f>
        <v>246.6</v>
      </c>
      <c r="G35" s="207">
        <f>'р.подр.ц.ст прил 5'!J855</f>
        <v>8457.800000000001</v>
      </c>
    </row>
    <row r="36" spans="2:7" s="3" customFormat="1" ht="19.5" customHeight="1">
      <c r="B36" s="9" t="s">
        <v>186</v>
      </c>
      <c r="C36" s="10">
        <v>10</v>
      </c>
      <c r="D36" s="10"/>
      <c r="E36" s="159">
        <f>SUM(E37:E40)</f>
        <v>62265.200000000004</v>
      </c>
      <c r="F36" s="206">
        <f>SUM(F37:F40)</f>
        <v>520.7</v>
      </c>
      <c r="G36" s="206">
        <f>SUM(G37:G40)</f>
        <v>62785.90000000001</v>
      </c>
    </row>
    <row r="37" spans="2:7" ht="19.5" customHeight="1">
      <c r="B37" s="11" t="s">
        <v>187</v>
      </c>
      <c r="C37" s="12">
        <v>10</v>
      </c>
      <c r="D37" s="12" t="s">
        <v>189</v>
      </c>
      <c r="E37" s="161">
        <f>'р.подр.ц.ст прил 5'!H878</f>
        <v>4320.700000000001</v>
      </c>
      <c r="F37" s="207">
        <f>'р.подр.ц.ст прил 5'!I878</f>
        <v>420.7</v>
      </c>
      <c r="G37" s="207">
        <f>'р.подр.ц.ст прил 5'!J878</f>
        <v>4741.400000000001</v>
      </c>
    </row>
    <row r="38" spans="2:7" ht="20.25" customHeight="1">
      <c r="B38" s="11" t="s">
        <v>201</v>
      </c>
      <c r="C38" s="12">
        <v>10</v>
      </c>
      <c r="D38" s="12" t="s">
        <v>190</v>
      </c>
      <c r="E38" s="161">
        <f>'р.подр.ц.ст прил 5'!H887</f>
        <v>3172.9</v>
      </c>
      <c r="F38" s="207">
        <f>'р.подр.ц.ст прил 5'!I887</f>
        <v>100</v>
      </c>
      <c r="G38" s="207">
        <f>'р.подр.ц.ст прил 5'!J887</f>
        <v>3272.9</v>
      </c>
    </row>
    <row r="39" spans="2:7" ht="20.25" customHeight="1">
      <c r="B39" s="11" t="s">
        <v>237</v>
      </c>
      <c r="C39" s="12">
        <v>10</v>
      </c>
      <c r="D39" s="12" t="s">
        <v>192</v>
      </c>
      <c r="E39" s="161">
        <f>'р.подр.ц.ст прил 5'!H909</f>
        <v>48141.3</v>
      </c>
      <c r="F39" s="207">
        <f>'р.подр.ц.ст прил 5'!I909</f>
        <v>0</v>
      </c>
      <c r="G39" s="207">
        <f>'р.подр.ц.ст прил 5'!J909</f>
        <v>48141.3</v>
      </c>
    </row>
    <row r="40" spans="2:7" ht="18.75" customHeight="1">
      <c r="B40" s="11" t="s">
        <v>188</v>
      </c>
      <c r="C40" s="12">
        <v>10</v>
      </c>
      <c r="D40" s="12" t="s">
        <v>197</v>
      </c>
      <c r="E40" s="161">
        <f>'р.подр.ц.ст прил 5'!H957</f>
        <v>6630.300000000001</v>
      </c>
      <c r="F40" s="207">
        <f>'р.подр.ц.ст прил 5'!I957</f>
        <v>0</v>
      </c>
      <c r="G40" s="207">
        <f>'р.подр.ц.ст прил 5'!J957</f>
        <v>6630.300000000001</v>
      </c>
    </row>
    <row r="41" spans="2:7" ht="19.5" customHeight="1">
      <c r="B41" s="9" t="s">
        <v>218</v>
      </c>
      <c r="C41" s="10" t="s">
        <v>206</v>
      </c>
      <c r="D41" s="10"/>
      <c r="E41" s="159">
        <f>E42</f>
        <v>39479.7</v>
      </c>
      <c r="F41" s="206">
        <f>F42</f>
        <v>-440.3</v>
      </c>
      <c r="G41" s="206">
        <f>G42</f>
        <v>39039.4</v>
      </c>
    </row>
    <row r="42" spans="2:7" ht="18.75" customHeight="1">
      <c r="B42" s="11" t="s">
        <v>231</v>
      </c>
      <c r="C42" s="12" t="s">
        <v>206</v>
      </c>
      <c r="D42" s="12" t="s">
        <v>195</v>
      </c>
      <c r="E42" s="161">
        <f>'р.подр.ц.ст прил 5'!H981</f>
        <v>39479.7</v>
      </c>
      <c r="F42" s="207">
        <f>'р.подр.ц.ст прил 5'!I981</f>
        <v>-440.3</v>
      </c>
      <c r="G42" s="207">
        <f>'р.подр.ц.ст прил 5'!J981</f>
        <v>39039.4</v>
      </c>
    </row>
    <row r="43" spans="2:7" ht="31.5">
      <c r="B43" s="29" t="s">
        <v>406</v>
      </c>
      <c r="C43" s="16" t="s">
        <v>230</v>
      </c>
      <c r="D43" s="16"/>
      <c r="E43" s="160">
        <f>E44</f>
        <v>2300</v>
      </c>
      <c r="F43" s="206">
        <f>F44</f>
        <v>0</v>
      </c>
      <c r="G43" s="206">
        <f>G44</f>
        <v>2300</v>
      </c>
    </row>
    <row r="44" spans="2:11" ht="31.5">
      <c r="B44" s="30" t="s">
        <v>407</v>
      </c>
      <c r="C44" s="17" t="s">
        <v>230</v>
      </c>
      <c r="D44" s="17" t="s">
        <v>189</v>
      </c>
      <c r="E44" s="162">
        <f>'р.подр.ц.ст прил 5'!H1045</f>
        <v>2300</v>
      </c>
      <c r="F44" s="207">
        <f>'р.подр.ц.ст прил 5'!I1048</f>
        <v>0</v>
      </c>
      <c r="G44" s="207">
        <f>'р.подр.ц.ст прил 5'!J1048</f>
        <v>2300</v>
      </c>
      <c r="K44" s="3"/>
    </row>
    <row r="45" spans="2:7" s="3" customFormat="1" ht="18" customHeight="1">
      <c r="B45" s="8" t="s">
        <v>275</v>
      </c>
      <c r="C45" s="10"/>
      <c r="D45" s="10"/>
      <c r="E45" s="159">
        <f>E41+E36+E33+E27+E20+E15+E6+E43+E25</f>
        <v>1288118.7000000002</v>
      </c>
      <c r="F45" s="208">
        <f>F41+F36+F33+F27+F20+F15+F6+F43+F25</f>
        <v>32668.599999999995</v>
      </c>
      <c r="G45" s="208">
        <f>G41+G36+G33+G27+G20+G15+G6+G43+G25</f>
        <v>1320787.3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17"/>
      <c r="C47" s="217"/>
      <c r="D47" s="217"/>
      <c r="E47" s="217"/>
    </row>
    <row r="48" spans="2:5" ht="15">
      <c r="B48" s="217"/>
      <c r="C48" s="217"/>
      <c r="D48" s="217"/>
      <c r="E48" s="217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42"/>
  <sheetViews>
    <sheetView view="pageBreakPreview" zoomScale="107" zoomScaleSheetLayoutView="107" zoomScalePageLayoutView="0" workbookViewId="0" topLeftCell="B1047">
      <selection activeCell="J732" sqref="J732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9"/>
      <c r="C1" s="229"/>
      <c r="D1" s="229"/>
      <c r="E1" s="124"/>
      <c r="F1" s="124"/>
      <c r="G1" s="124"/>
      <c r="H1" s="225" t="s">
        <v>582</v>
      </c>
      <c r="I1" s="225"/>
      <c r="J1" s="225"/>
    </row>
    <row r="2" spans="2:10" s="85" customFormat="1" ht="60.75" customHeight="1">
      <c r="B2" s="224" t="s">
        <v>426</v>
      </c>
      <c r="C2" s="224"/>
      <c r="D2" s="224"/>
      <c r="E2" s="224"/>
      <c r="F2" s="224"/>
      <c r="G2" s="224"/>
      <c r="H2" s="224"/>
      <c r="I2" s="224"/>
      <c r="J2" s="224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23" t="s">
        <v>174</v>
      </c>
      <c r="C4" s="223" t="s">
        <v>198</v>
      </c>
      <c r="D4" s="223" t="s">
        <v>199</v>
      </c>
      <c r="E4" s="223" t="s">
        <v>283</v>
      </c>
      <c r="F4" s="223" t="s">
        <v>200</v>
      </c>
      <c r="G4" s="223" t="s">
        <v>220</v>
      </c>
      <c r="H4" s="222" t="s">
        <v>525</v>
      </c>
      <c r="I4" s="211" t="s">
        <v>228</v>
      </c>
      <c r="J4" s="213" t="s">
        <v>526</v>
      </c>
    </row>
    <row r="5" spans="2:10" ht="45" customHeight="1">
      <c r="B5" s="223"/>
      <c r="C5" s="223"/>
      <c r="D5" s="223"/>
      <c r="E5" s="223"/>
      <c r="F5" s="223"/>
      <c r="G5" s="223"/>
      <c r="H5" s="222"/>
      <c r="I5" s="212"/>
      <c r="J5" s="214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90488.59999999998</v>
      </c>
      <c r="I6" s="133">
        <f>I9+I19+I35+I63+I69+I91+I97+I85</f>
        <v>8732.699999999999</v>
      </c>
      <c r="J6" s="133">
        <f>J9+J19+J35+J63+J69+J91+J97+J85</f>
        <v>99221.29999999999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H18+H24+H27+H30+H41+H44+H78+H81+H96+H135+H138+H142+H147+H151+H155+H163+H194+H205+H211+H228+H53+H56+H62+H34+H189+H84+H217+H160+H222+H173+H176+H179+H167+H183+H90+H145+H59+H169+H200+H158+H233</f>
        <v>85838.40000000001</v>
      </c>
      <c r="I7" s="133">
        <f>I18+I24+I27+I30+I41+I44+I78+I81+I96+I135+I138+I142+I147+I151+I155+I163+I194+I205+I211+I228+I53+I56+I62+I34+I189+I84+I217+I160+I222+I173+I176+I179+I167+I183+I90+I145+I59+I169+I200+I158+I233</f>
        <v>4858.6</v>
      </c>
      <c r="J7" s="133">
        <f>J18+J24+J27+J30+J41+J44+J78+J81+J96+J135+J138+J142+J147+J151+J155+J163+J194+J205+J211+J228+J53+J56+J62+J34+J189+J84+J217+J160+J222+J173+J176+J179+J167+J183+J90+J145+J59+J169+J200+J158+J233</f>
        <v>90697.00000000001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H68+H110+H113+H117+H120+H124+H127+H131+H102+H14+H49+H75+H106</f>
        <v>4650.2</v>
      </c>
      <c r="I8" s="133">
        <f>I68+I110+I113+I117+I120+I124+I127+I131+I102+I14+I49+I75+I106</f>
        <v>3874.1</v>
      </c>
      <c r="J8" s="133">
        <f>J68+J110+J113+J117+J120+J124+J127+J131+J102+J14+J49+J75+J106</f>
        <v>8524.3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1775</v>
      </c>
      <c r="I9" s="133">
        <f>I10</f>
        <v>91.1</v>
      </c>
      <c r="J9" s="133">
        <f>J10</f>
        <v>1866.1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1775</v>
      </c>
      <c r="I10" s="201">
        <f>I15+I11</f>
        <v>91.1</v>
      </c>
      <c r="J10" s="201">
        <f>J15+J11</f>
        <v>1866.1</v>
      </c>
    </row>
    <row r="11" spans="2:10" ht="135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195">
        <f aca="true" t="shared" si="0" ref="H11:J13">H12</f>
        <v>36.5</v>
      </c>
      <c r="I11" s="201">
        <f t="shared" si="0"/>
        <v>0</v>
      </c>
      <c r="J11" s="201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195">
        <f t="shared" si="0"/>
        <v>36.5</v>
      </c>
      <c r="I12" s="201">
        <f t="shared" si="0"/>
        <v>0</v>
      </c>
      <c r="J12" s="201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195">
        <f t="shared" si="0"/>
        <v>36.5</v>
      </c>
      <c r="I13" s="201">
        <f t="shared" si="0"/>
        <v>0</v>
      </c>
      <c r="J13" s="201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7'!I397</f>
        <v>36.5</v>
      </c>
      <c r="I14" s="139">
        <f>'вед.прил 7'!N397</f>
        <v>0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1738.5</v>
      </c>
      <c r="I15" s="201">
        <f t="shared" si="1"/>
        <v>91.1</v>
      </c>
      <c r="J15" s="201">
        <f t="shared" si="1"/>
        <v>1829.6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1738.5</v>
      </c>
      <c r="I16" s="201">
        <f t="shared" si="1"/>
        <v>91.1</v>
      </c>
      <c r="J16" s="201">
        <f t="shared" si="1"/>
        <v>1829.6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1738.5</v>
      </c>
      <c r="I17" s="201">
        <f t="shared" si="1"/>
        <v>91.1</v>
      </c>
      <c r="J17" s="201">
        <f t="shared" si="1"/>
        <v>1829.6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1738.5</v>
      </c>
      <c r="I18" s="209">
        <f>'вед.прил 7'!N401</f>
        <v>91.1</v>
      </c>
      <c r="J18" s="209">
        <f>'вед.прил 7'!O401</f>
        <v>1829.6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3103.4</v>
      </c>
      <c r="I19" s="134">
        <f>I20</f>
        <v>103.1</v>
      </c>
      <c r="J19" s="134">
        <f>J20</f>
        <v>3206.5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3103.4</v>
      </c>
      <c r="I20" s="157">
        <f>I21+I31</f>
        <v>103.1</v>
      </c>
      <c r="J20" s="157">
        <f>J21+J31</f>
        <v>3206.5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1577.7</v>
      </c>
      <c r="I21" s="201">
        <f>I22+I25+I28</f>
        <v>43.7</v>
      </c>
      <c r="J21" s="201">
        <f>J22+J25+J28</f>
        <v>1621.4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1471.3</v>
      </c>
      <c r="I22" s="201">
        <f t="shared" si="2"/>
        <v>43.7</v>
      </c>
      <c r="J22" s="201">
        <f t="shared" si="2"/>
        <v>1515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1471.3</v>
      </c>
      <c r="I23" s="201">
        <f t="shared" si="2"/>
        <v>43.7</v>
      </c>
      <c r="J23" s="201">
        <f t="shared" si="2"/>
        <v>1515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1471.3</v>
      </c>
      <c r="I24" s="209">
        <f>'вед.прил 7'!N14</f>
        <v>43.7</v>
      </c>
      <c r="J24" s="209">
        <f>'вед.прил 7'!O14</f>
        <v>1515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201">
        <f t="shared" si="3"/>
        <v>0</v>
      </c>
      <c r="J25" s="201">
        <f t="shared" si="3"/>
        <v>105.4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201">
        <f t="shared" si="3"/>
        <v>0</v>
      </c>
      <c r="J26" s="201">
        <f t="shared" si="3"/>
        <v>105.4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209">
        <f>'вед.прил 7'!N17</f>
        <v>0</v>
      </c>
      <c r="J27" s="209">
        <f>'вед.прил 7'!O17</f>
        <v>105.4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201">
        <f t="shared" si="4"/>
        <v>0</v>
      </c>
      <c r="J28" s="201">
        <f t="shared" si="4"/>
        <v>1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201">
        <f t="shared" si="4"/>
        <v>0</v>
      </c>
      <c r="J29" s="201">
        <f t="shared" si="4"/>
        <v>1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209">
        <f>'вед.прил 7'!N20</f>
        <v>0</v>
      </c>
      <c r="J30" s="209">
        <f>'вед.прил 7'!O20</f>
        <v>1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1525.7</v>
      </c>
      <c r="I31" s="157">
        <f t="shared" si="5"/>
        <v>59.4</v>
      </c>
      <c r="J31" s="157">
        <f t="shared" si="5"/>
        <v>1585.1000000000001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1525.7</v>
      </c>
      <c r="I32" s="141">
        <f t="shared" si="5"/>
        <v>59.4</v>
      </c>
      <c r="J32" s="141">
        <f t="shared" si="5"/>
        <v>1585.1000000000001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1525.7</v>
      </c>
      <c r="I33" s="157">
        <f t="shared" si="5"/>
        <v>59.4</v>
      </c>
      <c r="J33" s="157">
        <f t="shared" si="5"/>
        <v>1585.1000000000001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1525.7</v>
      </c>
      <c r="I34" s="210">
        <f>'вед.прил 7'!N24</f>
        <v>59.4</v>
      </c>
      <c r="J34" s="210">
        <f>'вед.прил 7'!O24</f>
        <v>1585.1000000000001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27573.599999999995</v>
      </c>
      <c r="I35" s="134">
        <f>I36+I45</f>
        <v>4901.2</v>
      </c>
      <c r="J35" s="134">
        <f>J36+J45</f>
        <v>32474.799999999996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78.6</v>
      </c>
      <c r="I36" s="201">
        <f t="shared" si="6"/>
        <v>0</v>
      </c>
      <c r="J36" s="201">
        <f t="shared" si="6"/>
        <v>78.6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78.6</v>
      </c>
      <c r="I37" s="201">
        <f t="shared" si="6"/>
        <v>0</v>
      </c>
      <c r="J37" s="201">
        <f t="shared" si="6"/>
        <v>78.6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78.6</v>
      </c>
      <c r="I38" s="201">
        <f>I39+I42</f>
        <v>0</v>
      </c>
      <c r="J38" s="201">
        <f>J39+J42</f>
        <v>78.6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201">
        <f t="shared" si="7"/>
        <v>0</v>
      </c>
      <c r="J39" s="201">
        <f t="shared" si="7"/>
        <v>10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201">
        <f t="shared" si="7"/>
        <v>0</v>
      </c>
      <c r="J40" s="201">
        <f t="shared" si="7"/>
        <v>10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209">
        <f>'вед.прил 7'!N408</f>
        <v>0</v>
      </c>
      <c r="J41" s="209">
        <f>'вед.прил 7'!O408</f>
        <v>10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68.6</v>
      </c>
      <c r="I42" s="201">
        <f t="shared" si="8"/>
        <v>0</v>
      </c>
      <c r="J42" s="201">
        <f t="shared" si="8"/>
        <v>68.6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68.6</v>
      </c>
      <c r="I43" s="201">
        <f t="shared" si="8"/>
        <v>0</v>
      </c>
      <c r="J43" s="201">
        <f t="shared" si="8"/>
        <v>68.6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68.6</v>
      </c>
      <c r="I44" s="209">
        <f>'вед.прил 7'!N411</f>
        <v>0</v>
      </c>
      <c r="J44" s="209">
        <f>'вед.прил 7'!O411</f>
        <v>68.6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27494.999999999996</v>
      </c>
      <c r="I45" s="201">
        <f>I50+I46</f>
        <v>4901.2</v>
      </c>
      <c r="J45" s="201">
        <f>J50+J46</f>
        <v>32396.199999999997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195">
        <f aca="true" t="shared" si="9" ref="H46:J48">H47</f>
        <v>445.1</v>
      </c>
      <c r="I46" s="201">
        <f t="shared" si="9"/>
        <v>0</v>
      </c>
      <c r="J46" s="201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195">
        <f t="shared" si="9"/>
        <v>445.1</v>
      </c>
      <c r="I47" s="201">
        <f t="shared" si="9"/>
        <v>0</v>
      </c>
      <c r="J47" s="201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195">
        <f t="shared" si="9"/>
        <v>445.1</v>
      </c>
      <c r="I48" s="201">
        <f t="shared" si="9"/>
        <v>0</v>
      </c>
      <c r="J48" s="201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7'!I416</f>
        <v>445.1</v>
      </c>
      <c r="I49" s="139">
        <f>'вед.прил 7'!N416</f>
        <v>0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27049.899999999998</v>
      </c>
      <c r="I50" s="201">
        <f>I51+I54+I60+I57</f>
        <v>4901.2</v>
      </c>
      <c r="J50" s="201">
        <f>J51+J54+J60+J57</f>
        <v>31951.1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20037</v>
      </c>
      <c r="I51" s="201">
        <f t="shared" si="10"/>
        <v>5161.2</v>
      </c>
      <c r="J51" s="201">
        <f t="shared" si="10"/>
        <v>25198.2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20037</v>
      </c>
      <c r="I52" s="201">
        <f t="shared" si="10"/>
        <v>5161.2</v>
      </c>
      <c r="J52" s="201">
        <f t="shared" si="10"/>
        <v>25198.2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20037</v>
      </c>
      <c r="I53" s="209">
        <f>'вед.прил 7'!N420</f>
        <v>5161.2</v>
      </c>
      <c r="J53" s="209">
        <f>'вед.прил 7'!O420</f>
        <v>25198.2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6884.8</v>
      </c>
      <c r="I54" s="201">
        <f t="shared" si="11"/>
        <v>-200</v>
      </c>
      <c r="J54" s="201">
        <f t="shared" si="11"/>
        <v>6684.8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6884.8</v>
      </c>
      <c r="I55" s="201">
        <f t="shared" si="11"/>
        <v>-200</v>
      </c>
      <c r="J55" s="201">
        <f t="shared" si="11"/>
        <v>6684.8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6884.8</v>
      </c>
      <c r="I56" s="209">
        <f>'вед.прил 7'!N423</f>
        <v>-200</v>
      </c>
      <c r="J56" s="209">
        <f>'вед.прил 7'!O423</f>
        <v>6684.8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201">
        <f t="shared" si="12"/>
        <v>0</v>
      </c>
      <c r="J57" s="201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201">
        <f t="shared" si="12"/>
        <v>0</v>
      </c>
      <c r="J58" s="201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209">
        <f>'вед.прил 7'!N426</f>
        <v>0</v>
      </c>
      <c r="J59" s="209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105.1</v>
      </c>
      <c r="I60" s="201">
        <f t="shared" si="13"/>
        <v>-60</v>
      </c>
      <c r="J60" s="201">
        <f t="shared" si="13"/>
        <v>45.099999999999994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105.1</v>
      </c>
      <c r="I61" s="201">
        <f t="shared" si="13"/>
        <v>-60</v>
      </c>
      <c r="J61" s="201">
        <f t="shared" si="13"/>
        <v>45.099999999999994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105.1</v>
      </c>
      <c r="I62" s="209">
        <f>'вед.прил 7'!N429</f>
        <v>-60</v>
      </c>
      <c r="J62" s="209">
        <f>'вед.прил 7'!O429</f>
        <v>45.099999999999994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201">
        <f t="shared" si="14"/>
        <v>0</v>
      </c>
      <c r="J64" s="201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201">
        <f t="shared" si="14"/>
        <v>0</v>
      </c>
      <c r="J65" s="201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201">
        <f t="shared" si="14"/>
        <v>0</v>
      </c>
      <c r="J66" s="201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201">
        <f t="shared" si="14"/>
        <v>0</v>
      </c>
      <c r="J67" s="201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209">
        <f>'вед.прил 7'!N435</f>
        <v>0</v>
      </c>
      <c r="J68" s="209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7996.700000000001</v>
      </c>
      <c r="I69" s="133">
        <f t="shared" si="15"/>
        <v>65.2</v>
      </c>
      <c r="J69" s="133">
        <f t="shared" si="15"/>
        <v>8061.900000000001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7996.700000000001</v>
      </c>
      <c r="I70" s="201">
        <f t="shared" si="15"/>
        <v>65.2</v>
      </c>
      <c r="J70" s="201">
        <f t="shared" si="15"/>
        <v>8061.900000000001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7996.700000000001</v>
      </c>
      <c r="I71" s="201">
        <f>I76+I79+I82+I72</f>
        <v>65.2</v>
      </c>
      <c r="J71" s="201">
        <f>J76+J79+J82+J72</f>
        <v>8061.900000000001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195">
        <f aca="true" t="shared" si="16" ref="H72:J74">H73</f>
        <v>96.1</v>
      </c>
      <c r="I72" s="201">
        <f t="shared" si="16"/>
        <v>0</v>
      </c>
      <c r="J72" s="201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195">
        <f t="shared" si="16"/>
        <v>96.1</v>
      </c>
      <c r="I73" s="201">
        <f t="shared" si="16"/>
        <v>0</v>
      </c>
      <c r="J73" s="201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195">
        <f t="shared" si="16"/>
        <v>96.1</v>
      </c>
      <c r="I74" s="201">
        <f t="shared" si="16"/>
        <v>0</v>
      </c>
      <c r="J74" s="201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7'!I1118</f>
        <v>96.1</v>
      </c>
      <c r="I75" s="139">
        <f>'вед.прил 7'!N1118</f>
        <v>0</v>
      </c>
      <c r="J75" s="139">
        <f>'вед.прил 7'!O1118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7450.5</v>
      </c>
      <c r="I76" s="201">
        <f t="shared" si="17"/>
        <v>65.2</v>
      </c>
      <c r="J76" s="201">
        <f t="shared" si="17"/>
        <v>7515.7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7450.5</v>
      </c>
      <c r="I77" s="201">
        <f t="shared" si="17"/>
        <v>65.2</v>
      </c>
      <c r="J77" s="201">
        <f t="shared" si="17"/>
        <v>7515.7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7'!I1122</f>
        <v>7450.5</v>
      </c>
      <c r="I78" s="209">
        <f>'вед.прил 7'!N44+'вед.прил 7'!N1122</f>
        <v>65.2</v>
      </c>
      <c r="J78" s="209">
        <f>'вед.прил 7'!O44+'вед.прил 7'!O1122</f>
        <v>7515.7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201">
        <f t="shared" si="18"/>
        <v>0</v>
      </c>
      <c r="J79" s="201">
        <f t="shared" si="18"/>
        <v>449.1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201">
        <f t="shared" si="18"/>
        <v>0</v>
      </c>
      <c r="J80" s="201">
        <f t="shared" si="18"/>
        <v>449.1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7'!I1125</f>
        <v>449.1</v>
      </c>
      <c r="I81" s="209">
        <f>'вед.прил 7'!N47+'вед.прил 7'!N1125</f>
        <v>0</v>
      </c>
      <c r="J81" s="209">
        <f>'вед.прил 7'!O47+'вед.прил 7'!O1125</f>
        <v>449.1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201">
        <f t="shared" si="19"/>
        <v>0</v>
      </c>
      <c r="J82" s="201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201">
        <f t="shared" si="19"/>
        <v>0</v>
      </c>
      <c r="J83" s="201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7'!I1128</f>
        <v>1</v>
      </c>
      <c r="I84" s="209">
        <f>'вед.прил 7'!N1128</f>
        <v>0</v>
      </c>
      <c r="J84" s="209">
        <f>'вед.прил 7'!O1128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201">
        <f t="shared" si="20"/>
        <v>0</v>
      </c>
      <c r="J86" s="201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201">
        <f t="shared" si="20"/>
        <v>0</v>
      </c>
      <c r="J87" s="201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201">
        <f t="shared" si="20"/>
        <v>0</v>
      </c>
      <c r="J88" s="201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201">
        <f t="shared" si="20"/>
        <v>0</v>
      </c>
      <c r="J89" s="201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7'!I1134</f>
        <v>120</v>
      </c>
      <c r="I90" s="209">
        <f>'вед.прил 7'!N1134</f>
        <v>0</v>
      </c>
      <c r="J90" s="209">
        <f>'вед.прил 7'!O1134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225</v>
      </c>
      <c r="I91" s="133">
        <f t="shared" si="21"/>
        <v>-100</v>
      </c>
      <c r="J91" s="133">
        <f t="shared" si="21"/>
        <v>125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225</v>
      </c>
      <c r="I92" s="201">
        <f t="shared" si="21"/>
        <v>-100</v>
      </c>
      <c r="J92" s="201">
        <f t="shared" si="21"/>
        <v>125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225</v>
      </c>
      <c r="I93" s="201">
        <f t="shared" si="21"/>
        <v>-100</v>
      </c>
      <c r="J93" s="201">
        <f t="shared" si="21"/>
        <v>125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225</v>
      </c>
      <c r="I94" s="201">
        <f t="shared" si="21"/>
        <v>-100</v>
      </c>
      <c r="J94" s="201">
        <f t="shared" si="21"/>
        <v>125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225</v>
      </c>
      <c r="I95" s="201">
        <f t="shared" si="21"/>
        <v>-100</v>
      </c>
      <c r="J95" s="201">
        <f t="shared" si="21"/>
        <v>125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225</v>
      </c>
      <c r="I96" s="209">
        <f>'вед.прил 7'!N441</f>
        <v>-100</v>
      </c>
      <c r="J96" s="209">
        <f>'вед.прил 7'!O441</f>
        <v>125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H98+H184+H195+H206+H223+H212</f>
        <v>49544.99999999999</v>
      </c>
      <c r="I97" s="133">
        <f>I98+I184+I195+I206+I223+I212</f>
        <v>3672.1</v>
      </c>
      <c r="J97" s="133">
        <f>J98+J184+J195+J206+J223+J212</f>
        <v>53217.1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H107+H114+H121+H132+H139+H148+H152+H170+H164+H180+H128+H99+H103</f>
        <v>48798.899999999994</v>
      </c>
      <c r="I98" s="201">
        <f>I107+I114+I121+I132+I139+I148+I152+I170+I164+I180+I128+I99+I103</f>
        <v>3672.1</v>
      </c>
      <c r="J98" s="201">
        <f>J107+J114+J121+J132+J139+J148+J152+J170+J164+J180+J128+J99+J103</f>
        <v>52471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194">
        <f aca="true" t="shared" si="22" ref="H99:J101">H100</f>
        <v>131.1</v>
      </c>
      <c r="I99" s="201">
        <f t="shared" si="22"/>
        <v>0</v>
      </c>
      <c r="J99" s="201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194">
        <f t="shared" si="22"/>
        <v>131.1</v>
      </c>
      <c r="I100" s="201">
        <f t="shared" si="22"/>
        <v>0</v>
      </c>
      <c r="J100" s="201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194">
        <f t="shared" si="22"/>
        <v>131.1</v>
      </c>
      <c r="I101" s="201">
        <f t="shared" si="22"/>
        <v>0</v>
      </c>
      <c r="J101" s="201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7'!I297</f>
        <v>131.1</v>
      </c>
      <c r="I102" s="139">
        <f>'вед.прил 7'!N297</f>
        <v>0</v>
      </c>
      <c r="J102" s="139">
        <f>'вед.прил 7'!O297</f>
        <v>131.1</v>
      </c>
    </row>
    <row r="103" spans="2:10" ht="225">
      <c r="B103" s="59" t="s">
        <v>579</v>
      </c>
      <c r="C103" s="24" t="s">
        <v>189</v>
      </c>
      <c r="D103" s="24" t="s">
        <v>230</v>
      </c>
      <c r="E103" s="24" t="s">
        <v>571</v>
      </c>
      <c r="F103" s="24"/>
      <c r="G103" s="24"/>
      <c r="H103" s="196">
        <f aca="true" t="shared" si="23" ref="H103:J105">H104</f>
        <v>1729.2</v>
      </c>
      <c r="I103" s="201">
        <f t="shared" si="23"/>
        <v>4004.1</v>
      </c>
      <c r="J103" s="201">
        <f t="shared" si="23"/>
        <v>5733.3</v>
      </c>
    </row>
    <row r="104" spans="2:10" ht="45">
      <c r="B104" s="22" t="s">
        <v>327</v>
      </c>
      <c r="C104" s="24" t="s">
        <v>189</v>
      </c>
      <c r="D104" s="24" t="s">
        <v>230</v>
      </c>
      <c r="E104" s="24" t="s">
        <v>571</v>
      </c>
      <c r="F104" s="24" t="s">
        <v>244</v>
      </c>
      <c r="G104" s="24"/>
      <c r="H104" s="196">
        <f t="shared" si="23"/>
        <v>1729.2</v>
      </c>
      <c r="I104" s="201">
        <f t="shared" si="23"/>
        <v>4004.1</v>
      </c>
      <c r="J104" s="201">
        <f t="shared" si="23"/>
        <v>5733.3</v>
      </c>
    </row>
    <row r="105" spans="2:10" ht="45">
      <c r="B105" s="22" t="s">
        <v>315</v>
      </c>
      <c r="C105" s="24" t="s">
        <v>189</v>
      </c>
      <c r="D105" s="24" t="s">
        <v>230</v>
      </c>
      <c r="E105" s="24" t="s">
        <v>571</v>
      </c>
      <c r="F105" s="24" t="s">
        <v>245</v>
      </c>
      <c r="G105" s="24"/>
      <c r="H105" s="196">
        <f t="shared" si="23"/>
        <v>1729.2</v>
      </c>
      <c r="I105" s="201">
        <f t="shared" si="23"/>
        <v>4004.1</v>
      </c>
      <c r="J105" s="201">
        <f t="shared" si="23"/>
        <v>5733.3</v>
      </c>
    </row>
    <row r="106" spans="2:10" ht="15">
      <c r="B106" s="25" t="s">
        <v>235</v>
      </c>
      <c r="C106" s="26" t="s">
        <v>189</v>
      </c>
      <c r="D106" s="26" t="s">
        <v>230</v>
      </c>
      <c r="E106" s="26" t="s">
        <v>571</v>
      </c>
      <c r="F106" s="26" t="s">
        <v>245</v>
      </c>
      <c r="G106" s="26" t="s">
        <v>223</v>
      </c>
      <c r="H106" s="139">
        <f>'вед.прил 7'!I481</f>
        <v>1729.2</v>
      </c>
      <c r="I106" s="139">
        <f>'вед.прил 7'!N481</f>
        <v>4004.1</v>
      </c>
      <c r="J106" s="139">
        <f>'вед.прил 7'!O481</f>
        <v>5733.3</v>
      </c>
    </row>
    <row r="107" spans="2:10" s="91" customFormat="1" ht="105">
      <c r="B107" s="23" t="str">
        <f>'вед.прил 7'!A482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7" s="24" t="s">
        <v>189</v>
      </c>
      <c r="D107" s="24" t="s">
        <v>230</v>
      </c>
      <c r="E107" s="24" t="s">
        <v>133</v>
      </c>
      <c r="F107" s="46"/>
      <c r="G107" s="46"/>
      <c r="H107" s="175">
        <f>H109+H111</f>
        <v>404.5</v>
      </c>
      <c r="I107" s="201">
        <f>I109+I111</f>
        <v>0</v>
      </c>
      <c r="J107" s="201">
        <f>J109+J111</f>
        <v>404.5</v>
      </c>
    </row>
    <row r="108" spans="2:10" s="91" customFormat="1" ht="90">
      <c r="B108" s="23" t="s">
        <v>313</v>
      </c>
      <c r="C108" s="24" t="s">
        <v>189</v>
      </c>
      <c r="D108" s="24" t="s">
        <v>230</v>
      </c>
      <c r="E108" s="24" t="s">
        <v>133</v>
      </c>
      <c r="F108" s="24" t="s">
        <v>242</v>
      </c>
      <c r="G108" s="46"/>
      <c r="H108" s="175">
        <f aca="true" t="shared" si="24" ref="H108:J109">H109</f>
        <v>330.2</v>
      </c>
      <c r="I108" s="201">
        <f t="shared" si="24"/>
        <v>67</v>
      </c>
      <c r="J108" s="201">
        <f t="shared" si="24"/>
        <v>397.2</v>
      </c>
    </row>
    <row r="109" spans="2:10" s="91" customFormat="1" ht="30">
      <c r="B109" s="23" t="s">
        <v>312</v>
      </c>
      <c r="C109" s="24" t="s">
        <v>189</v>
      </c>
      <c r="D109" s="24" t="s">
        <v>230</v>
      </c>
      <c r="E109" s="24" t="s">
        <v>133</v>
      </c>
      <c r="F109" s="24" t="s">
        <v>243</v>
      </c>
      <c r="G109" s="24"/>
      <c r="H109" s="175">
        <f t="shared" si="24"/>
        <v>330.2</v>
      </c>
      <c r="I109" s="201">
        <f t="shared" si="24"/>
        <v>67</v>
      </c>
      <c r="J109" s="201">
        <f t="shared" si="24"/>
        <v>397.2</v>
      </c>
    </row>
    <row r="110" spans="2:10" s="99" customFormat="1" ht="30">
      <c r="B110" s="25" t="s">
        <v>235</v>
      </c>
      <c r="C110" s="26" t="s">
        <v>189</v>
      </c>
      <c r="D110" s="26" t="s">
        <v>230</v>
      </c>
      <c r="E110" s="26" t="s">
        <v>133</v>
      </c>
      <c r="F110" s="26" t="s">
        <v>243</v>
      </c>
      <c r="G110" s="26" t="s">
        <v>223</v>
      </c>
      <c r="H110" s="139">
        <f>'вед.прил 7'!I484</f>
        <v>330.2</v>
      </c>
      <c r="I110" s="209">
        <f>'вед.прил 7'!N485</f>
        <v>67</v>
      </c>
      <c r="J110" s="209">
        <f>'вед.прил 7'!O485</f>
        <v>397.2</v>
      </c>
    </row>
    <row r="111" spans="2:10" s="100" customFormat="1" ht="45">
      <c r="B111" s="22" t="s">
        <v>327</v>
      </c>
      <c r="C111" s="24" t="s">
        <v>189</v>
      </c>
      <c r="D111" s="24" t="s">
        <v>230</v>
      </c>
      <c r="E111" s="24" t="s">
        <v>133</v>
      </c>
      <c r="F111" s="24" t="s">
        <v>244</v>
      </c>
      <c r="G111" s="24"/>
      <c r="H111" s="175">
        <f aca="true" t="shared" si="25" ref="H111:J112">H112</f>
        <v>74.3</v>
      </c>
      <c r="I111" s="201">
        <f t="shared" si="25"/>
        <v>-67</v>
      </c>
      <c r="J111" s="201">
        <f t="shared" si="25"/>
        <v>7.299999999999997</v>
      </c>
    </row>
    <row r="112" spans="2:10" s="100" customFormat="1" ht="45">
      <c r="B112" s="22" t="s">
        <v>315</v>
      </c>
      <c r="C112" s="24" t="s">
        <v>189</v>
      </c>
      <c r="D112" s="24" t="s">
        <v>230</v>
      </c>
      <c r="E112" s="24" t="s">
        <v>133</v>
      </c>
      <c r="F112" s="24" t="s">
        <v>245</v>
      </c>
      <c r="G112" s="24"/>
      <c r="H112" s="175">
        <f t="shared" si="25"/>
        <v>74.3</v>
      </c>
      <c r="I112" s="201">
        <f t="shared" si="25"/>
        <v>-67</v>
      </c>
      <c r="J112" s="201">
        <f t="shared" si="25"/>
        <v>7.299999999999997</v>
      </c>
    </row>
    <row r="113" spans="2:10" s="100" customFormat="1" ht="30">
      <c r="B113" s="28" t="s">
        <v>235</v>
      </c>
      <c r="C113" s="26" t="s">
        <v>189</v>
      </c>
      <c r="D113" s="26" t="s">
        <v>230</v>
      </c>
      <c r="E113" s="26" t="s">
        <v>133</v>
      </c>
      <c r="F113" s="26" t="s">
        <v>245</v>
      </c>
      <c r="G113" s="26" t="s">
        <v>223</v>
      </c>
      <c r="H113" s="139">
        <f>'вед.прил 7'!I488</f>
        <v>74.3</v>
      </c>
      <c r="I113" s="209">
        <f>'вед.прил 7'!N488</f>
        <v>-67</v>
      </c>
      <c r="J113" s="209">
        <f>'вед.прил 7'!O488</f>
        <v>7.299999999999997</v>
      </c>
    </row>
    <row r="114" spans="2:10" s="100" customFormat="1" ht="90">
      <c r="B114" s="23" t="s">
        <v>360</v>
      </c>
      <c r="C114" s="24" t="s">
        <v>189</v>
      </c>
      <c r="D114" s="24" t="s">
        <v>230</v>
      </c>
      <c r="E114" s="24" t="s">
        <v>80</v>
      </c>
      <c r="F114" s="24"/>
      <c r="G114" s="24"/>
      <c r="H114" s="175">
        <f>H115+H118</f>
        <v>952.8000000000001</v>
      </c>
      <c r="I114" s="201">
        <f>I115+I118</f>
        <v>0</v>
      </c>
      <c r="J114" s="201">
        <f>J115+J118</f>
        <v>952.8000000000001</v>
      </c>
    </row>
    <row r="115" spans="2:10" s="100" customFormat="1" ht="90">
      <c r="B115" s="23" t="s">
        <v>313</v>
      </c>
      <c r="C115" s="24" t="s">
        <v>189</v>
      </c>
      <c r="D115" s="24" t="s">
        <v>230</v>
      </c>
      <c r="E115" s="24" t="s">
        <v>80</v>
      </c>
      <c r="F115" s="24" t="s">
        <v>242</v>
      </c>
      <c r="G115" s="24"/>
      <c r="H115" s="175">
        <f aca="true" t="shared" si="26" ref="H115:J116">H116</f>
        <v>897.2</v>
      </c>
      <c r="I115" s="201">
        <f t="shared" si="26"/>
        <v>7.2</v>
      </c>
      <c r="J115" s="201">
        <f t="shared" si="26"/>
        <v>904.4000000000001</v>
      </c>
    </row>
    <row r="116" spans="2:10" s="91" customFormat="1" ht="30">
      <c r="B116" s="23" t="s">
        <v>312</v>
      </c>
      <c r="C116" s="24" t="s">
        <v>189</v>
      </c>
      <c r="D116" s="24" t="s">
        <v>230</v>
      </c>
      <c r="E116" s="24" t="s">
        <v>80</v>
      </c>
      <c r="F116" s="24" t="s">
        <v>243</v>
      </c>
      <c r="G116" s="24"/>
      <c r="H116" s="175">
        <f t="shared" si="26"/>
        <v>897.2</v>
      </c>
      <c r="I116" s="201">
        <f t="shared" si="26"/>
        <v>7.2</v>
      </c>
      <c r="J116" s="201">
        <f t="shared" si="26"/>
        <v>904.4000000000001</v>
      </c>
    </row>
    <row r="117" spans="2:10" s="91" customFormat="1" ht="15">
      <c r="B117" s="25" t="s">
        <v>235</v>
      </c>
      <c r="C117" s="26" t="s">
        <v>189</v>
      </c>
      <c r="D117" s="26" t="s">
        <v>230</v>
      </c>
      <c r="E117" s="26" t="s">
        <v>80</v>
      </c>
      <c r="F117" s="26" t="s">
        <v>243</v>
      </c>
      <c r="G117" s="26" t="s">
        <v>223</v>
      </c>
      <c r="H117" s="139">
        <f>'вед.прил 7'!I492</f>
        <v>897.2</v>
      </c>
      <c r="I117" s="209">
        <f>'вед.прил 7'!N492</f>
        <v>7.2</v>
      </c>
      <c r="J117" s="209">
        <f>'вед.прил 7'!O492</f>
        <v>904.4000000000001</v>
      </c>
    </row>
    <row r="118" spans="2:10" s="91" customFormat="1" ht="45">
      <c r="B118" s="22" t="s">
        <v>327</v>
      </c>
      <c r="C118" s="24" t="s">
        <v>189</v>
      </c>
      <c r="D118" s="24" t="s">
        <v>230</v>
      </c>
      <c r="E118" s="24" t="s">
        <v>80</v>
      </c>
      <c r="F118" s="24" t="s">
        <v>244</v>
      </c>
      <c r="G118" s="24"/>
      <c r="H118" s="175">
        <f aca="true" t="shared" si="27" ref="H118:J119">H119</f>
        <v>55.6</v>
      </c>
      <c r="I118" s="201">
        <f t="shared" si="27"/>
        <v>-7.2</v>
      </c>
      <c r="J118" s="201">
        <f t="shared" si="27"/>
        <v>48.4</v>
      </c>
    </row>
    <row r="119" spans="2:10" s="91" customFormat="1" ht="45">
      <c r="B119" s="22" t="s">
        <v>315</v>
      </c>
      <c r="C119" s="24" t="s">
        <v>189</v>
      </c>
      <c r="D119" s="24" t="s">
        <v>230</v>
      </c>
      <c r="E119" s="24" t="s">
        <v>80</v>
      </c>
      <c r="F119" s="24" t="s">
        <v>245</v>
      </c>
      <c r="G119" s="24"/>
      <c r="H119" s="175">
        <f t="shared" si="27"/>
        <v>55.6</v>
      </c>
      <c r="I119" s="201">
        <f t="shared" si="27"/>
        <v>-7.2</v>
      </c>
      <c r="J119" s="201">
        <f t="shared" si="27"/>
        <v>48.4</v>
      </c>
    </row>
    <row r="120" spans="2:10" s="91" customFormat="1" ht="15">
      <c r="B120" s="28" t="s">
        <v>235</v>
      </c>
      <c r="C120" s="26" t="s">
        <v>189</v>
      </c>
      <c r="D120" s="26" t="s">
        <v>230</v>
      </c>
      <c r="E120" s="26" t="s">
        <v>80</v>
      </c>
      <c r="F120" s="26" t="s">
        <v>245</v>
      </c>
      <c r="G120" s="26" t="s">
        <v>223</v>
      </c>
      <c r="H120" s="139">
        <f>'вед.прил 7'!I495</f>
        <v>55.6</v>
      </c>
      <c r="I120" s="209">
        <f>'вед.прил 7'!N495</f>
        <v>-7.2</v>
      </c>
      <c r="J120" s="209">
        <f>'вед.прил 7'!O495</f>
        <v>48.4</v>
      </c>
    </row>
    <row r="121" spans="2:10" s="91" customFormat="1" ht="45">
      <c r="B121" s="23" t="str">
        <f>'вед.прил 7'!A496</f>
        <v>Выполнение полномочий в сфере трудовых отношений в рамках  непрограммной части городского бюджета</v>
      </c>
      <c r="C121" s="24" t="s">
        <v>189</v>
      </c>
      <c r="D121" s="24" t="s">
        <v>230</v>
      </c>
      <c r="E121" s="24" t="s">
        <v>81</v>
      </c>
      <c r="F121" s="24"/>
      <c r="G121" s="24"/>
      <c r="H121" s="175">
        <f>H122+H125</f>
        <v>395</v>
      </c>
      <c r="I121" s="201">
        <f>I122+I125</f>
        <v>0</v>
      </c>
      <c r="J121" s="201">
        <f>J122+J125</f>
        <v>395</v>
      </c>
    </row>
    <row r="122" spans="2:10" s="91" customFormat="1" ht="90">
      <c r="B122" s="23" t="s">
        <v>313</v>
      </c>
      <c r="C122" s="24" t="s">
        <v>189</v>
      </c>
      <c r="D122" s="24" t="s">
        <v>230</v>
      </c>
      <c r="E122" s="24" t="s">
        <v>81</v>
      </c>
      <c r="F122" s="24" t="s">
        <v>242</v>
      </c>
      <c r="G122" s="24"/>
      <c r="H122" s="175">
        <f aca="true" t="shared" si="28" ref="H122:J123">H123</f>
        <v>347</v>
      </c>
      <c r="I122" s="201">
        <f t="shared" si="28"/>
        <v>15</v>
      </c>
      <c r="J122" s="201">
        <f t="shared" si="28"/>
        <v>362</v>
      </c>
    </row>
    <row r="123" spans="2:10" s="91" customFormat="1" ht="30">
      <c r="B123" s="23" t="s">
        <v>312</v>
      </c>
      <c r="C123" s="24" t="s">
        <v>189</v>
      </c>
      <c r="D123" s="24" t="s">
        <v>230</v>
      </c>
      <c r="E123" s="24" t="s">
        <v>81</v>
      </c>
      <c r="F123" s="24" t="s">
        <v>243</v>
      </c>
      <c r="G123" s="24"/>
      <c r="H123" s="175">
        <f t="shared" si="28"/>
        <v>347</v>
      </c>
      <c r="I123" s="201">
        <f t="shared" si="28"/>
        <v>15</v>
      </c>
      <c r="J123" s="201">
        <f t="shared" si="28"/>
        <v>362</v>
      </c>
    </row>
    <row r="124" spans="2:10" s="91" customFormat="1" ht="15">
      <c r="B124" s="25" t="s">
        <v>235</v>
      </c>
      <c r="C124" s="26" t="s">
        <v>189</v>
      </c>
      <c r="D124" s="26" t="s">
        <v>230</v>
      </c>
      <c r="E124" s="26" t="s">
        <v>81</v>
      </c>
      <c r="F124" s="26" t="s">
        <v>243</v>
      </c>
      <c r="G124" s="26" t="s">
        <v>223</v>
      </c>
      <c r="H124" s="139">
        <f>'вед.прил 7'!I499</f>
        <v>347</v>
      </c>
      <c r="I124" s="209">
        <f>'вед.прил 7'!N499</f>
        <v>15</v>
      </c>
      <c r="J124" s="209">
        <f>'вед.прил 7'!O499</f>
        <v>362</v>
      </c>
    </row>
    <row r="125" spans="2:10" s="91" customFormat="1" ht="45">
      <c r="B125" s="22" t="s">
        <v>327</v>
      </c>
      <c r="C125" s="24" t="s">
        <v>189</v>
      </c>
      <c r="D125" s="24" t="s">
        <v>230</v>
      </c>
      <c r="E125" s="24" t="s">
        <v>81</v>
      </c>
      <c r="F125" s="24" t="s">
        <v>244</v>
      </c>
      <c r="G125" s="24"/>
      <c r="H125" s="175">
        <f aca="true" t="shared" si="29" ref="H125:J126">H126</f>
        <v>48</v>
      </c>
      <c r="I125" s="201">
        <f t="shared" si="29"/>
        <v>-15</v>
      </c>
      <c r="J125" s="201">
        <f t="shared" si="29"/>
        <v>33</v>
      </c>
    </row>
    <row r="126" spans="2:10" s="91" customFormat="1" ht="45">
      <c r="B126" s="22" t="s">
        <v>315</v>
      </c>
      <c r="C126" s="24" t="s">
        <v>189</v>
      </c>
      <c r="D126" s="24" t="s">
        <v>230</v>
      </c>
      <c r="E126" s="24" t="s">
        <v>81</v>
      </c>
      <c r="F126" s="24" t="s">
        <v>245</v>
      </c>
      <c r="G126" s="24"/>
      <c r="H126" s="175">
        <f t="shared" si="29"/>
        <v>48</v>
      </c>
      <c r="I126" s="201">
        <f t="shared" si="29"/>
        <v>-15</v>
      </c>
      <c r="J126" s="201">
        <f t="shared" si="29"/>
        <v>33</v>
      </c>
    </row>
    <row r="127" spans="2:10" s="91" customFormat="1" ht="15">
      <c r="B127" s="25" t="s">
        <v>235</v>
      </c>
      <c r="C127" s="26" t="s">
        <v>189</v>
      </c>
      <c r="D127" s="26" t="s">
        <v>230</v>
      </c>
      <c r="E127" s="26" t="s">
        <v>81</v>
      </c>
      <c r="F127" s="26" t="s">
        <v>245</v>
      </c>
      <c r="G127" s="26" t="s">
        <v>223</v>
      </c>
      <c r="H127" s="139">
        <f>'вед.прил 7'!I502</f>
        <v>48</v>
      </c>
      <c r="I127" s="209">
        <f>'вед.прил 7'!N502</f>
        <v>-15</v>
      </c>
      <c r="J127" s="209">
        <f>'вед.прил 7'!O502</f>
        <v>33</v>
      </c>
    </row>
    <row r="128" spans="2:10" s="91" customFormat="1" ht="75">
      <c r="B128" s="112" t="s">
        <v>555</v>
      </c>
      <c r="C128" s="24" t="s">
        <v>189</v>
      </c>
      <c r="D128" s="24" t="s">
        <v>230</v>
      </c>
      <c r="E128" s="24" t="s">
        <v>556</v>
      </c>
      <c r="F128" s="24"/>
      <c r="G128" s="24"/>
      <c r="H128" s="182">
        <f aca="true" t="shared" si="30" ref="H128:J130">H129</f>
        <v>310</v>
      </c>
      <c r="I128" s="201">
        <f t="shared" si="30"/>
        <v>-130</v>
      </c>
      <c r="J128" s="201">
        <f t="shared" si="30"/>
        <v>180</v>
      </c>
    </row>
    <row r="129" spans="2:10" s="91" customFormat="1" ht="45">
      <c r="B129" s="111" t="s">
        <v>327</v>
      </c>
      <c r="C129" s="24" t="s">
        <v>189</v>
      </c>
      <c r="D129" s="24" t="s">
        <v>230</v>
      </c>
      <c r="E129" s="24" t="s">
        <v>556</v>
      </c>
      <c r="F129" s="24" t="s">
        <v>244</v>
      </c>
      <c r="G129" s="24"/>
      <c r="H129" s="182">
        <f t="shared" si="30"/>
        <v>310</v>
      </c>
      <c r="I129" s="201">
        <f t="shared" si="30"/>
        <v>-130</v>
      </c>
      <c r="J129" s="201">
        <f t="shared" si="30"/>
        <v>180</v>
      </c>
    </row>
    <row r="130" spans="2:10" s="91" customFormat="1" ht="45">
      <c r="B130" s="111" t="s">
        <v>315</v>
      </c>
      <c r="C130" s="24" t="s">
        <v>189</v>
      </c>
      <c r="D130" s="24" t="s">
        <v>230</v>
      </c>
      <c r="E130" s="24" t="s">
        <v>556</v>
      </c>
      <c r="F130" s="24" t="s">
        <v>245</v>
      </c>
      <c r="G130" s="24"/>
      <c r="H130" s="182">
        <f t="shared" si="30"/>
        <v>310</v>
      </c>
      <c r="I130" s="201">
        <f t="shared" si="30"/>
        <v>-130</v>
      </c>
      <c r="J130" s="201">
        <f t="shared" si="30"/>
        <v>180</v>
      </c>
    </row>
    <row r="131" spans="2:10" s="91" customFormat="1" ht="15">
      <c r="B131" s="114" t="s">
        <v>235</v>
      </c>
      <c r="C131" s="26" t="s">
        <v>189</v>
      </c>
      <c r="D131" s="26" t="s">
        <v>230</v>
      </c>
      <c r="E131" s="26" t="s">
        <v>556</v>
      </c>
      <c r="F131" s="26" t="s">
        <v>245</v>
      </c>
      <c r="G131" s="26" t="s">
        <v>223</v>
      </c>
      <c r="H131" s="139">
        <f>'вед.прил 7'!I301</f>
        <v>310</v>
      </c>
      <c r="I131" s="209">
        <f>'вед.прил 7'!N301</f>
        <v>-130</v>
      </c>
      <c r="J131" s="209">
        <f>'вед.прил 7'!O301</f>
        <v>180</v>
      </c>
    </row>
    <row r="132" spans="2:10" s="98" customFormat="1" ht="30">
      <c r="B132" s="48" t="s">
        <v>241</v>
      </c>
      <c r="C132" s="24" t="s">
        <v>189</v>
      </c>
      <c r="D132" s="24" t="s">
        <v>230</v>
      </c>
      <c r="E132" s="24" t="s">
        <v>357</v>
      </c>
      <c r="F132" s="24"/>
      <c r="G132" s="24"/>
      <c r="H132" s="175">
        <f>H134+H136</f>
        <v>7759.3</v>
      </c>
      <c r="I132" s="201">
        <f>I134+I136</f>
        <v>317.5</v>
      </c>
      <c r="J132" s="201">
        <f>J134+J136</f>
        <v>8076.8</v>
      </c>
    </row>
    <row r="133" spans="2:10" s="98" customFormat="1" ht="90">
      <c r="B133" s="23" t="s">
        <v>313</v>
      </c>
      <c r="C133" s="24" t="s">
        <v>189</v>
      </c>
      <c r="D133" s="24" t="s">
        <v>230</v>
      </c>
      <c r="E133" s="24" t="s">
        <v>357</v>
      </c>
      <c r="F133" s="24" t="s">
        <v>242</v>
      </c>
      <c r="G133" s="24"/>
      <c r="H133" s="175">
        <f aca="true" t="shared" si="31" ref="H133:J134">H134</f>
        <v>7056.6</v>
      </c>
      <c r="I133" s="201">
        <f t="shared" si="31"/>
        <v>317.5</v>
      </c>
      <c r="J133" s="201">
        <f t="shared" si="31"/>
        <v>7374.1</v>
      </c>
    </row>
    <row r="134" spans="2:10" s="97" customFormat="1" ht="30">
      <c r="B134" s="23" t="s">
        <v>312</v>
      </c>
      <c r="C134" s="24" t="s">
        <v>189</v>
      </c>
      <c r="D134" s="24" t="s">
        <v>230</v>
      </c>
      <c r="E134" s="24" t="s">
        <v>357</v>
      </c>
      <c r="F134" s="24" t="s">
        <v>243</v>
      </c>
      <c r="G134" s="24"/>
      <c r="H134" s="175">
        <f t="shared" si="31"/>
        <v>7056.6</v>
      </c>
      <c r="I134" s="201">
        <f t="shared" si="31"/>
        <v>317.5</v>
      </c>
      <c r="J134" s="201">
        <f t="shared" si="31"/>
        <v>7374.1</v>
      </c>
    </row>
    <row r="135" spans="2:10" s="97" customFormat="1" ht="15">
      <c r="B135" s="25" t="s">
        <v>234</v>
      </c>
      <c r="C135" s="24" t="s">
        <v>189</v>
      </c>
      <c r="D135" s="24" t="s">
        <v>230</v>
      </c>
      <c r="E135" s="26" t="s">
        <v>357</v>
      </c>
      <c r="F135" s="26" t="s">
        <v>243</v>
      </c>
      <c r="G135" s="26" t="s">
        <v>222</v>
      </c>
      <c r="H135" s="139">
        <f>'вед.прил 7'!I305</f>
        <v>7056.6</v>
      </c>
      <c r="I135" s="209">
        <f>'вед.прил 7'!N305</f>
        <v>317.5</v>
      </c>
      <c r="J135" s="209">
        <f>'вед.прил 7'!O305</f>
        <v>7374.1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357</v>
      </c>
      <c r="F136" s="24" t="s">
        <v>244</v>
      </c>
      <c r="G136" s="24"/>
      <c r="H136" s="175">
        <f aca="true" t="shared" si="32" ref="H136:J137">H137</f>
        <v>702.7</v>
      </c>
      <c r="I136" s="201">
        <f t="shared" si="32"/>
        <v>0</v>
      </c>
      <c r="J136" s="201">
        <f t="shared" si="32"/>
        <v>702.7</v>
      </c>
    </row>
    <row r="137" spans="2:10" s="97" customFormat="1" ht="45">
      <c r="B137" s="22" t="s">
        <v>315</v>
      </c>
      <c r="C137" s="24" t="s">
        <v>189</v>
      </c>
      <c r="D137" s="24" t="s">
        <v>230</v>
      </c>
      <c r="E137" s="24" t="s">
        <v>357</v>
      </c>
      <c r="F137" s="24" t="s">
        <v>245</v>
      </c>
      <c r="G137" s="24"/>
      <c r="H137" s="175">
        <f t="shared" si="32"/>
        <v>702.7</v>
      </c>
      <c r="I137" s="201">
        <f t="shared" si="32"/>
        <v>0</v>
      </c>
      <c r="J137" s="201">
        <f t="shared" si="32"/>
        <v>702.7</v>
      </c>
    </row>
    <row r="138" spans="2:10" s="98" customFormat="1" ht="15">
      <c r="B138" s="28" t="s">
        <v>234</v>
      </c>
      <c r="C138" s="24" t="s">
        <v>189</v>
      </c>
      <c r="D138" s="24" t="s">
        <v>230</v>
      </c>
      <c r="E138" s="26" t="s">
        <v>357</v>
      </c>
      <c r="F138" s="26" t="s">
        <v>245</v>
      </c>
      <c r="G138" s="26" t="s">
        <v>222</v>
      </c>
      <c r="H138" s="139">
        <f>'вед.прил 7'!I308</f>
        <v>702.7</v>
      </c>
      <c r="I138" s="209">
        <f>'вед.прил 7'!N308</f>
        <v>0</v>
      </c>
      <c r="J138" s="209">
        <f>'вед.прил 7'!O308</f>
        <v>702.7</v>
      </c>
    </row>
    <row r="139" spans="2:10" s="98" customFormat="1" ht="60">
      <c r="B139" s="22" t="s">
        <v>274</v>
      </c>
      <c r="C139" s="24" t="s">
        <v>189</v>
      </c>
      <c r="D139" s="24" t="s">
        <v>230</v>
      </c>
      <c r="E139" s="24" t="s">
        <v>134</v>
      </c>
      <c r="F139" s="24"/>
      <c r="G139" s="24"/>
      <c r="H139" s="175">
        <f>H140+H143</f>
        <v>2698.1</v>
      </c>
      <c r="I139" s="201">
        <f>I140+I143</f>
        <v>0</v>
      </c>
      <c r="J139" s="201">
        <f>J140+J143</f>
        <v>2698.1</v>
      </c>
    </row>
    <row r="140" spans="2:10" s="97" customFormat="1" ht="45">
      <c r="B140" s="22" t="s">
        <v>327</v>
      </c>
      <c r="C140" s="24" t="s">
        <v>189</v>
      </c>
      <c r="D140" s="24" t="s">
        <v>230</v>
      </c>
      <c r="E140" s="24" t="s">
        <v>134</v>
      </c>
      <c r="F140" s="24" t="s">
        <v>244</v>
      </c>
      <c r="G140" s="24"/>
      <c r="H140" s="175">
        <f aca="true" t="shared" si="33" ref="H140:J141">H141</f>
        <v>2664.4</v>
      </c>
      <c r="I140" s="201">
        <f t="shared" si="33"/>
        <v>0</v>
      </c>
      <c r="J140" s="201">
        <f t="shared" si="33"/>
        <v>2664.4</v>
      </c>
    </row>
    <row r="141" spans="2:10" s="91" customFormat="1" ht="45">
      <c r="B141" s="22" t="s">
        <v>315</v>
      </c>
      <c r="C141" s="24" t="s">
        <v>189</v>
      </c>
      <c r="D141" s="24" t="s">
        <v>230</v>
      </c>
      <c r="E141" s="24" t="s">
        <v>134</v>
      </c>
      <c r="F141" s="24" t="s">
        <v>245</v>
      </c>
      <c r="G141" s="24"/>
      <c r="H141" s="175">
        <f t="shared" si="33"/>
        <v>2664.4</v>
      </c>
      <c r="I141" s="201">
        <f t="shared" si="33"/>
        <v>0</v>
      </c>
      <c r="J141" s="201">
        <f t="shared" si="33"/>
        <v>2664.4</v>
      </c>
    </row>
    <row r="142" spans="2:10" s="91" customFormat="1" ht="15">
      <c r="B142" s="28" t="s">
        <v>234</v>
      </c>
      <c r="C142" s="26" t="s">
        <v>189</v>
      </c>
      <c r="D142" s="26" t="s">
        <v>230</v>
      </c>
      <c r="E142" s="26" t="s">
        <v>134</v>
      </c>
      <c r="F142" s="26" t="s">
        <v>245</v>
      </c>
      <c r="G142" s="26" t="s">
        <v>222</v>
      </c>
      <c r="H142" s="139">
        <f>'вед.прил 7'!I312</f>
        <v>2664.4</v>
      </c>
      <c r="I142" s="209">
        <f>'вед.прил 7'!N312</f>
        <v>0</v>
      </c>
      <c r="J142" s="209">
        <f>'вед.прил 7'!O312</f>
        <v>2664.4</v>
      </c>
    </row>
    <row r="143" spans="2:10" s="91" customFormat="1" ht="15">
      <c r="B143" s="22" t="s">
        <v>253</v>
      </c>
      <c r="C143" s="24" t="s">
        <v>189</v>
      </c>
      <c r="D143" s="24" t="s">
        <v>230</v>
      </c>
      <c r="E143" s="24" t="s">
        <v>134</v>
      </c>
      <c r="F143" s="24" t="s">
        <v>252</v>
      </c>
      <c r="G143" s="24"/>
      <c r="H143" s="175">
        <f>H146+H144</f>
        <v>33.7</v>
      </c>
      <c r="I143" s="201">
        <f>I146+I144</f>
        <v>0</v>
      </c>
      <c r="J143" s="201">
        <f>J146+J144</f>
        <v>33.7</v>
      </c>
    </row>
    <row r="144" spans="2:10" s="91" customFormat="1" ht="15">
      <c r="B144" s="112" t="s">
        <v>532</v>
      </c>
      <c r="C144" s="24" t="s">
        <v>189</v>
      </c>
      <c r="D144" s="24" t="s">
        <v>230</v>
      </c>
      <c r="E144" s="24" t="s">
        <v>134</v>
      </c>
      <c r="F144" s="24" t="s">
        <v>533</v>
      </c>
      <c r="G144" s="24"/>
      <c r="H144" s="182">
        <f>H145</f>
        <v>23.9</v>
      </c>
      <c r="I144" s="201">
        <f>I145</f>
        <v>0</v>
      </c>
      <c r="J144" s="201">
        <f>J145</f>
        <v>23.9</v>
      </c>
    </row>
    <row r="145" spans="2:10" s="91" customFormat="1" ht="15">
      <c r="B145" s="25" t="s">
        <v>234</v>
      </c>
      <c r="C145" s="26" t="s">
        <v>189</v>
      </c>
      <c r="D145" s="26" t="s">
        <v>230</v>
      </c>
      <c r="E145" s="26" t="s">
        <v>134</v>
      </c>
      <c r="F145" s="26" t="s">
        <v>533</v>
      </c>
      <c r="G145" s="26" t="s">
        <v>222</v>
      </c>
      <c r="H145" s="139">
        <f>'вед.прил 7'!I315+'вед.прил 7'!I506</f>
        <v>23.9</v>
      </c>
      <c r="I145" s="139">
        <f>'вед.прил 7'!N315+'вед.прил 7'!N506</f>
        <v>0</v>
      </c>
      <c r="J145" s="139">
        <f>'вед.прил 7'!O315+'вед.прил 7'!O506</f>
        <v>23.9</v>
      </c>
    </row>
    <row r="146" spans="2:10" s="91" customFormat="1" ht="15">
      <c r="B146" s="22" t="s">
        <v>255</v>
      </c>
      <c r="C146" s="24" t="s">
        <v>189</v>
      </c>
      <c r="D146" s="24" t="s">
        <v>230</v>
      </c>
      <c r="E146" s="24" t="s">
        <v>134</v>
      </c>
      <c r="F146" s="24" t="s">
        <v>254</v>
      </c>
      <c r="G146" s="24"/>
      <c r="H146" s="175">
        <f>H147</f>
        <v>9.8</v>
      </c>
      <c r="I146" s="201">
        <f>I147</f>
        <v>0</v>
      </c>
      <c r="J146" s="201">
        <f>J147</f>
        <v>9.8</v>
      </c>
    </row>
    <row r="147" spans="2:10" s="91" customFormat="1" ht="15">
      <c r="B147" s="25" t="s">
        <v>234</v>
      </c>
      <c r="C147" s="26" t="s">
        <v>189</v>
      </c>
      <c r="D147" s="26" t="s">
        <v>230</v>
      </c>
      <c r="E147" s="26" t="s">
        <v>134</v>
      </c>
      <c r="F147" s="26" t="s">
        <v>254</v>
      </c>
      <c r="G147" s="26" t="s">
        <v>222</v>
      </c>
      <c r="H147" s="139">
        <f>'вед.прил 7'!I317</f>
        <v>9.8</v>
      </c>
      <c r="I147" s="209">
        <f>'вед.прил 7'!N317</f>
        <v>0</v>
      </c>
      <c r="J147" s="209">
        <f>'вед.прил 7'!O317</f>
        <v>9.8</v>
      </c>
    </row>
    <row r="148" spans="2:10" ht="60">
      <c r="B148" s="22" t="s">
        <v>293</v>
      </c>
      <c r="C148" s="24" t="s">
        <v>189</v>
      </c>
      <c r="D148" s="24" t="s">
        <v>230</v>
      </c>
      <c r="E148" s="24" t="s">
        <v>11</v>
      </c>
      <c r="F148" s="24"/>
      <c r="G148" s="24"/>
      <c r="H148" s="175">
        <f aca="true" t="shared" si="34" ref="H148:J150">H149</f>
        <v>1858.4</v>
      </c>
      <c r="I148" s="201">
        <f t="shared" si="34"/>
        <v>0</v>
      </c>
      <c r="J148" s="201">
        <f t="shared" si="34"/>
        <v>1858.4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11</v>
      </c>
      <c r="F149" s="24" t="s">
        <v>244</v>
      </c>
      <c r="G149" s="24"/>
      <c r="H149" s="175">
        <f t="shared" si="34"/>
        <v>1858.4</v>
      </c>
      <c r="I149" s="201">
        <f t="shared" si="34"/>
        <v>0</v>
      </c>
      <c r="J149" s="201">
        <f t="shared" si="34"/>
        <v>1858.4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11</v>
      </c>
      <c r="F150" s="24" t="s">
        <v>245</v>
      </c>
      <c r="G150" s="24"/>
      <c r="H150" s="175">
        <f t="shared" si="34"/>
        <v>1858.4</v>
      </c>
      <c r="I150" s="201">
        <f t="shared" si="34"/>
        <v>0</v>
      </c>
      <c r="J150" s="201">
        <f t="shared" si="34"/>
        <v>1858.4</v>
      </c>
    </row>
    <row r="151" spans="2:10" ht="15">
      <c r="B151" s="25" t="s">
        <v>234</v>
      </c>
      <c r="C151" s="26" t="s">
        <v>189</v>
      </c>
      <c r="D151" s="26" t="s">
        <v>230</v>
      </c>
      <c r="E151" s="26" t="s">
        <v>11</v>
      </c>
      <c r="F151" s="26" t="s">
        <v>245</v>
      </c>
      <c r="G151" s="26" t="s">
        <v>222</v>
      </c>
      <c r="H151" s="139">
        <f>'вед.прил 7'!I30+'вед.прил 7'!I321</f>
        <v>1858.4</v>
      </c>
      <c r="I151" s="209">
        <f>'вед.прил 7'!N30+'вед.прил 7'!N321</f>
        <v>0</v>
      </c>
      <c r="J151" s="209">
        <f>'вед.прил 7'!O30+'вед.прил 7'!O321</f>
        <v>1858.4</v>
      </c>
    </row>
    <row r="152" spans="2:10" ht="45">
      <c r="B152" s="22" t="s">
        <v>273</v>
      </c>
      <c r="C152" s="24" t="s">
        <v>189</v>
      </c>
      <c r="D152" s="24" t="s">
        <v>230</v>
      </c>
      <c r="E152" s="24" t="s">
        <v>12</v>
      </c>
      <c r="F152" s="24"/>
      <c r="G152" s="24"/>
      <c r="H152" s="175">
        <f>H153+H161+H156</f>
        <v>1039.2</v>
      </c>
      <c r="I152" s="201">
        <f>I153+I161+I156</f>
        <v>28</v>
      </c>
      <c r="J152" s="201">
        <f>J153+J161+J156</f>
        <v>1067.2</v>
      </c>
    </row>
    <row r="153" spans="2:10" ht="45">
      <c r="B153" s="22" t="s">
        <v>327</v>
      </c>
      <c r="C153" s="24" t="s">
        <v>189</v>
      </c>
      <c r="D153" s="24" t="s">
        <v>230</v>
      </c>
      <c r="E153" s="24" t="s">
        <v>12</v>
      </c>
      <c r="F153" s="24" t="s">
        <v>244</v>
      </c>
      <c r="G153" s="24"/>
      <c r="H153" s="175">
        <f aca="true" t="shared" si="35" ref="H153:J154">H154</f>
        <v>843.4</v>
      </c>
      <c r="I153" s="201">
        <f t="shared" si="35"/>
        <v>28</v>
      </c>
      <c r="J153" s="201">
        <f t="shared" si="35"/>
        <v>871.4</v>
      </c>
    </row>
    <row r="154" spans="2:10" ht="45">
      <c r="B154" s="22" t="s">
        <v>315</v>
      </c>
      <c r="C154" s="24" t="s">
        <v>189</v>
      </c>
      <c r="D154" s="24" t="s">
        <v>230</v>
      </c>
      <c r="E154" s="24" t="s">
        <v>12</v>
      </c>
      <c r="F154" s="24" t="s">
        <v>245</v>
      </c>
      <c r="G154" s="24"/>
      <c r="H154" s="175">
        <f t="shared" si="35"/>
        <v>843.4</v>
      </c>
      <c r="I154" s="201">
        <f t="shared" si="35"/>
        <v>28</v>
      </c>
      <c r="J154" s="201">
        <f t="shared" si="35"/>
        <v>871.4</v>
      </c>
    </row>
    <row r="155" spans="2:10" ht="15">
      <c r="B155" s="28" t="s">
        <v>234</v>
      </c>
      <c r="C155" s="26" t="s">
        <v>189</v>
      </c>
      <c r="D155" s="26" t="s">
        <v>230</v>
      </c>
      <c r="E155" s="26" t="s">
        <v>12</v>
      </c>
      <c r="F155" s="26" t="s">
        <v>245</v>
      </c>
      <c r="G155" s="26" t="s">
        <v>222</v>
      </c>
      <c r="H155" s="139">
        <f>'вед.прил 7'!I510+'вед.прил 7'!I34</f>
        <v>843.4</v>
      </c>
      <c r="I155" s="209">
        <f>'вед.прил 7'!N34+'вед.прил 7'!N510</f>
        <v>28</v>
      </c>
      <c r="J155" s="209">
        <f>'вед.прил 7'!O34+'вед.прил 7'!O510</f>
        <v>871.4</v>
      </c>
    </row>
    <row r="156" spans="2:10" ht="30">
      <c r="B156" s="23" t="s">
        <v>257</v>
      </c>
      <c r="C156" s="24" t="s">
        <v>189</v>
      </c>
      <c r="D156" s="24" t="s">
        <v>230</v>
      </c>
      <c r="E156" s="24" t="s">
        <v>12</v>
      </c>
      <c r="F156" s="24" t="s">
        <v>256</v>
      </c>
      <c r="G156" s="24"/>
      <c r="H156" s="175">
        <f>H159+H157</f>
        <v>145.8</v>
      </c>
      <c r="I156" s="201">
        <f>I159+I157</f>
        <v>50</v>
      </c>
      <c r="J156" s="201">
        <f>J159+J157</f>
        <v>195.8</v>
      </c>
    </row>
    <row r="157" spans="2:10" ht="30">
      <c r="B157" s="23" t="s">
        <v>268</v>
      </c>
      <c r="C157" s="24" t="s">
        <v>189</v>
      </c>
      <c r="D157" s="24" t="s">
        <v>230</v>
      </c>
      <c r="E157" s="24" t="s">
        <v>12</v>
      </c>
      <c r="F157" s="24" t="s">
        <v>260</v>
      </c>
      <c r="G157" s="24"/>
      <c r="H157" s="200">
        <f>H158</f>
        <v>0</v>
      </c>
      <c r="I157" s="201">
        <f>I158</f>
        <v>81</v>
      </c>
      <c r="J157" s="201">
        <f>J158</f>
        <v>81</v>
      </c>
    </row>
    <row r="158" spans="2:10" ht="15">
      <c r="B158" s="28" t="s">
        <v>234</v>
      </c>
      <c r="C158" s="26" t="s">
        <v>189</v>
      </c>
      <c r="D158" s="26" t="s">
        <v>230</v>
      </c>
      <c r="E158" s="26" t="s">
        <v>12</v>
      </c>
      <c r="F158" s="26" t="s">
        <v>260</v>
      </c>
      <c r="G158" s="26" t="s">
        <v>222</v>
      </c>
      <c r="H158" s="139">
        <f>'вед.прил 7'!I513</f>
        <v>0</v>
      </c>
      <c r="I158" s="139">
        <f>'вед.прил 7'!N513</f>
        <v>81</v>
      </c>
      <c r="J158" s="139">
        <f>'вед.прил 7'!O513</f>
        <v>81</v>
      </c>
    </row>
    <row r="159" spans="2:10" ht="15">
      <c r="B159" s="23" t="s">
        <v>158</v>
      </c>
      <c r="C159" s="24" t="s">
        <v>189</v>
      </c>
      <c r="D159" s="24" t="s">
        <v>230</v>
      </c>
      <c r="E159" s="24" t="s">
        <v>12</v>
      </c>
      <c r="F159" s="24" t="s">
        <v>157</v>
      </c>
      <c r="G159" s="24"/>
      <c r="H159" s="175">
        <f>H160</f>
        <v>145.8</v>
      </c>
      <c r="I159" s="201">
        <f>I160</f>
        <v>-31</v>
      </c>
      <c r="J159" s="201">
        <f>J160</f>
        <v>114.80000000000001</v>
      </c>
    </row>
    <row r="160" spans="2:10" ht="15">
      <c r="B160" s="28" t="s">
        <v>234</v>
      </c>
      <c r="C160" s="26" t="s">
        <v>189</v>
      </c>
      <c r="D160" s="26" t="s">
        <v>230</v>
      </c>
      <c r="E160" s="26" t="s">
        <v>12</v>
      </c>
      <c r="F160" s="26" t="s">
        <v>157</v>
      </c>
      <c r="G160" s="26" t="s">
        <v>222</v>
      </c>
      <c r="H160" s="139">
        <f>'вед.прил 7'!I515</f>
        <v>145.8</v>
      </c>
      <c r="I160" s="209">
        <f>'вед.прил 7'!N515</f>
        <v>-31</v>
      </c>
      <c r="J160" s="209">
        <f>'вед.прил 7'!O515</f>
        <v>114.80000000000001</v>
      </c>
    </row>
    <row r="161" spans="2:10" ht="15">
      <c r="B161" s="22" t="s">
        <v>253</v>
      </c>
      <c r="C161" s="24" t="s">
        <v>189</v>
      </c>
      <c r="D161" s="24" t="s">
        <v>230</v>
      </c>
      <c r="E161" s="24" t="s">
        <v>12</v>
      </c>
      <c r="F161" s="24" t="s">
        <v>252</v>
      </c>
      <c r="G161" s="24"/>
      <c r="H161" s="175">
        <f aca="true" t="shared" si="36" ref="H161:J162">H162</f>
        <v>50</v>
      </c>
      <c r="I161" s="201">
        <f t="shared" si="36"/>
        <v>-50</v>
      </c>
      <c r="J161" s="201">
        <f t="shared" si="36"/>
        <v>0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13</v>
      </c>
      <c r="F162" s="24" t="s">
        <v>254</v>
      </c>
      <c r="G162" s="24"/>
      <c r="H162" s="175">
        <f t="shared" si="36"/>
        <v>50</v>
      </c>
      <c r="I162" s="201">
        <f t="shared" si="36"/>
        <v>-50</v>
      </c>
      <c r="J162" s="201">
        <f t="shared" si="36"/>
        <v>0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12</v>
      </c>
      <c r="F163" s="26" t="s">
        <v>254</v>
      </c>
      <c r="G163" s="26" t="s">
        <v>222</v>
      </c>
      <c r="H163" s="139">
        <f>'вед.прил 7'!I518</f>
        <v>50</v>
      </c>
      <c r="I163" s="209">
        <f>'вед.прил 7'!N518</f>
        <v>-50</v>
      </c>
      <c r="J163" s="209">
        <f>'вед.прил 7'!O518</f>
        <v>0</v>
      </c>
    </row>
    <row r="164" spans="2:10" ht="45">
      <c r="B164" s="111" t="s">
        <v>530</v>
      </c>
      <c r="C164" s="24" t="s">
        <v>189</v>
      </c>
      <c r="D164" s="24" t="s">
        <v>230</v>
      </c>
      <c r="E164" s="24" t="s">
        <v>531</v>
      </c>
      <c r="F164" s="26"/>
      <c r="G164" s="26"/>
      <c r="H164" s="175">
        <f aca="true" t="shared" si="37" ref="H164:J166">H165</f>
        <v>3518.1000000000004</v>
      </c>
      <c r="I164" s="201">
        <f t="shared" si="37"/>
        <v>0</v>
      </c>
      <c r="J164" s="201">
        <f t="shared" si="37"/>
        <v>3518.1000000000004</v>
      </c>
    </row>
    <row r="165" spans="2:10" ht="15">
      <c r="B165" s="112" t="s">
        <v>253</v>
      </c>
      <c r="C165" s="24" t="s">
        <v>189</v>
      </c>
      <c r="D165" s="24" t="s">
        <v>230</v>
      </c>
      <c r="E165" s="24" t="s">
        <v>531</v>
      </c>
      <c r="F165" s="24" t="s">
        <v>252</v>
      </c>
      <c r="G165" s="24"/>
      <c r="H165" s="175">
        <f>H166+H168</f>
        <v>3518.1000000000004</v>
      </c>
      <c r="I165" s="201">
        <f>I166+I168</f>
        <v>0</v>
      </c>
      <c r="J165" s="201">
        <f>J166+J168</f>
        <v>3518.1000000000004</v>
      </c>
    </row>
    <row r="166" spans="2:10" ht="15">
      <c r="B166" s="112" t="s">
        <v>532</v>
      </c>
      <c r="C166" s="24" t="s">
        <v>189</v>
      </c>
      <c r="D166" s="24" t="s">
        <v>230</v>
      </c>
      <c r="E166" s="24" t="s">
        <v>531</v>
      </c>
      <c r="F166" s="24" t="s">
        <v>533</v>
      </c>
      <c r="G166" s="24"/>
      <c r="H166" s="175">
        <f t="shared" si="37"/>
        <v>3428.8</v>
      </c>
      <c r="I166" s="201">
        <f t="shared" si="37"/>
        <v>0</v>
      </c>
      <c r="J166" s="201">
        <f t="shared" si="37"/>
        <v>3428.8</v>
      </c>
    </row>
    <row r="167" spans="2:10" ht="15">
      <c r="B167" s="114" t="s">
        <v>234</v>
      </c>
      <c r="C167" s="26" t="s">
        <v>189</v>
      </c>
      <c r="D167" s="26" t="s">
        <v>230</v>
      </c>
      <c r="E167" s="26" t="s">
        <v>531</v>
      </c>
      <c r="F167" s="26" t="s">
        <v>533</v>
      </c>
      <c r="G167" s="26" t="s">
        <v>222</v>
      </c>
      <c r="H167" s="139">
        <f>'вед.прил 7'!I325+'вед.прил 7'!I522+'вед.прил 7'!I652</f>
        <v>3428.8</v>
      </c>
      <c r="I167" s="209">
        <f>'вед.прил 7'!N325+'вед.прил 7'!N522+'вед.прил 7'!N652</f>
        <v>0</v>
      </c>
      <c r="J167" s="209">
        <f>'вед.прил 7'!O325+'вед.прил 7'!O522+'вед.прил 7'!O652</f>
        <v>3428.8</v>
      </c>
    </row>
    <row r="168" spans="2:10" ht="15">
      <c r="B168" s="22" t="s">
        <v>255</v>
      </c>
      <c r="C168" s="24" t="s">
        <v>189</v>
      </c>
      <c r="D168" s="24" t="s">
        <v>230</v>
      </c>
      <c r="E168" s="24" t="s">
        <v>531</v>
      </c>
      <c r="F168" s="24" t="s">
        <v>254</v>
      </c>
      <c r="G168" s="24"/>
      <c r="H168" s="182">
        <f>H169</f>
        <v>89.3</v>
      </c>
      <c r="I168" s="201">
        <f>I169</f>
        <v>0</v>
      </c>
      <c r="J168" s="201">
        <f>J169</f>
        <v>89.3</v>
      </c>
    </row>
    <row r="169" spans="2:10" ht="15">
      <c r="B169" s="28" t="s">
        <v>234</v>
      </c>
      <c r="C169" s="26" t="s">
        <v>189</v>
      </c>
      <c r="D169" s="26" t="s">
        <v>230</v>
      </c>
      <c r="E169" s="26" t="s">
        <v>531</v>
      </c>
      <c r="F169" s="26" t="s">
        <v>254</v>
      </c>
      <c r="G169" s="26" t="s">
        <v>222</v>
      </c>
      <c r="H169" s="139">
        <f>'вед.прил 7'!I524</f>
        <v>89.3</v>
      </c>
      <c r="I169" s="209">
        <f>'вед.прил 7'!N524</f>
        <v>0</v>
      </c>
      <c r="J169" s="209">
        <f>'вед.прил 7'!O524</f>
        <v>89.3</v>
      </c>
    </row>
    <row r="170" spans="2:10" ht="75">
      <c r="B170" s="23" t="str">
        <f>'вед.прил 7'!A525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0" s="24" t="s">
        <v>189</v>
      </c>
      <c r="D170" s="24" t="s">
        <v>230</v>
      </c>
      <c r="E170" s="24" t="s">
        <v>359</v>
      </c>
      <c r="F170" s="24"/>
      <c r="G170" s="24"/>
      <c r="H170" s="175">
        <f>H171+H174+H177</f>
        <v>16499.6</v>
      </c>
      <c r="I170" s="201">
        <f>I171+I174+I177</f>
        <v>1181.7</v>
      </c>
      <c r="J170" s="201">
        <f>J171+J174+J177</f>
        <v>17681.3</v>
      </c>
    </row>
    <row r="171" spans="2:10" ht="90">
      <c r="B171" s="23" t="s">
        <v>313</v>
      </c>
      <c r="C171" s="24" t="s">
        <v>189</v>
      </c>
      <c r="D171" s="24" t="s">
        <v>230</v>
      </c>
      <c r="E171" s="24" t="s">
        <v>359</v>
      </c>
      <c r="F171" s="24" t="s">
        <v>242</v>
      </c>
      <c r="G171" s="24"/>
      <c r="H171" s="175">
        <f aca="true" t="shared" si="38" ref="H171:J172">H172</f>
        <v>14151.3</v>
      </c>
      <c r="I171" s="201">
        <f t="shared" si="38"/>
        <v>760.1</v>
      </c>
      <c r="J171" s="201">
        <f t="shared" si="38"/>
        <v>14911.4</v>
      </c>
    </row>
    <row r="172" spans="2:10" ht="30">
      <c r="B172" s="23" t="s">
        <v>251</v>
      </c>
      <c r="C172" s="24" t="s">
        <v>189</v>
      </c>
      <c r="D172" s="24" t="s">
        <v>230</v>
      </c>
      <c r="E172" s="24" t="s">
        <v>359</v>
      </c>
      <c r="F172" s="24" t="s">
        <v>250</v>
      </c>
      <c r="G172" s="24"/>
      <c r="H172" s="175">
        <f t="shared" si="38"/>
        <v>14151.3</v>
      </c>
      <c r="I172" s="201">
        <f t="shared" si="38"/>
        <v>760.1</v>
      </c>
      <c r="J172" s="201">
        <f t="shared" si="38"/>
        <v>14911.4</v>
      </c>
    </row>
    <row r="173" spans="2:10" ht="15">
      <c r="B173" s="28" t="s">
        <v>234</v>
      </c>
      <c r="C173" s="26" t="s">
        <v>189</v>
      </c>
      <c r="D173" s="26" t="s">
        <v>230</v>
      </c>
      <c r="E173" s="26" t="s">
        <v>359</v>
      </c>
      <c r="F173" s="26" t="s">
        <v>250</v>
      </c>
      <c r="G173" s="26" t="s">
        <v>222</v>
      </c>
      <c r="H173" s="139">
        <f>'вед.прил 7'!I528</f>
        <v>14151.3</v>
      </c>
      <c r="I173" s="209">
        <f>'вед.прил 7'!N528</f>
        <v>760.1</v>
      </c>
      <c r="J173" s="209">
        <f>'вед.прил 7'!O528</f>
        <v>14911.4</v>
      </c>
    </row>
    <row r="174" spans="2:10" ht="45">
      <c r="B174" s="22" t="s">
        <v>327</v>
      </c>
      <c r="C174" s="24" t="s">
        <v>189</v>
      </c>
      <c r="D174" s="24" t="s">
        <v>230</v>
      </c>
      <c r="E174" s="24" t="s">
        <v>359</v>
      </c>
      <c r="F174" s="24" t="s">
        <v>244</v>
      </c>
      <c r="G174" s="24"/>
      <c r="H174" s="175">
        <f aca="true" t="shared" si="39" ref="H174:J175">H175</f>
        <v>2318.2</v>
      </c>
      <c r="I174" s="201">
        <f t="shared" si="39"/>
        <v>421.6</v>
      </c>
      <c r="J174" s="201">
        <f t="shared" si="39"/>
        <v>2739.7999999999997</v>
      </c>
    </row>
    <row r="175" spans="2:10" ht="45">
      <c r="B175" s="22" t="s">
        <v>315</v>
      </c>
      <c r="C175" s="24" t="s">
        <v>189</v>
      </c>
      <c r="D175" s="24" t="s">
        <v>230</v>
      </c>
      <c r="E175" s="24" t="s">
        <v>359</v>
      </c>
      <c r="F175" s="24" t="s">
        <v>245</v>
      </c>
      <c r="G175" s="24"/>
      <c r="H175" s="175">
        <f t="shared" si="39"/>
        <v>2318.2</v>
      </c>
      <c r="I175" s="201">
        <f t="shared" si="39"/>
        <v>421.6</v>
      </c>
      <c r="J175" s="201">
        <f t="shared" si="39"/>
        <v>2739.7999999999997</v>
      </c>
    </row>
    <row r="176" spans="2:10" ht="15">
      <c r="B176" s="25" t="s">
        <v>234</v>
      </c>
      <c r="C176" s="26" t="s">
        <v>189</v>
      </c>
      <c r="D176" s="26" t="s">
        <v>230</v>
      </c>
      <c r="E176" s="26" t="s">
        <v>359</v>
      </c>
      <c r="F176" s="26" t="s">
        <v>245</v>
      </c>
      <c r="G176" s="26" t="s">
        <v>222</v>
      </c>
      <c r="H176" s="139">
        <f>'вед.прил 7'!I531</f>
        <v>2318.2</v>
      </c>
      <c r="I176" s="209">
        <f>'вед.прил 7'!N531</f>
        <v>421.6</v>
      </c>
      <c r="J176" s="209">
        <f>'вед.прил 7'!O531</f>
        <v>2739.7999999999997</v>
      </c>
    </row>
    <row r="177" spans="2:10" ht="15">
      <c r="B177" s="22" t="s">
        <v>253</v>
      </c>
      <c r="C177" s="24" t="s">
        <v>189</v>
      </c>
      <c r="D177" s="24" t="s">
        <v>230</v>
      </c>
      <c r="E177" s="24" t="s">
        <v>359</v>
      </c>
      <c r="F177" s="24" t="s">
        <v>252</v>
      </c>
      <c r="G177" s="24"/>
      <c r="H177" s="175">
        <f aca="true" t="shared" si="40" ref="H177:J178">H178</f>
        <v>30.1</v>
      </c>
      <c r="I177" s="201">
        <f t="shared" si="40"/>
        <v>0</v>
      </c>
      <c r="J177" s="201">
        <f t="shared" si="40"/>
        <v>30.1</v>
      </c>
    </row>
    <row r="178" spans="2:10" ht="15">
      <c r="B178" s="22" t="s">
        <v>255</v>
      </c>
      <c r="C178" s="24" t="s">
        <v>189</v>
      </c>
      <c r="D178" s="24" t="s">
        <v>230</v>
      </c>
      <c r="E178" s="24" t="s">
        <v>359</v>
      </c>
      <c r="F178" s="24" t="s">
        <v>254</v>
      </c>
      <c r="G178" s="24"/>
      <c r="H178" s="175">
        <f t="shared" si="40"/>
        <v>30.1</v>
      </c>
      <c r="I178" s="201">
        <f t="shared" si="40"/>
        <v>0</v>
      </c>
      <c r="J178" s="201">
        <f t="shared" si="40"/>
        <v>30.1</v>
      </c>
    </row>
    <row r="179" spans="2:10" ht="15">
      <c r="B179" s="25" t="s">
        <v>234</v>
      </c>
      <c r="C179" s="26" t="s">
        <v>189</v>
      </c>
      <c r="D179" s="26" t="s">
        <v>230</v>
      </c>
      <c r="E179" s="26" t="s">
        <v>359</v>
      </c>
      <c r="F179" s="26" t="s">
        <v>254</v>
      </c>
      <c r="G179" s="26" t="s">
        <v>222</v>
      </c>
      <c r="H179" s="139">
        <f>'вед.прил 7'!I534</f>
        <v>30.1</v>
      </c>
      <c r="I179" s="209">
        <f>'вед.прил 7'!N534</f>
        <v>0</v>
      </c>
      <c r="J179" s="209">
        <f>'вед.прил 7'!O534</f>
        <v>30.1</v>
      </c>
    </row>
    <row r="180" spans="2:10" ht="90">
      <c r="B180" s="22" t="s">
        <v>544</v>
      </c>
      <c r="C180" s="24" t="s">
        <v>189</v>
      </c>
      <c r="D180" s="24" t="s">
        <v>230</v>
      </c>
      <c r="E180" s="24" t="s">
        <v>543</v>
      </c>
      <c r="F180" s="26"/>
      <c r="G180" s="26"/>
      <c r="H180" s="178">
        <f aca="true" t="shared" si="41" ref="H180:J182">H181</f>
        <v>11503.6</v>
      </c>
      <c r="I180" s="201">
        <f t="shared" si="41"/>
        <v>-1729.2</v>
      </c>
      <c r="J180" s="201">
        <f t="shared" si="41"/>
        <v>9774.4</v>
      </c>
    </row>
    <row r="181" spans="2:10" ht="45">
      <c r="B181" s="22" t="s">
        <v>327</v>
      </c>
      <c r="C181" s="24" t="s">
        <v>189</v>
      </c>
      <c r="D181" s="24" t="s">
        <v>230</v>
      </c>
      <c r="E181" s="24" t="s">
        <v>543</v>
      </c>
      <c r="F181" s="24" t="s">
        <v>244</v>
      </c>
      <c r="G181" s="24"/>
      <c r="H181" s="178">
        <f t="shared" si="41"/>
        <v>11503.6</v>
      </c>
      <c r="I181" s="201">
        <f t="shared" si="41"/>
        <v>-1729.2</v>
      </c>
      <c r="J181" s="201">
        <f t="shared" si="41"/>
        <v>9774.4</v>
      </c>
    </row>
    <row r="182" spans="2:10" ht="45">
      <c r="B182" s="22" t="s">
        <v>315</v>
      </c>
      <c r="C182" s="24" t="s">
        <v>189</v>
      </c>
      <c r="D182" s="24" t="s">
        <v>230</v>
      </c>
      <c r="E182" s="24" t="s">
        <v>543</v>
      </c>
      <c r="F182" s="24" t="s">
        <v>245</v>
      </c>
      <c r="G182" s="24"/>
      <c r="H182" s="178">
        <f t="shared" si="41"/>
        <v>11503.6</v>
      </c>
      <c r="I182" s="201">
        <f t="shared" si="41"/>
        <v>-1729.2</v>
      </c>
      <c r="J182" s="201">
        <f t="shared" si="41"/>
        <v>9774.4</v>
      </c>
    </row>
    <row r="183" spans="2:10" ht="15">
      <c r="B183" s="25" t="s">
        <v>234</v>
      </c>
      <c r="C183" s="26" t="s">
        <v>189</v>
      </c>
      <c r="D183" s="26" t="s">
        <v>230</v>
      </c>
      <c r="E183" s="26" t="s">
        <v>543</v>
      </c>
      <c r="F183" s="26" t="s">
        <v>245</v>
      </c>
      <c r="G183" s="26" t="s">
        <v>222</v>
      </c>
      <c r="H183" s="139">
        <f>'вед.прил 7'!I538</f>
        <v>11503.6</v>
      </c>
      <c r="I183" s="209">
        <f>'вед.прил 7'!N538</f>
        <v>-1729.2</v>
      </c>
      <c r="J183" s="209">
        <f>'вед.прил 7'!O538</f>
        <v>9774.4</v>
      </c>
    </row>
    <row r="184" spans="2:10" ht="45">
      <c r="B184" s="23" t="str">
        <f>'вед.прил 7'!A443</f>
        <v>Муниципальная программа "Развитие архивного дела в городе Ливны Орловской области "</v>
      </c>
      <c r="C184" s="24" t="s">
        <v>189</v>
      </c>
      <c r="D184" s="24" t="s">
        <v>230</v>
      </c>
      <c r="E184" s="24" t="str">
        <f>'вед.прил 7'!E443</f>
        <v>52 0 00 00000</v>
      </c>
      <c r="F184" s="24"/>
      <c r="G184" s="24"/>
      <c r="H184" s="175">
        <f>H190+H185</f>
        <v>50</v>
      </c>
      <c r="I184" s="201">
        <f>I190+I185</f>
        <v>0</v>
      </c>
      <c r="J184" s="201">
        <f>J190+J185</f>
        <v>50</v>
      </c>
    </row>
    <row r="185" spans="2:10" ht="105">
      <c r="B185" s="23" t="s">
        <v>409</v>
      </c>
      <c r="C185" s="24" t="s">
        <v>189</v>
      </c>
      <c r="D185" s="24" t="s">
        <v>230</v>
      </c>
      <c r="E185" s="122" t="s">
        <v>410</v>
      </c>
      <c r="F185" s="24"/>
      <c r="G185" s="24"/>
      <c r="H185" s="175">
        <f aca="true" t="shared" si="42" ref="H185:J188">H186</f>
        <v>34.6</v>
      </c>
      <c r="I185" s="201">
        <f t="shared" si="42"/>
        <v>0</v>
      </c>
      <c r="J185" s="201">
        <f t="shared" si="42"/>
        <v>34.6</v>
      </c>
    </row>
    <row r="186" spans="2:10" ht="15">
      <c r="B186" s="22" t="s">
        <v>298</v>
      </c>
      <c r="C186" s="24" t="s">
        <v>189</v>
      </c>
      <c r="D186" s="24" t="s">
        <v>230</v>
      </c>
      <c r="E186" s="63" t="s">
        <v>411</v>
      </c>
      <c r="F186" s="24"/>
      <c r="G186" s="24"/>
      <c r="H186" s="175">
        <f t="shared" si="42"/>
        <v>34.6</v>
      </c>
      <c r="I186" s="201">
        <f t="shared" si="42"/>
        <v>0</v>
      </c>
      <c r="J186" s="201">
        <f t="shared" si="42"/>
        <v>34.6</v>
      </c>
    </row>
    <row r="187" spans="2:10" ht="45">
      <c r="B187" s="22" t="s">
        <v>327</v>
      </c>
      <c r="C187" s="24" t="s">
        <v>189</v>
      </c>
      <c r="D187" s="24" t="s">
        <v>230</v>
      </c>
      <c r="E187" s="122" t="s">
        <v>411</v>
      </c>
      <c r="F187" s="24" t="s">
        <v>244</v>
      </c>
      <c r="G187" s="24"/>
      <c r="H187" s="175">
        <f t="shared" si="42"/>
        <v>34.6</v>
      </c>
      <c r="I187" s="201">
        <f t="shared" si="42"/>
        <v>0</v>
      </c>
      <c r="J187" s="201">
        <f t="shared" si="42"/>
        <v>34.6</v>
      </c>
    </row>
    <row r="188" spans="2:10" ht="45">
      <c r="B188" s="22" t="s">
        <v>315</v>
      </c>
      <c r="C188" s="24" t="s">
        <v>189</v>
      </c>
      <c r="D188" s="24" t="s">
        <v>230</v>
      </c>
      <c r="E188" s="122" t="s">
        <v>411</v>
      </c>
      <c r="F188" s="24" t="s">
        <v>245</v>
      </c>
      <c r="G188" s="24"/>
      <c r="H188" s="175">
        <f t="shared" si="42"/>
        <v>34.6</v>
      </c>
      <c r="I188" s="201">
        <f t="shared" si="42"/>
        <v>0</v>
      </c>
      <c r="J188" s="201">
        <f t="shared" si="42"/>
        <v>34.6</v>
      </c>
    </row>
    <row r="189" spans="2:10" ht="15">
      <c r="B189" s="28" t="s">
        <v>234</v>
      </c>
      <c r="C189" s="26" t="s">
        <v>189</v>
      </c>
      <c r="D189" s="26" t="s">
        <v>230</v>
      </c>
      <c r="E189" s="64" t="s">
        <v>411</v>
      </c>
      <c r="F189" s="26" t="s">
        <v>245</v>
      </c>
      <c r="G189" s="26" t="s">
        <v>222</v>
      </c>
      <c r="H189" s="139">
        <f>'вед.прил 7'!I448</f>
        <v>34.6</v>
      </c>
      <c r="I189" s="209">
        <f>'вед.прил 7'!N448</f>
        <v>0</v>
      </c>
      <c r="J189" s="209">
        <f>'вед.прил 7'!O448</f>
        <v>34.6</v>
      </c>
    </row>
    <row r="190" spans="2:10" ht="30">
      <c r="B190" s="23" t="str">
        <f>'вед.прил 7'!A449</f>
        <v>Основное мероприятие «Укрепление материально-технической базы архива»</v>
      </c>
      <c r="C190" s="24" t="s">
        <v>189</v>
      </c>
      <c r="D190" s="24" t="s">
        <v>230</v>
      </c>
      <c r="E190" s="101" t="str">
        <f>'вед.прил 7'!E449</f>
        <v>52 0 04 00000</v>
      </c>
      <c r="F190" s="24"/>
      <c r="G190" s="24"/>
      <c r="H190" s="175">
        <f aca="true" t="shared" si="43" ref="H190:J193">H191</f>
        <v>15.4</v>
      </c>
      <c r="I190" s="201">
        <f t="shared" si="43"/>
        <v>0</v>
      </c>
      <c r="J190" s="201">
        <f t="shared" si="43"/>
        <v>15.4</v>
      </c>
    </row>
    <row r="191" spans="2:10" ht="15">
      <c r="B191" s="22" t="s">
        <v>298</v>
      </c>
      <c r="C191" s="24" t="s">
        <v>189</v>
      </c>
      <c r="D191" s="24" t="s">
        <v>230</v>
      </c>
      <c r="E191" s="101" t="str">
        <f>'вед.прил 7'!E450</f>
        <v>52 0 04 77460</v>
      </c>
      <c r="F191" s="24"/>
      <c r="G191" s="24"/>
      <c r="H191" s="175">
        <f t="shared" si="43"/>
        <v>15.4</v>
      </c>
      <c r="I191" s="201">
        <f t="shared" si="43"/>
        <v>0</v>
      </c>
      <c r="J191" s="201">
        <f t="shared" si="43"/>
        <v>15.4</v>
      </c>
    </row>
    <row r="192" spans="2:10" ht="45">
      <c r="B192" s="22" t="s">
        <v>327</v>
      </c>
      <c r="C192" s="24" t="s">
        <v>189</v>
      </c>
      <c r="D192" s="24" t="s">
        <v>230</v>
      </c>
      <c r="E192" s="101" t="str">
        <f>'вед.прил 7'!E451</f>
        <v>52 0 04 77460</v>
      </c>
      <c r="F192" s="24" t="s">
        <v>244</v>
      </c>
      <c r="G192" s="24"/>
      <c r="H192" s="175">
        <f t="shared" si="43"/>
        <v>15.4</v>
      </c>
      <c r="I192" s="201">
        <f t="shared" si="43"/>
        <v>0</v>
      </c>
      <c r="J192" s="201">
        <f t="shared" si="43"/>
        <v>15.4</v>
      </c>
    </row>
    <row r="193" spans="2:10" ht="45">
      <c r="B193" s="22" t="s">
        <v>315</v>
      </c>
      <c r="C193" s="24" t="s">
        <v>189</v>
      </c>
      <c r="D193" s="24" t="s">
        <v>230</v>
      </c>
      <c r="E193" s="101" t="str">
        <f>'вед.прил 7'!E452</f>
        <v>52 0 04 77460</v>
      </c>
      <c r="F193" s="24" t="s">
        <v>245</v>
      </c>
      <c r="G193" s="24"/>
      <c r="H193" s="175">
        <f t="shared" si="43"/>
        <v>15.4</v>
      </c>
      <c r="I193" s="201">
        <f t="shared" si="43"/>
        <v>0</v>
      </c>
      <c r="J193" s="201">
        <f t="shared" si="43"/>
        <v>15.4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102" t="str">
        <f>'вед.прил 7'!E453</f>
        <v>52 0 04 77460</v>
      </c>
      <c r="F194" s="26" t="s">
        <v>245</v>
      </c>
      <c r="G194" s="26" t="s">
        <v>222</v>
      </c>
      <c r="H194" s="139">
        <f>'вед.прил 7'!I453</f>
        <v>15.4</v>
      </c>
      <c r="I194" s="209">
        <f>'вед.прил 7'!N453</f>
        <v>0</v>
      </c>
      <c r="J194" s="209">
        <f>'вед.прил 7'!O453</f>
        <v>15.4</v>
      </c>
    </row>
    <row r="195" spans="2:10" s="91" customFormat="1" ht="45">
      <c r="B195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95" s="24" t="s">
        <v>189</v>
      </c>
      <c r="D195" s="24" t="s">
        <v>230</v>
      </c>
      <c r="E195" s="24" t="str">
        <f>'вед.прил 7'!E454</f>
        <v>63 0 00 00000</v>
      </c>
      <c r="F195" s="24"/>
      <c r="G195" s="24"/>
      <c r="H195" s="175">
        <f>H201+H196</f>
        <v>100</v>
      </c>
      <c r="I195" s="201">
        <f>I201+I196</f>
        <v>0</v>
      </c>
      <c r="J195" s="201">
        <f>J201+J196</f>
        <v>100</v>
      </c>
    </row>
    <row r="196" spans="2:10" s="91" customFormat="1" ht="45">
      <c r="B196" s="23" t="s">
        <v>584</v>
      </c>
      <c r="C196" s="24" t="s">
        <v>189</v>
      </c>
      <c r="D196" s="24" t="s">
        <v>230</v>
      </c>
      <c r="E196" s="24" t="s">
        <v>585</v>
      </c>
      <c r="F196" s="24"/>
      <c r="G196" s="24"/>
      <c r="H196" s="197">
        <f aca="true" t="shared" si="44" ref="H196:J199">H197</f>
        <v>0</v>
      </c>
      <c r="I196" s="201">
        <f t="shared" si="44"/>
        <v>80.8</v>
      </c>
      <c r="J196" s="201">
        <f t="shared" si="44"/>
        <v>80.8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">
        <v>586</v>
      </c>
      <c r="F197" s="24"/>
      <c r="G197" s="24"/>
      <c r="H197" s="197">
        <f t="shared" si="44"/>
        <v>0</v>
      </c>
      <c r="I197" s="201">
        <f t="shared" si="44"/>
        <v>80.8</v>
      </c>
      <c r="J197" s="201">
        <f t="shared" si="44"/>
        <v>80.8</v>
      </c>
    </row>
    <row r="198" spans="2:10" s="91" customFormat="1" ht="45">
      <c r="B198" s="22" t="s">
        <v>327</v>
      </c>
      <c r="C198" s="24" t="s">
        <v>189</v>
      </c>
      <c r="D198" s="24" t="s">
        <v>230</v>
      </c>
      <c r="E198" s="24" t="s">
        <v>586</v>
      </c>
      <c r="F198" s="24" t="s">
        <v>244</v>
      </c>
      <c r="G198" s="24"/>
      <c r="H198" s="197">
        <f t="shared" si="44"/>
        <v>0</v>
      </c>
      <c r="I198" s="201">
        <f t="shared" si="44"/>
        <v>80.8</v>
      </c>
      <c r="J198" s="201">
        <f t="shared" si="44"/>
        <v>80.8</v>
      </c>
    </row>
    <row r="199" spans="2:10" s="91" customFormat="1" ht="45">
      <c r="B199" s="22" t="s">
        <v>315</v>
      </c>
      <c r="C199" s="24" t="s">
        <v>189</v>
      </c>
      <c r="D199" s="24" t="s">
        <v>230</v>
      </c>
      <c r="E199" s="24" t="s">
        <v>586</v>
      </c>
      <c r="F199" s="24" t="s">
        <v>245</v>
      </c>
      <c r="G199" s="24"/>
      <c r="H199" s="197">
        <f t="shared" si="44"/>
        <v>0</v>
      </c>
      <c r="I199" s="201">
        <f t="shared" si="44"/>
        <v>80.8</v>
      </c>
      <c r="J199" s="201">
        <f t="shared" si="44"/>
        <v>80.8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">
        <v>586</v>
      </c>
      <c r="F200" s="26" t="s">
        <v>245</v>
      </c>
      <c r="G200" s="26" t="s">
        <v>222</v>
      </c>
      <c r="H200" s="139">
        <f>'вед.прил 7'!I641</f>
        <v>0</v>
      </c>
      <c r="I200" s="139">
        <f>'вед.прил 7'!N641</f>
        <v>80.8</v>
      </c>
      <c r="J200" s="139">
        <f>'вед.прил 7'!O641</f>
        <v>80.8</v>
      </c>
    </row>
    <row r="201" spans="2:10" s="91" customFormat="1" ht="75">
      <c r="B201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201" s="24" t="s">
        <v>189</v>
      </c>
      <c r="D201" s="24" t="s">
        <v>230</v>
      </c>
      <c r="E201" s="24" t="str">
        <f>'вед.прил 7'!E455</f>
        <v>63 0 02 00000</v>
      </c>
      <c r="F201" s="24"/>
      <c r="G201" s="24"/>
      <c r="H201" s="175">
        <f aca="true" t="shared" si="45" ref="H201:J204">H202</f>
        <v>100</v>
      </c>
      <c r="I201" s="201">
        <f t="shared" si="45"/>
        <v>-80.8</v>
      </c>
      <c r="J201" s="201">
        <f t="shared" si="45"/>
        <v>19.200000000000003</v>
      </c>
    </row>
    <row r="202" spans="2:10" s="91" customFormat="1" ht="15">
      <c r="B202" s="22" t="s">
        <v>298</v>
      </c>
      <c r="C202" s="24" t="s">
        <v>189</v>
      </c>
      <c r="D202" s="24" t="s">
        <v>230</v>
      </c>
      <c r="E202" s="24" t="str">
        <f>'вед.прил 7'!E456</f>
        <v>63 0 02 77150</v>
      </c>
      <c r="F202" s="24"/>
      <c r="G202" s="24"/>
      <c r="H202" s="175">
        <f t="shared" si="45"/>
        <v>100</v>
      </c>
      <c r="I202" s="201">
        <f t="shared" si="45"/>
        <v>-80.8</v>
      </c>
      <c r="J202" s="201">
        <f t="shared" si="45"/>
        <v>19.200000000000003</v>
      </c>
    </row>
    <row r="203" spans="2:10" s="91" customFormat="1" ht="30">
      <c r="B203" s="23" t="s">
        <v>257</v>
      </c>
      <c r="C203" s="24" t="s">
        <v>189</v>
      </c>
      <c r="D203" s="24" t="s">
        <v>230</v>
      </c>
      <c r="E203" s="24" t="str">
        <f>'вед.прил 7'!E457</f>
        <v>63 0 02 77150</v>
      </c>
      <c r="F203" s="24" t="s">
        <v>256</v>
      </c>
      <c r="G203" s="24"/>
      <c r="H203" s="175">
        <f t="shared" si="45"/>
        <v>100</v>
      </c>
      <c r="I203" s="201">
        <f t="shared" si="45"/>
        <v>-80.8</v>
      </c>
      <c r="J203" s="201">
        <f t="shared" si="45"/>
        <v>19.200000000000003</v>
      </c>
    </row>
    <row r="204" spans="2:10" s="91" customFormat="1" ht="30">
      <c r="B204" s="23" t="s">
        <v>268</v>
      </c>
      <c r="C204" s="24" t="s">
        <v>189</v>
      </c>
      <c r="D204" s="24" t="s">
        <v>230</v>
      </c>
      <c r="E204" s="24" t="str">
        <f>'вед.прил 7'!E458</f>
        <v>63 0 02 77150</v>
      </c>
      <c r="F204" s="24" t="s">
        <v>260</v>
      </c>
      <c r="G204" s="24"/>
      <c r="H204" s="175">
        <f t="shared" si="45"/>
        <v>100</v>
      </c>
      <c r="I204" s="201">
        <f t="shared" si="45"/>
        <v>-80.8</v>
      </c>
      <c r="J204" s="201">
        <f t="shared" si="45"/>
        <v>19.200000000000003</v>
      </c>
    </row>
    <row r="205" spans="2:10" s="91" customFormat="1" ht="15">
      <c r="B205" s="28" t="s">
        <v>234</v>
      </c>
      <c r="C205" s="26" t="s">
        <v>189</v>
      </c>
      <c r="D205" s="26" t="s">
        <v>230</v>
      </c>
      <c r="E205" s="26" t="str">
        <f>'вед.прил 7'!E459</f>
        <v>63 0 02 77150</v>
      </c>
      <c r="F205" s="26" t="s">
        <v>260</v>
      </c>
      <c r="G205" s="26" t="s">
        <v>222</v>
      </c>
      <c r="H205" s="139">
        <f>'вед.прил 7'!I459</f>
        <v>100</v>
      </c>
      <c r="I205" s="209">
        <f>'вед.прил 7'!N459</f>
        <v>-80.8</v>
      </c>
      <c r="J205" s="209">
        <f>'вед.прил 7'!O459</f>
        <v>19.200000000000003</v>
      </c>
    </row>
    <row r="206" spans="2:10" s="91" customFormat="1" ht="60">
      <c r="B206" s="23" t="str">
        <f>'вед.прил 7'!A1136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206" s="24" t="s">
        <v>189</v>
      </c>
      <c r="D206" s="24" t="s">
        <v>230</v>
      </c>
      <c r="E206" s="24" t="str">
        <f>'вед.прил 7'!E1136</f>
        <v>65 0 00 00000</v>
      </c>
      <c r="F206" s="24"/>
      <c r="G206" s="24"/>
      <c r="H206" s="175">
        <f aca="true" t="shared" si="46" ref="H206:J210">H207</f>
        <v>123.5</v>
      </c>
      <c r="I206" s="201">
        <f t="shared" si="46"/>
        <v>0</v>
      </c>
      <c r="J206" s="201">
        <f t="shared" si="46"/>
        <v>123.5</v>
      </c>
    </row>
    <row r="207" spans="2:10" s="91" customFormat="1" ht="45">
      <c r="B207" s="23" t="str">
        <f>'вед.прил 7'!A1137</f>
        <v>Основное мероприятие "Развитие механизмов финансовой, имущественной, консультационной поддержки СОНО"</v>
      </c>
      <c r="C207" s="24" t="s">
        <v>189</v>
      </c>
      <c r="D207" s="24" t="s">
        <v>230</v>
      </c>
      <c r="E207" s="24" t="str">
        <f>'вед.прил 7'!E1137</f>
        <v>65 0 03 00000</v>
      </c>
      <c r="F207" s="24"/>
      <c r="G207" s="24"/>
      <c r="H207" s="175">
        <f t="shared" si="46"/>
        <v>123.5</v>
      </c>
      <c r="I207" s="201">
        <f t="shared" si="46"/>
        <v>0</v>
      </c>
      <c r="J207" s="201">
        <f t="shared" si="46"/>
        <v>123.5</v>
      </c>
    </row>
    <row r="208" spans="2:10" s="91" customFormat="1" ht="15">
      <c r="B208" s="22" t="s">
        <v>298</v>
      </c>
      <c r="C208" s="24" t="s">
        <v>189</v>
      </c>
      <c r="D208" s="24" t="s">
        <v>230</v>
      </c>
      <c r="E208" s="24" t="str">
        <f>'вед.прил 7'!E1138</f>
        <v>65 0 03 77580</v>
      </c>
      <c r="F208" s="24"/>
      <c r="G208" s="24"/>
      <c r="H208" s="175">
        <f t="shared" si="46"/>
        <v>123.5</v>
      </c>
      <c r="I208" s="201">
        <f t="shared" si="46"/>
        <v>0</v>
      </c>
      <c r="J208" s="201">
        <f t="shared" si="46"/>
        <v>123.5</v>
      </c>
    </row>
    <row r="209" spans="2:10" s="91" customFormat="1" ht="45">
      <c r="B209" s="23" t="str">
        <f>'вед.прил 7'!A1139</f>
        <v>Предоставление субсидий бюджетным, автономным учреждениям и иным некоммерческим организациям</v>
      </c>
      <c r="C209" s="24" t="s">
        <v>189</v>
      </c>
      <c r="D209" s="24" t="s">
        <v>230</v>
      </c>
      <c r="E209" s="24" t="str">
        <f>'вед.прил 7'!E1139</f>
        <v>65 0 03 77580</v>
      </c>
      <c r="F209" s="24" t="s">
        <v>246</v>
      </c>
      <c r="G209" s="24"/>
      <c r="H209" s="175">
        <f t="shared" si="46"/>
        <v>123.5</v>
      </c>
      <c r="I209" s="201">
        <f t="shared" si="46"/>
        <v>0</v>
      </c>
      <c r="J209" s="201">
        <f t="shared" si="46"/>
        <v>123.5</v>
      </c>
    </row>
    <row r="210" spans="2:10" s="91" customFormat="1" ht="75">
      <c r="B210" s="23" t="str">
        <f>'вед.прил 7'!A1140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10" s="24" t="s">
        <v>189</v>
      </c>
      <c r="D210" s="24" t="s">
        <v>230</v>
      </c>
      <c r="E210" s="24" t="str">
        <f>'вед.прил 7'!E1140</f>
        <v>65 0 03 77580</v>
      </c>
      <c r="F210" s="24" t="s">
        <v>40</v>
      </c>
      <c r="G210" s="24"/>
      <c r="H210" s="175">
        <f t="shared" si="46"/>
        <v>123.5</v>
      </c>
      <c r="I210" s="201">
        <f t="shared" si="46"/>
        <v>0</v>
      </c>
      <c r="J210" s="201">
        <f t="shared" si="46"/>
        <v>123.5</v>
      </c>
    </row>
    <row r="211" spans="2:10" s="91" customFormat="1" ht="15">
      <c r="B211" s="28" t="s">
        <v>234</v>
      </c>
      <c r="C211" s="26" t="s">
        <v>189</v>
      </c>
      <c r="D211" s="26" t="s">
        <v>230</v>
      </c>
      <c r="E211" s="26" t="str">
        <f>'вед.прил 7'!E1141</f>
        <v>65 0 03 77580</v>
      </c>
      <c r="F211" s="26" t="s">
        <v>40</v>
      </c>
      <c r="G211" s="26" t="s">
        <v>222</v>
      </c>
      <c r="H211" s="139">
        <f>'вед.прил 7'!I1141</f>
        <v>123.5</v>
      </c>
      <c r="I211" s="209">
        <f>'вед.прил 7'!N1141</f>
        <v>0</v>
      </c>
      <c r="J211" s="209">
        <f>'вед.прил 7'!O1141</f>
        <v>123.5</v>
      </c>
    </row>
    <row r="212" spans="2:10" ht="60">
      <c r="B212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12" s="24" t="s">
        <v>189</v>
      </c>
      <c r="D212" s="24" t="s">
        <v>230</v>
      </c>
      <c r="E212" s="24" t="str">
        <f>'вед.прил 7'!E460</f>
        <v>74 0 00 00000</v>
      </c>
      <c r="F212" s="26"/>
      <c r="G212" s="26"/>
      <c r="H212" s="175">
        <f>H213+H218</f>
        <v>372.6</v>
      </c>
      <c r="I212" s="201">
        <f>I213+I218</f>
        <v>0</v>
      </c>
      <c r="J212" s="201">
        <f>J213+J218</f>
        <v>372.6</v>
      </c>
    </row>
    <row r="213" spans="2:10" ht="30">
      <c r="B213" s="111" t="str">
        <f>'вед.прил 7'!A461</f>
        <v>Основное мероприятие "Осуществление выплаты председателям уличных комитетов"</v>
      </c>
      <c r="C213" s="24" t="s">
        <v>189</v>
      </c>
      <c r="D213" s="24" t="s">
        <v>230</v>
      </c>
      <c r="E213" s="24" t="str">
        <f>'вед.прил 7'!E461</f>
        <v>74 0 01 00000</v>
      </c>
      <c r="F213" s="26"/>
      <c r="G213" s="26"/>
      <c r="H213" s="175">
        <f aca="true" t="shared" si="47" ref="H213:J216">H214</f>
        <v>322.6</v>
      </c>
      <c r="I213" s="201">
        <f t="shared" si="47"/>
        <v>0</v>
      </c>
      <c r="J213" s="201">
        <f t="shared" si="47"/>
        <v>322.6</v>
      </c>
    </row>
    <row r="214" spans="2:10" ht="15">
      <c r="B214" s="111" t="str">
        <f>'вед.прил 7'!A462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7'!E462</f>
        <v>74 0 01 77850</v>
      </c>
      <c r="F214" s="24"/>
      <c r="G214" s="24"/>
      <c r="H214" s="175">
        <f t="shared" si="47"/>
        <v>322.6</v>
      </c>
      <c r="I214" s="201">
        <f t="shared" si="47"/>
        <v>0</v>
      </c>
      <c r="J214" s="201">
        <f t="shared" si="47"/>
        <v>322.6</v>
      </c>
    </row>
    <row r="215" spans="2:10" ht="90">
      <c r="B215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5" s="24" t="s">
        <v>189</v>
      </c>
      <c r="D215" s="24" t="s">
        <v>230</v>
      </c>
      <c r="E215" s="24" t="str">
        <f>'вед.прил 7'!E463</f>
        <v>74 0 01 77850</v>
      </c>
      <c r="F215" s="24" t="s">
        <v>242</v>
      </c>
      <c r="G215" s="24"/>
      <c r="H215" s="175">
        <f t="shared" si="47"/>
        <v>322.6</v>
      </c>
      <c r="I215" s="201">
        <f t="shared" si="47"/>
        <v>0</v>
      </c>
      <c r="J215" s="201">
        <f t="shared" si="47"/>
        <v>322.6</v>
      </c>
    </row>
    <row r="216" spans="2:10" ht="30">
      <c r="B216" s="111" t="str">
        <f>'вед.прил 7'!A464</f>
        <v>Расходы на выплаты персоналу государственных (муниципальных) органов</v>
      </c>
      <c r="C216" s="24" t="s">
        <v>189</v>
      </c>
      <c r="D216" s="24" t="s">
        <v>230</v>
      </c>
      <c r="E216" s="24" t="str">
        <f>'вед.прил 7'!E464</f>
        <v>74 0 01 77850</v>
      </c>
      <c r="F216" s="24" t="s">
        <v>243</v>
      </c>
      <c r="G216" s="24"/>
      <c r="H216" s="175">
        <f t="shared" si="47"/>
        <v>322.6</v>
      </c>
      <c r="I216" s="201">
        <f t="shared" si="47"/>
        <v>0</v>
      </c>
      <c r="J216" s="201">
        <f t="shared" si="47"/>
        <v>322.6</v>
      </c>
    </row>
    <row r="217" spans="2:10" ht="15">
      <c r="B217" s="113" t="str">
        <f>'вед.прил 7'!A465</f>
        <v>Городские средства</v>
      </c>
      <c r="C217" s="26" t="s">
        <v>189</v>
      </c>
      <c r="D217" s="26" t="s">
        <v>230</v>
      </c>
      <c r="E217" s="26" t="str">
        <f>'вед.прил 7'!E465</f>
        <v>74 0 01 77850</v>
      </c>
      <c r="F217" s="26" t="s">
        <v>243</v>
      </c>
      <c r="G217" s="26" t="s">
        <v>222</v>
      </c>
      <c r="H217" s="139">
        <f>'вед.прил 7'!I465</f>
        <v>322.6</v>
      </c>
      <c r="I217" s="209">
        <f>'вед.прил 7'!N465</f>
        <v>0</v>
      </c>
      <c r="J217" s="209">
        <f>'вед.прил 7'!O465</f>
        <v>322.6</v>
      </c>
    </row>
    <row r="218" spans="2:10" ht="30">
      <c r="B218" s="22" t="str">
        <f>'вед.прил 7'!A466</f>
        <v>Основное мероприятие "Проведение конкурса "Лучший ТОС"</v>
      </c>
      <c r="C218" s="24" t="s">
        <v>189</v>
      </c>
      <c r="D218" s="24" t="s">
        <v>230</v>
      </c>
      <c r="E218" s="24" t="str">
        <f>'вед.прил 7'!E466</f>
        <v>74 0 02 00000</v>
      </c>
      <c r="F218" s="24"/>
      <c r="G218" s="24"/>
      <c r="H218" s="175">
        <f>H220</f>
        <v>50</v>
      </c>
      <c r="I218" s="201">
        <f>I220</f>
        <v>0</v>
      </c>
      <c r="J218" s="201">
        <f>J220</f>
        <v>50</v>
      </c>
    </row>
    <row r="219" spans="2:10" ht="15">
      <c r="B219" s="22" t="str">
        <f>'вед.прил 7'!A467</f>
        <v>Реализация основного мероприятия</v>
      </c>
      <c r="C219" s="24" t="s">
        <v>189</v>
      </c>
      <c r="D219" s="24" t="s">
        <v>230</v>
      </c>
      <c r="E219" s="24" t="str">
        <f>'вед.прил 7'!E467</f>
        <v>74 0 02 77850 </v>
      </c>
      <c r="F219" s="24"/>
      <c r="G219" s="24"/>
      <c r="H219" s="175">
        <f aca="true" t="shared" si="48" ref="H219:J221">H220</f>
        <v>50</v>
      </c>
      <c r="I219" s="201">
        <f t="shared" si="48"/>
        <v>0</v>
      </c>
      <c r="J219" s="201">
        <f t="shared" si="48"/>
        <v>50</v>
      </c>
    </row>
    <row r="220" spans="2:10" ht="30">
      <c r="B220" s="22" t="str">
        <f>'вед.прил 7'!A468</f>
        <v>Социальное обеспечение и иные выплаты населению</v>
      </c>
      <c r="C220" s="24" t="s">
        <v>189</v>
      </c>
      <c r="D220" s="24" t="s">
        <v>230</v>
      </c>
      <c r="E220" s="24" t="str">
        <f>'вед.прил 7'!E468</f>
        <v>74 0 02 77850 </v>
      </c>
      <c r="F220" s="24" t="s">
        <v>244</v>
      </c>
      <c r="G220" s="24"/>
      <c r="H220" s="175">
        <f t="shared" si="48"/>
        <v>50</v>
      </c>
      <c r="I220" s="201">
        <f t="shared" si="48"/>
        <v>0</v>
      </c>
      <c r="J220" s="201">
        <f t="shared" si="48"/>
        <v>50</v>
      </c>
    </row>
    <row r="221" spans="2:10" ht="15">
      <c r="B221" s="22" t="str">
        <f>'вед.прил 7'!A469</f>
        <v>Премии и гранты</v>
      </c>
      <c r="C221" s="24" t="s">
        <v>189</v>
      </c>
      <c r="D221" s="24" t="s">
        <v>230</v>
      </c>
      <c r="E221" s="24" t="str">
        <f>'вед.прил 7'!E469</f>
        <v>74 0 02 77850 </v>
      </c>
      <c r="F221" s="24" t="s">
        <v>245</v>
      </c>
      <c r="G221" s="24"/>
      <c r="H221" s="175">
        <f t="shared" si="48"/>
        <v>50</v>
      </c>
      <c r="I221" s="201">
        <f t="shared" si="48"/>
        <v>0</v>
      </c>
      <c r="J221" s="201">
        <f t="shared" si="48"/>
        <v>50</v>
      </c>
    </row>
    <row r="222" spans="2:10" ht="15">
      <c r="B222" s="25" t="str">
        <f>'вед.прил 7'!A470</f>
        <v>Городские средства</v>
      </c>
      <c r="C222" s="26" t="s">
        <v>189</v>
      </c>
      <c r="D222" s="26" t="s">
        <v>230</v>
      </c>
      <c r="E222" s="26" t="str">
        <f>'вед.прил 7'!E470</f>
        <v>74 0 02 77850 </v>
      </c>
      <c r="F222" s="26" t="s">
        <v>245</v>
      </c>
      <c r="G222" s="26" t="s">
        <v>222</v>
      </c>
      <c r="H222" s="139">
        <f>'вед.прил 7'!I470</f>
        <v>50</v>
      </c>
      <c r="I222" s="209">
        <f>'вед.прил 7'!N470</f>
        <v>0</v>
      </c>
      <c r="J222" s="209">
        <f>'вед.прил 7'!O470</f>
        <v>50</v>
      </c>
    </row>
    <row r="223" spans="2:10" ht="45">
      <c r="B223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23" s="24" t="s">
        <v>189</v>
      </c>
      <c r="D223" s="24" t="s">
        <v>230</v>
      </c>
      <c r="E223" s="24" t="str">
        <f>'вед.прил 7'!E471</f>
        <v>70 0 00 00000</v>
      </c>
      <c r="F223" s="24"/>
      <c r="G223" s="24"/>
      <c r="H223" s="175">
        <f>H224+H229</f>
        <v>100</v>
      </c>
      <c r="I223" s="201">
        <f>I224+I229</f>
        <v>0</v>
      </c>
      <c r="J223" s="201">
        <f>J224+J229</f>
        <v>100</v>
      </c>
    </row>
    <row r="224" spans="2:10" ht="60">
      <c r="B224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24" s="24" t="s">
        <v>189</v>
      </c>
      <c r="D224" s="24" t="s">
        <v>230</v>
      </c>
      <c r="E224" s="24" t="str">
        <f>'вед.прил 7'!E472</f>
        <v>70 0 01 00000</v>
      </c>
      <c r="F224" s="24"/>
      <c r="G224" s="24"/>
      <c r="H224" s="175">
        <f aca="true" t="shared" si="49" ref="H224:J227">H225</f>
        <v>100</v>
      </c>
      <c r="I224" s="201">
        <f t="shared" si="49"/>
        <v>-59</v>
      </c>
      <c r="J224" s="201">
        <f t="shared" si="49"/>
        <v>41</v>
      </c>
    </row>
    <row r="225" spans="2:10" ht="15">
      <c r="B225" s="22" t="str">
        <f>'вед.прил 7'!A473</f>
        <v>Реализация основного мероприятия</v>
      </c>
      <c r="C225" s="24" t="s">
        <v>189</v>
      </c>
      <c r="D225" s="24" t="s">
        <v>230</v>
      </c>
      <c r="E225" s="24" t="str">
        <f>'вед.прил 7'!E473</f>
        <v>70 0 01 77110</v>
      </c>
      <c r="F225" s="24"/>
      <c r="G225" s="24"/>
      <c r="H225" s="175">
        <f t="shared" si="49"/>
        <v>100</v>
      </c>
      <c r="I225" s="201">
        <f t="shared" si="49"/>
        <v>-59</v>
      </c>
      <c r="J225" s="201">
        <f t="shared" si="49"/>
        <v>41</v>
      </c>
    </row>
    <row r="226" spans="2:10" ht="45">
      <c r="B226" s="22" t="str">
        <f>'вед.прил 7'!A474</f>
        <v>Закупка товаров, работ и услуг для обеспечения государственных (муниципальных) нужд</v>
      </c>
      <c r="C226" s="24" t="s">
        <v>189</v>
      </c>
      <c r="D226" s="24" t="s">
        <v>230</v>
      </c>
      <c r="E226" s="24" t="str">
        <f>'вед.прил 7'!E474</f>
        <v>70 0 01 77110</v>
      </c>
      <c r="F226" s="24" t="s">
        <v>244</v>
      </c>
      <c r="G226" s="24"/>
      <c r="H226" s="175">
        <f t="shared" si="49"/>
        <v>100</v>
      </c>
      <c r="I226" s="201">
        <f t="shared" si="49"/>
        <v>-59</v>
      </c>
      <c r="J226" s="201">
        <f t="shared" si="49"/>
        <v>41</v>
      </c>
    </row>
    <row r="227" spans="2:10" ht="45">
      <c r="B227" s="22" t="str">
        <f>'вед.прил 7'!A475</f>
        <v>Иные закупки товаров, работ и услуг для обеспечения государственных (муниципальных) нужд</v>
      </c>
      <c r="C227" s="24" t="s">
        <v>189</v>
      </c>
      <c r="D227" s="24" t="s">
        <v>230</v>
      </c>
      <c r="E227" s="24" t="str">
        <f>'вед.прил 7'!E475</f>
        <v>70 0 01 77110</v>
      </c>
      <c r="F227" s="24" t="s">
        <v>245</v>
      </c>
      <c r="G227" s="24"/>
      <c r="H227" s="175">
        <f t="shared" si="49"/>
        <v>100</v>
      </c>
      <c r="I227" s="201">
        <f t="shared" si="49"/>
        <v>-59</v>
      </c>
      <c r="J227" s="201">
        <f t="shared" si="49"/>
        <v>41</v>
      </c>
    </row>
    <row r="228" spans="2:10" ht="15">
      <c r="B228" s="25" t="str">
        <f>'вед.прил 7'!A476</f>
        <v>Городские средства</v>
      </c>
      <c r="C228" s="26" t="s">
        <v>189</v>
      </c>
      <c r="D228" s="26" t="s">
        <v>230</v>
      </c>
      <c r="E228" s="26" t="str">
        <f>'вед.прил 7'!E476</f>
        <v>70 0 01 77110</v>
      </c>
      <c r="F228" s="26" t="s">
        <v>245</v>
      </c>
      <c r="G228" s="26" t="s">
        <v>222</v>
      </c>
      <c r="H228" s="139">
        <f>'вед.прил 7'!I476</f>
        <v>100</v>
      </c>
      <c r="I228" s="209">
        <f>'вед.прил 7'!N476</f>
        <v>-59</v>
      </c>
      <c r="J228" s="209">
        <f>'вед.прил 7'!O476</f>
        <v>41</v>
      </c>
    </row>
    <row r="229" spans="2:10" ht="45">
      <c r="B229" s="23" t="s">
        <v>588</v>
      </c>
      <c r="C229" s="24" t="s">
        <v>189</v>
      </c>
      <c r="D229" s="24" t="s">
        <v>230</v>
      </c>
      <c r="E229" s="24" t="s">
        <v>589</v>
      </c>
      <c r="F229" s="26"/>
      <c r="G229" s="26"/>
      <c r="H229" s="200">
        <f aca="true" t="shared" si="50" ref="H229:J232">H230</f>
        <v>0</v>
      </c>
      <c r="I229" s="201">
        <f t="shared" si="50"/>
        <v>59</v>
      </c>
      <c r="J229" s="201">
        <f t="shared" si="50"/>
        <v>59</v>
      </c>
    </row>
    <row r="230" spans="2:10" ht="15">
      <c r="B230" s="22" t="s">
        <v>298</v>
      </c>
      <c r="C230" s="24" t="s">
        <v>189</v>
      </c>
      <c r="D230" s="24" t="s">
        <v>230</v>
      </c>
      <c r="E230" s="24" t="s">
        <v>587</v>
      </c>
      <c r="F230" s="24"/>
      <c r="G230" s="24"/>
      <c r="H230" s="200">
        <f t="shared" si="50"/>
        <v>0</v>
      </c>
      <c r="I230" s="201">
        <f t="shared" si="50"/>
        <v>59</v>
      </c>
      <c r="J230" s="201">
        <f t="shared" si="50"/>
        <v>59</v>
      </c>
    </row>
    <row r="231" spans="2:10" ht="45">
      <c r="B231" s="22" t="s">
        <v>327</v>
      </c>
      <c r="C231" s="24" t="s">
        <v>189</v>
      </c>
      <c r="D231" s="24" t="s">
        <v>230</v>
      </c>
      <c r="E231" s="24" t="s">
        <v>587</v>
      </c>
      <c r="F231" s="24" t="s">
        <v>244</v>
      </c>
      <c r="G231" s="24"/>
      <c r="H231" s="200">
        <f t="shared" si="50"/>
        <v>0</v>
      </c>
      <c r="I231" s="201">
        <f t="shared" si="50"/>
        <v>59</v>
      </c>
      <c r="J231" s="201">
        <f t="shared" si="50"/>
        <v>59</v>
      </c>
    </row>
    <row r="232" spans="2:10" ht="45">
      <c r="B232" s="22" t="s">
        <v>315</v>
      </c>
      <c r="C232" s="24" t="s">
        <v>189</v>
      </c>
      <c r="D232" s="24" t="s">
        <v>230</v>
      </c>
      <c r="E232" s="24" t="s">
        <v>587</v>
      </c>
      <c r="F232" s="24" t="s">
        <v>245</v>
      </c>
      <c r="G232" s="24"/>
      <c r="H232" s="200">
        <f t="shared" si="50"/>
        <v>0</v>
      </c>
      <c r="I232" s="201">
        <f t="shared" si="50"/>
        <v>59</v>
      </c>
      <c r="J232" s="201">
        <f t="shared" si="50"/>
        <v>59</v>
      </c>
    </row>
    <row r="233" spans="2:10" ht="15">
      <c r="B233" s="28" t="s">
        <v>234</v>
      </c>
      <c r="C233" s="26" t="s">
        <v>189</v>
      </c>
      <c r="D233" s="26" t="s">
        <v>230</v>
      </c>
      <c r="E233" s="26" t="s">
        <v>587</v>
      </c>
      <c r="F233" s="26" t="s">
        <v>245</v>
      </c>
      <c r="G233" s="26" t="s">
        <v>222</v>
      </c>
      <c r="H233" s="139">
        <f>'вед.прил 7'!I647</f>
        <v>0</v>
      </c>
      <c r="I233" s="209">
        <f>'вед.прил 7'!N647</f>
        <v>59</v>
      </c>
      <c r="J233" s="209">
        <f>'вед.прил 7'!O647</f>
        <v>59</v>
      </c>
    </row>
    <row r="234" spans="2:10" ht="14.25">
      <c r="B234" s="62" t="s">
        <v>177</v>
      </c>
      <c r="C234" s="46" t="s">
        <v>192</v>
      </c>
      <c r="D234" s="46"/>
      <c r="E234" s="46"/>
      <c r="F234" s="46"/>
      <c r="G234" s="46"/>
      <c r="H234" s="134">
        <f>H237+H245+H251+H294</f>
        <v>166407.2</v>
      </c>
      <c r="I234" s="134">
        <f>I237+I245+I251+I294</f>
        <v>2630</v>
      </c>
      <c r="J234" s="134">
        <f>J237+J245+J251+J294</f>
        <v>169037.2</v>
      </c>
    </row>
    <row r="235" spans="2:10" ht="14.25">
      <c r="B235" s="62" t="s">
        <v>234</v>
      </c>
      <c r="C235" s="46" t="s">
        <v>192</v>
      </c>
      <c r="D235" s="46"/>
      <c r="E235" s="46"/>
      <c r="F235" s="46"/>
      <c r="G235" s="46" t="s">
        <v>222</v>
      </c>
      <c r="H235" s="134">
        <f>H244+H250+H261+H287+H305+H310+H340+H270+H276+H300+H282+H293+H347+H344+H316+H321+H327+H351</f>
        <v>11708.800000000001</v>
      </c>
      <c r="I235" s="134">
        <f>I244+I250+I261+I287+I305+I310+I340+I270+I276+I300+I282+I293+I347+I344+I316+I321+I327+I351</f>
        <v>2630</v>
      </c>
      <c r="J235" s="134">
        <f>J244+J250+J261+J287+J305+J310+J340+J270+J276+J300+J282+J293+J347+J344+J316+J321+J327+J351</f>
        <v>14338.8</v>
      </c>
    </row>
    <row r="236" spans="2:10" ht="14.25">
      <c r="B236" s="62" t="s">
        <v>235</v>
      </c>
      <c r="C236" s="46" t="s">
        <v>192</v>
      </c>
      <c r="D236" s="46"/>
      <c r="E236" s="46"/>
      <c r="F236" s="46"/>
      <c r="G236" s="46" t="s">
        <v>223</v>
      </c>
      <c r="H236" s="134">
        <f>H257+H266+H288+H332+H336</f>
        <v>154698.4</v>
      </c>
      <c r="I236" s="134">
        <f>I257+I266+I288+I332+I336</f>
        <v>0</v>
      </c>
      <c r="J236" s="134">
        <f>J257+J266+J288+J332+J336</f>
        <v>154698.4</v>
      </c>
    </row>
    <row r="237" spans="2:10" ht="14.25">
      <c r="B237" s="45" t="s">
        <v>236</v>
      </c>
      <c r="C237" s="46" t="s">
        <v>192</v>
      </c>
      <c r="D237" s="46" t="s">
        <v>189</v>
      </c>
      <c r="E237" s="46"/>
      <c r="F237" s="46"/>
      <c r="G237" s="47"/>
      <c r="H237" s="158">
        <f aca="true" t="shared" si="51" ref="H237:J243">H238</f>
        <v>150</v>
      </c>
      <c r="I237" s="158">
        <f t="shared" si="51"/>
        <v>0</v>
      </c>
      <c r="J237" s="158">
        <f t="shared" si="51"/>
        <v>150</v>
      </c>
    </row>
    <row r="238" spans="2:10" ht="30">
      <c r="B238" s="22" t="str">
        <f>'вед.прил 7'!A53</f>
        <v>Муниципальная программа "Молодежь города Ливны Орловской области"</v>
      </c>
      <c r="C238" s="24" t="s">
        <v>192</v>
      </c>
      <c r="D238" s="24" t="s">
        <v>189</v>
      </c>
      <c r="E238" s="24" t="s">
        <v>59</v>
      </c>
      <c r="F238" s="24"/>
      <c r="G238" s="24"/>
      <c r="H238" s="175">
        <f t="shared" si="51"/>
        <v>150</v>
      </c>
      <c r="I238" s="201">
        <f t="shared" si="51"/>
        <v>0</v>
      </c>
      <c r="J238" s="201">
        <f t="shared" si="51"/>
        <v>150</v>
      </c>
    </row>
    <row r="239" spans="2:10" ht="30">
      <c r="B239" s="22" t="str">
        <f>'вед.прил 7'!A54</f>
        <v>Подпрограмма "Содействие занятости молодежи города Ливны" </v>
      </c>
      <c r="C239" s="24" t="s">
        <v>192</v>
      </c>
      <c r="D239" s="24" t="s">
        <v>189</v>
      </c>
      <c r="E239" s="24" t="s">
        <v>60</v>
      </c>
      <c r="F239" s="24"/>
      <c r="G239" s="24"/>
      <c r="H239" s="175">
        <f t="shared" si="51"/>
        <v>150</v>
      </c>
      <c r="I239" s="201">
        <f t="shared" si="51"/>
        <v>0</v>
      </c>
      <c r="J239" s="201">
        <f t="shared" si="51"/>
        <v>150</v>
      </c>
    </row>
    <row r="240" spans="2:10" ht="75">
      <c r="B240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40" s="24" t="s">
        <v>192</v>
      </c>
      <c r="D240" s="24" t="s">
        <v>189</v>
      </c>
      <c r="E240" s="24" t="s">
        <v>62</v>
      </c>
      <c r="F240" s="24"/>
      <c r="G240" s="24"/>
      <c r="H240" s="175">
        <f t="shared" si="51"/>
        <v>150</v>
      </c>
      <c r="I240" s="201">
        <f t="shared" si="51"/>
        <v>0</v>
      </c>
      <c r="J240" s="201">
        <f t="shared" si="51"/>
        <v>150</v>
      </c>
    </row>
    <row r="241" spans="2:10" ht="15">
      <c r="B241" s="27" t="str">
        <f>'вед.прил 7'!A56</f>
        <v>Реализация основного мероприятия</v>
      </c>
      <c r="C241" s="24" t="s">
        <v>192</v>
      </c>
      <c r="D241" s="24" t="s">
        <v>189</v>
      </c>
      <c r="E241" s="24" t="s">
        <v>63</v>
      </c>
      <c r="F241" s="24"/>
      <c r="G241" s="24"/>
      <c r="H241" s="175">
        <f t="shared" si="51"/>
        <v>150</v>
      </c>
      <c r="I241" s="201">
        <f t="shared" si="51"/>
        <v>0</v>
      </c>
      <c r="J241" s="201">
        <f t="shared" si="51"/>
        <v>150</v>
      </c>
    </row>
    <row r="242" spans="2:10" ht="45">
      <c r="B242" s="27" t="str">
        <f>'вед.прил 7'!A57</f>
        <v>Предоставление субсидий бюджетным, автономным учреждениям и иным некоммерческим организациям</v>
      </c>
      <c r="C242" s="24" t="s">
        <v>192</v>
      </c>
      <c r="D242" s="24" t="s">
        <v>189</v>
      </c>
      <c r="E242" s="24" t="s">
        <v>63</v>
      </c>
      <c r="F242" s="24" t="s">
        <v>246</v>
      </c>
      <c r="G242" s="24"/>
      <c r="H242" s="175">
        <f t="shared" si="51"/>
        <v>150</v>
      </c>
      <c r="I242" s="201">
        <f t="shared" si="51"/>
        <v>0</v>
      </c>
      <c r="J242" s="201">
        <f t="shared" si="51"/>
        <v>150</v>
      </c>
    </row>
    <row r="243" spans="2:10" ht="15">
      <c r="B243" s="27" t="str">
        <f>'вед.прил 7'!A58</f>
        <v>Субсидии бюджетным учреждениям</v>
      </c>
      <c r="C243" s="24" t="s">
        <v>192</v>
      </c>
      <c r="D243" s="24" t="s">
        <v>189</v>
      </c>
      <c r="E243" s="24" t="s">
        <v>63</v>
      </c>
      <c r="F243" s="24" t="s">
        <v>248</v>
      </c>
      <c r="G243" s="24"/>
      <c r="H243" s="175">
        <f t="shared" si="51"/>
        <v>150</v>
      </c>
      <c r="I243" s="201">
        <f t="shared" si="51"/>
        <v>0</v>
      </c>
      <c r="J243" s="201">
        <f t="shared" si="51"/>
        <v>150</v>
      </c>
    </row>
    <row r="244" spans="2:10" ht="15">
      <c r="B244" s="28" t="s">
        <v>234</v>
      </c>
      <c r="C244" s="26" t="s">
        <v>192</v>
      </c>
      <c r="D244" s="26" t="s">
        <v>189</v>
      </c>
      <c r="E244" s="26" t="s">
        <v>63</v>
      </c>
      <c r="F244" s="26" t="s">
        <v>248</v>
      </c>
      <c r="G244" s="26" t="s">
        <v>222</v>
      </c>
      <c r="H244" s="139">
        <f>'вед.прил 7'!I59</f>
        <v>150</v>
      </c>
      <c r="I244" s="209">
        <f>'вед.прил 7'!N59</f>
        <v>0</v>
      </c>
      <c r="J244" s="209">
        <f>'вед.прил 7'!O59</f>
        <v>150</v>
      </c>
    </row>
    <row r="245" spans="2:10" ht="14.25">
      <c r="B245" s="45" t="s">
        <v>266</v>
      </c>
      <c r="C245" s="46" t="s">
        <v>192</v>
      </c>
      <c r="D245" s="46" t="s">
        <v>193</v>
      </c>
      <c r="E245" s="46"/>
      <c r="F245" s="46"/>
      <c r="G245" s="46"/>
      <c r="H245" s="133">
        <f aca="true" t="shared" si="52" ref="H245:J249">H246</f>
        <v>50</v>
      </c>
      <c r="I245" s="133">
        <f t="shared" si="52"/>
        <v>0</v>
      </c>
      <c r="J245" s="133">
        <f t="shared" si="52"/>
        <v>50</v>
      </c>
    </row>
    <row r="246" spans="2:10" ht="15">
      <c r="B246" s="22" t="s">
        <v>164</v>
      </c>
      <c r="C246" s="24" t="s">
        <v>192</v>
      </c>
      <c r="D246" s="24" t="s">
        <v>193</v>
      </c>
      <c r="E246" s="24" t="s">
        <v>358</v>
      </c>
      <c r="F246" s="46"/>
      <c r="G246" s="46"/>
      <c r="H246" s="175">
        <f t="shared" si="52"/>
        <v>50</v>
      </c>
      <c r="I246" s="201">
        <f t="shared" si="52"/>
        <v>0</v>
      </c>
      <c r="J246" s="201">
        <f t="shared" si="52"/>
        <v>50</v>
      </c>
    </row>
    <row r="247" spans="2:10" ht="75">
      <c r="B247" s="23" t="s">
        <v>267</v>
      </c>
      <c r="C247" s="24" t="s">
        <v>192</v>
      </c>
      <c r="D247" s="24" t="s">
        <v>193</v>
      </c>
      <c r="E247" s="24" t="s">
        <v>91</v>
      </c>
      <c r="F247" s="24"/>
      <c r="G247" s="24"/>
      <c r="H247" s="175">
        <f t="shared" si="52"/>
        <v>50</v>
      </c>
      <c r="I247" s="201">
        <f t="shared" si="52"/>
        <v>0</v>
      </c>
      <c r="J247" s="201">
        <f t="shared" si="52"/>
        <v>50</v>
      </c>
    </row>
    <row r="248" spans="2:10" ht="45">
      <c r="B248" s="22" t="s">
        <v>327</v>
      </c>
      <c r="C248" s="24" t="s">
        <v>192</v>
      </c>
      <c r="D248" s="24" t="s">
        <v>193</v>
      </c>
      <c r="E248" s="24" t="s">
        <v>91</v>
      </c>
      <c r="F248" s="24" t="s">
        <v>244</v>
      </c>
      <c r="G248" s="24"/>
      <c r="H248" s="175">
        <f t="shared" si="52"/>
        <v>50</v>
      </c>
      <c r="I248" s="201">
        <f t="shared" si="52"/>
        <v>0</v>
      </c>
      <c r="J248" s="201">
        <f t="shared" si="52"/>
        <v>50</v>
      </c>
    </row>
    <row r="249" spans="2:10" ht="45">
      <c r="B249" s="22" t="s">
        <v>315</v>
      </c>
      <c r="C249" s="24" t="s">
        <v>192</v>
      </c>
      <c r="D249" s="24" t="s">
        <v>193</v>
      </c>
      <c r="E249" s="24" t="s">
        <v>91</v>
      </c>
      <c r="F249" s="24" t="s">
        <v>245</v>
      </c>
      <c r="G249" s="24"/>
      <c r="H249" s="175">
        <f t="shared" si="52"/>
        <v>50</v>
      </c>
      <c r="I249" s="201">
        <f t="shared" si="52"/>
        <v>0</v>
      </c>
      <c r="J249" s="201">
        <f t="shared" si="52"/>
        <v>50</v>
      </c>
    </row>
    <row r="250" spans="2:10" ht="15">
      <c r="B250" s="28" t="s">
        <v>234</v>
      </c>
      <c r="C250" s="26" t="s">
        <v>192</v>
      </c>
      <c r="D250" s="26" t="s">
        <v>193</v>
      </c>
      <c r="E250" s="26" t="s">
        <v>91</v>
      </c>
      <c r="F250" s="26" t="s">
        <v>245</v>
      </c>
      <c r="G250" s="26" t="s">
        <v>222</v>
      </c>
      <c r="H250" s="139">
        <f>'вед.прил 7'!I659</f>
        <v>50</v>
      </c>
      <c r="I250" s="209">
        <f>'вед.прил 7'!N659</f>
        <v>0</v>
      </c>
      <c r="J250" s="209">
        <f>'вед.прил 7'!O659</f>
        <v>50</v>
      </c>
    </row>
    <row r="251" spans="2:10" ht="14.25">
      <c r="B251" s="54" t="s">
        <v>316</v>
      </c>
      <c r="C251" s="46" t="s">
        <v>192</v>
      </c>
      <c r="D251" s="46" t="s">
        <v>191</v>
      </c>
      <c r="E251" s="46"/>
      <c r="F251" s="46"/>
      <c r="G251" s="46"/>
      <c r="H251" s="133">
        <f>H252+H277+H271+H289</f>
        <v>162290.5</v>
      </c>
      <c r="I251" s="133">
        <f>I252+I277+I271+I289</f>
        <v>0</v>
      </c>
      <c r="J251" s="133">
        <f>J252+J277+J271+J289</f>
        <v>162290.5</v>
      </c>
    </row>
    <row r="252" spans="2:10" ht="75">
      <c r="B252" s="22" t="str">
        <f>'вед.прил 7'!A661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2" s="24" t="s">
        <v>192</v>
      </c>
      <c r="D252" s="24" t="s">
        <v>191</v>
      </c>
      <c r="E252" s="24" t="str">
        <f>'вед.прил 7'!E661</f>
        <v>55 0 00 00000</v>
      </c>
      <c r="F252" s="24"/>
      <c r="G252" s="24"/>
      <c r="H252" s="175">
        <f>H253+H262</f>
        <v>140390.1</v>
      </c>
      <c r="I252" s="201">
        <f>I253+I262</f>
        <v>-90.8</v>
      </c>
      <c r="J252" s="201">
        <f>J253+J262</f>
        <v>140299.3</v>
      </c>
    </row>
    <row r="253" spans="2:10" ht="45">
      <c r="B253" s="22" t="str">
        <f>'вед.прил 7'!A662</f>
        <v>Основное мероприятие "Ремонт автомобильных дорог общего пользования местного значения города"</v>
      </c>
      <c r="C253" s="24" t="s">
        <v>192</v>
      </c>
      <c r="D253" s="24" t="s">
        <v>191</v>
      </c>
      <c r="E253" s="24" t="str">
        <f>'вед.прил 7'!E662</f>
        <v>55 0 01 00000</v>
      </c>
      <c r="F253" s="24"/>
      <c r="G253" s="24"/>
      <c r="H253" s="175">
        <f>H254+H258</f>
        <v>75270</v>
      </c>
      <c r="I253" s="201">
        <f>I254+I258</f>
        <v>-90.8</v>
      </c>
      <c r="J253" s="201">
        <f>J254+J258</f>
        <v>75179.2</v>
      </c>
    </row>
    <row r="254" spans="2:10" ht="15">
      <c r="B254" s="22" t="str">
        <f>'вед.прил 7'!A663</f>
        <v>Реализация основного мероприятия</v>
      </c>
      <c r="C254" s="24" t="s">
        <v>192</v>
      </c>
      <c r="D254" s="24" t="s">
        <v>191</v>
      </c>
      <c r="E254" s="24" t="str">
        <f>'вед.прил 7'!E663</f>
        <v>55 0 01 70550</v>
      </c>
      <c r="F254" s="24"/>
      <c r="G254" s="24"/>
      <c r="H254" s="175">
        <f aca="true" t="shared" si="53" ref="H254:J256">H255</f>
        <v>73165.9</v>
      </c>
      <c r="I254" s="201">
        <f t="shared" si="53"/>
        <v>0</v>
      </c>
      <c r="J254" s="201">
        <f t="shared" si="53"/>
        <v>73165.9</v>
      </c>
    </row>
    <row r="255" spans="2:10" ht="45">
      <c r="B255" s="22" t="str">
        <f>'вед.прил 7'!A664</f>
        <v>Закупка товаров, работ и услуг для обеспечения государственных (муниципальных) нужд</v>
      </c>
      <c r="C255" s="24" t="s">
        <v>192</v>
      </c>
      <c r="D255" s="24" t="s">
        <v>191</v>
      </c>
      <c r="E255" s="24" t="str">
        <f>'вед.прил 7'!E664</f>
        <v>55 0 01 70550</v>
      </c>
      <c r="F255" s="24" t="s">
        <v>244</v>
      </c>
      <c r="G255" s="24"/>
      <c r="H255" s="175">
        <f t="shared" si="53"/>
        <v>73165.9</v>
      </c>
      <c r="I255" s="201">
        <f t="shared" si="53"/>
        <v>0</v>
      </c>
      <c r="J255" s="201">
        <f t="shared" si="53"/>
        <v>73165.9</v>
      </c>
    </row>
    <row r="256" spans="2:10" ht="45">
      <c r="B256" s="22" t="str">
        <f>'вед.прил 7'!A665</f>
        <v>Иные закупки товаров, работ и услуг для обеспечения государственных (муниципальных) нужд</v>
      </c>
      <c r="C256" s="24" t="s">
        <v>192</v>
      </c>
      <c r="D256" s="24" t="s">
        <v>191</v>
      </c>
      <c r="E256" s="24" t="str">
        <f>'вед.прил 7'!E665</f>
        <v>55 0 01 70550</v>
      </c>
      <c r="F256" s="24" t="s">
        <v>245</v>
      </c>
      <c r="G256" s="24"/>
      <c r="H256" s="175">
        <f t="shared" si="53"/>
        <v>73165.9</v>
      </c>
      <c r="I256" s="201">
        <f t="shared" si="53"/>
        <v>0</v>
      </c>
      <c r="J256" s="201">
        <f t="shared" si="53"/>
        <v>73165.9</v>
      </c>
    </row>
    <row r="257" spans="2:10" ht="15">
      <c r="B257" s="25" t="s">
        <v>235</v>
      </c>
      <c r="C257" s="26" t="s">
        <v>192</v>
      </c>
      <c r="D257" s="26" t="s">
        <v>191</v>
      </c>
      <c r="E257" s="26" t="s">
        <v>140</v>
      </c>
      <c r="F257" s="26" t="s">
        <v>245</v>
      </c>
      <c r="G257" s="26" t="s">
        <v>223</v>
      </c>
      <c r="H257" s="139">
        <f>'вед.прил 7'!I666</f>
        <v>73165.9</v>
      </c>
      <c r="I257" s="209">
        <f>'вед.прил 7'!N666</f>
        <v>0</v>
      </c>
      <c r="J257" s="209">
        <f>'вед.прил 7'!O666</f>
        <v>73165.9</v>
      </c>
    </row>
    <row r="258" spans="2:10" ht="15">
      <c r="B258" s="22" t="s">
        <v>298</v>
      </c>
      <c r="C258" s="24" t="s">
        <v>192</v>
      </c>
      <c r="D258" s="24" t="s">
        <v>191</v>
      </c>
      <c r="E258" s="24" t="str">
        <f>'вед.прил 7'!E667</f>
        <v>55 0 01 77630</v>
      </c>
      <c r="F258" s="24"/>
      <c r="G258" s="24"/>
      <c r="H258" s="175">
        <f aca="true" t="shared" si="54" ref="H258:J260">H259</f>
        <v>2104.1</v>
      </c>
      <c r="I258" s="201">
        <f t="shared" si="54"/>
        <v>-90.8</v>
      </c>
      <c r="J258" s="201">
        <f t="shared" si="54"/>
        <v>2013.3</v>
      </c>
    </row>
    <row r="259" spans="2:10" ht="45">
      <c r="B259" s="22" t="s">
        <v>327</v>
      </c>
      <c r="C259" s="24" t="s">
        <v>192</v>
      </c>
      <c r="D259" s="24" t="s">
        <v>191</v>
      </c>
      <c r="E259" s="24" t="str">
        <f>'вед.прил 7'!E668</f>
        <v>55 0 01 77630</v>
      </c>
      <c r="F259" s="24" t="s">
        <v>244</v>
      </c>
      <c r="G259" s="24"/>
      <c r="H259" s="175">
        <f t="shared" si="54"/>
        <v>2104.1</v>
      </c>
      <c r="I259" s="201">
        <f t="shared" si="54"/>
        <v>-90.8</v>
      </c>
      <c r="J259" s="201">
        <f t="shared" si="54"/>
        <v>2013.3</v>
      </c>
    </row>
    <row r="260" spans="2:10" ht="45">
      <c r="B260" s="22" t="s">
        <v>315</v>
      </c>
      <c r="C260" s="24" t="s">
        <v>192</v>
      </c>
      <c r="D260" s="24" t="s">
        <v>191</v>
      </c>
      <c r="E260" s="24" t="str">
        <f>'вед.прил 7'!E669</f>
        <v>55 0 01 77630</v>
      </c>
      <c r="F260" s="24" t="s">
        <v>245</v>
      </c>
      <c r="G260" s="24"/>
      <c r="H260" s="175">
        <f t="shared" si="54"/>
        <v>2104.1</v>
      </c>
      <c r="I260" s="201">
        <f t="shared" si="54"/>
        <v>-90.8</v>
      </c>
      <c r="J260" s="201">
        <f t="shared" si="54"/>
        <v>2013.3</v>
      </c>
    </row>
    <row r="261" spans="2:10" ht="15">
      <c r="B261" s="28" t="s">
        <v>234</v>
      </c>
      <c r="C261" s="26" t="s">
        <v>192</v>
      </c>
      <c r="D261" s="26" t="s">
        <v>191</v>
      </c>
      <c r="E261" s="26" t="str">
        <f>'вед.прил 7'!E670</f>
        <v>55 0 01 77630</v>
      </c>
      <c r="F261" s="26" t="s">
        <v>245</v>
      </c>
      <c r="G261" s="26" t="s">
        <v>222</v>
      </c>
      <c r="H261" s="139">
        <f>'вед.прил 7'!I670</f>
        <v>2104.1</v>
      </c>
      <c r="I261" s="209">
        <f>'вед.прил 7'!N670</f>
        <v>-90.8</v>
      </c>
      <c r="J261" s="209">
        <f>'вед.прил 7'!O670</f>
        <v>2013.3</v>
      </c>
    </row>
    <row r="262" spans="2:10" ht="45">
      <c r="B262" s="27" t="str">
        <f>'вед.прил 7'!A671</f>
        <v>Основное мероприятие "Содержание автомобильных дорог общего пользования местного значения города"</v>
      </c>
      <c r="C262" s="24" t="s">
        <v>192</v>
      </c>
      <c r="D262" s="24" t="s">
        <v>191</v>
      </c>
      <c r="E262" s="24" t="str">
        <f>'вед.прил 7'!E671</f>
        <v>55 0 02 00000</v>
      </c>
      <c r="F262" s="24"/>
      <c r="G262" s="24"/>
      <c r="H262" s="175">
        <f>H263+H267</f>
        <v>65120.1</v>
      </c>
      <c r="I262" s="201">
        <f>I263+I267</f>
        <v>0</v>
      </c>
      <c r="J262" s="201">
        <f>J263+J267</f>
        <v>65120.1</v>
      </c>
    </row>
    <row r="263" spans="2:10" ht="15">
      <c r="B263" s="22" t="s">
        <v>298</v>
      </c>
      <c r="C263" s="24" t="s">
        <v>192</v>
      </c>
      <c r="D263" s="24" t="s">
        <v>191</v>
      </c>
      <c r="E263" s="24" t="s">
        <v>97</v>
      </c>
      <c r="F263" s="24"/>
      <c r="G263" s="24"/>
      <c r="H263" s="175">
        <f aca="true" t="shared" si="55" ref="H263:J265">H264</f>
        <v>60000</v>
      </c>
      <c r="I263" s="201">
        <f t="shared" si="55"/>
        <v>0</v>
      </c>
      <c r="J263" s="201">
        <f t="shared" si="55"/>
        <v>60000</v>
      </c>
    </row>
    <row r="264" spans="2:10" ht="45">
      <c r="B264" s="22" t="s">
        <v>327</v>
      </c>
      <c r="C264" s="24" t="s">
        <v>192</v>
      </c>
      <c r="D264" s="24" t="s">
        <v>191</v>
      </c>
      <c r="E264" s="24" t="s">
        <v>97</v>
      </c>
      <c r="F264" s="24" t="s">
        <v>244</v>
      </c>
      <c r="G264" s="24"/>
      <c r="H264" s="175">
        <f t="shared" si="55"/>
        <v>60000</v>
      </c>
      <c r="I264" s="201">
        <f t="shared" si="55"/>
        <v>0</v>
      </c>
      <c r="J264" s="201">
        <f t="shared" si="55"/>
        <v>60000</v>
      </c>
    </row>
    <row r="265" spans="2:10" ht="45">
      <c r="B265" s="22" t="s">
        <v>315</v>
      </c>
      <c r="C265" s="24" t="s">
        <v>192</v>
      </c>
      <c r="D265" s="24" t="s">
        <v>191</v>
      </c>
      <c r="E265" s="24" t="s">
        <v>97</v>
      </c>
      <c r="F265" s="24" t="s">
        <v>245</v>
      </c>
      <c r="G265" s="24"/>
      <c r="H265" s="175">
        <f t="shared" si="55"/>
        <v>60000</v>
      </c>
      <c r="I265" s="201">
        <f t="shared" si="55"/>
        <v>0</v>
      </c>
      <c r="J265" s="201">
        <f t="shared" si="55"/>
        <v>60000</v>
      </c>
    </row>
    <row r="266" spans="2:10" ht="15">
      <c r="B266" s="28" t="s">
        <v>235</v>
      </c>
      <c r="C266" s="26" t="s">
        <v>192</v>
      </c>
      <c r="D266" s="26" t="s">
        <v>191</v>
      </c>
      <c r="E266" s="26" t="s">
        <v>97</v>
      </c>
      <c r="F266" s="26" t="s">
        <v>245</v>
      </c>
      <c r="G266" s="26" t="s">
        <v>223</v>
      </c>
      <c r="H266" s="139">
        <f>'вед.прил 7'!I675+'вед.прил 7'!I333</f>
        <v>60000</v>
      </c>
      <c r="I266" s="209">
        <f>'вед.прил 7'!N675+'вед.прил 7'!N333</f>
        <v>0</v>
      </c>
      <c r="J266" s="209">
        <f>'вед.прил 7'!O675+'вед.прил 7'!O333</f>
        <v>60000</v>
      </c>
    </row>
    <row r="267" spans="2:10" ht="15">
      <c r="B267" s="22" t="s">
        <v>298</v>
      </c>
      <c r="C267" s="24" t="s">
        <v>192</v>
      </c>
      <c r="D267" s="24" t="s">
        <v>191</v>
      </c>
      <c r="E267" s="24" t="s">
        <v>96</v>
      </c>
      <c r="F267" s="24"/>
      <c r="G267" s="24"/>
      <c r="H267" s="175">
        <f aca="true" t="shared" si="56" ref="H267:J269">H268</f>
        <v>5120.099999999999</v>
      </c>
      <c r="I267" s="201">
        <f t="shared" si="56"/>
        <v>0</v>
      </c>
      <c r="J267" s="201">
        <f t="shared" si="56"/>
        <v>5120.099999999999</v>
      </c>
    </row>
    <row r="268" spans="2:10" ht="45">
      <c r="B268" s="22" t="s">
        <v>327</v>
      </c>
      <c r="C268" s="24" t="s">
        <v>192</v>
      </c>
      <c r="D268" s="24" t="s">
        <v>191</v>
      </c>
      <c r="E268" s="24" t="s">
        <v>96</v>
      </c>
      <c r="F268" s="24" t="s">
        <v>244</v>
      </c>
      <c r="G268" s="24"/>
      <c r="H268" s="175">
        <f t="shared" si="56"/>
        <v>5120.099999999999</v>
      </c>
      <c r="I268" s="201">
        <f t="shared" si="56"/>
        <v>0</v>
      </c>
      <c r="J268" s="201">
        <f t="shared" si="56"/>
        <v>5120.099999999999</v>
      </c>
    </row>
    <row r="269" spans="2:10" ht="45">
      <c r="B269" s="22" t="s">
        <v>315</v>
      </c>
      <c r="C269" s="24" t="s">
        <v>192</v>
      </c>
      <c r="D269" s="24" t="s">
        <v>191</v>
      </c>
      <c r="E269" s="24" t="s">
        <v>96</v>
      </c>
      <c r="F269" s="24" t="s">
        <v>245</v>
      </c>
      <c r="G269" s="24"/>
      <c r="H269" s="175">
        <f t="shared" si="56"/>
        <v>5120.099999999999</v>
      </c>
      <c r="I269" s="201">
        <f t="shared" si="56"/>
        <v>0</v>
      </c>
      <c r="J269" s="201">
        <f t="shared" si="56"/>
        <v>5120.099999999999</v>
      </c>
    </row>
    <row r="270" spans="2:10" ht="15">
      <c r="B270" s="28" t="s">
        <v>234</v>
      </c>
      <c r="C270" s="26" t="s">
        <v>192</v>
      </c>
      <c r="D270" s="26" t="s">
        <v>191</v>
      </c>
      <c r="E270" s="26" t="s">
        <v>96</v>
      </c>
      <c r="F270" s="26" t="s">
        <v>245</v>
      </c>
      <c r="G270" s="26" t="s">
        <v>222</v>
      </c>
      <c r="H270" s="139">
        <f>'вед.прил 7'!I679+'вед.прил 7'!I337</f>
        <v>5120.099999999999</v>
      </c>
      <c r="I270" s="209">
        <f>'вед.прил 7'!N679+'вед.прил 7'!N337</f>
        <v>0</v>
      </c>
      <c r="J270" s="209">
        <f>'вед.прил 7'!O679+'вед.прил 7'!O337</f>
        <v>5120.099999999999</v>
      </c>
    </row>
    <row r="271" spans="2:10" ht="45">
      <c r="B271" s="23" t="s">
        <v>428</v>
      </c>
      <c r="C271" s="24" t="s">
        <v>192</v>
      </c>
      <c r="D271" s="24" t="s">
        <v>191</v>
      </c>
      <c r="E271" s="24" t="s">
        <v>67</v>
      </c>
      <c r="F271" s="24"/>
      <c r="G271" s="24"/>
      <c r="H271" s="175">
        <f aca="true" t="shared" si="57" ref="H271:J275">H272</f>
        <v>780</v>
      </c>
      <c r="I271" s="201">
        <f t="shared" si="57"/>
        <v>0</v>
      </c>
      <c r="J271" s="201">
        <f t="shared" si="57"/>
        <v>780</v>
      </c>
    </row>
    <row r="272" spans="2:10" ht="45">
      <c r="B272" s="23" t="s">
        <v>152</v>
      </c>
      <c r="C272" s="24" t="s">
        <v>192</v>
      </c>
      <c r="D272" s="24" t="s">
        <v>191</v>
      </c>
      <c r="E272" s="24" t="s">
        <v>68</v>
      </c>
      <c r="F272" s="24"/>
      <c r="G272" s="24"/>
      <c r="H272" s="175">
        <f t="shared" si="57"/>
        <v>780</v>
      </c>
      <c r="I272" s="201">
        <f t="shared" si="57"/>
        <v>0</v>
      </c>
      <c r="J272" s="201">
        <f t="shared" si="57"/>
        <v>780</v>
      </c>
    </row>
    <row r="273" spans="2:10" ht="15">
      <c r="B273" s="23" t="s">
        <v>298</v>
      </c>
      <c r="C273" s="24" t="s">
        <v>192</v>
      </c>
      <c r="D273" s="24" t="s">
        <v>191</v>
      </c>
      <c r="E273" s="24" t="s">
        <v>69</v>
      </c>
      <c r="F273" s="24"/>
      <c r="G273" s="24"/>
      <c r="H273" s="175">
        <f t="shared" si="57"/>
        <v>780</v>
      </c>
      <c r="I273" s="201">
        <f t="shared" si="57"/>
        <v>0</v>
      </c>
      <c r="J273" s="201">
        <f t="shared" si="57"/>
        <v>780</v>
      </c>
    </row>
    <row r="274" spans="2:10" ht="45">
      <c r="B274" s="23" t="s">
        <v>327</v>
      </c>
      <c r="C274" s="24" t="s">
        <v>192</v>
      </c>
      <c r="D274" s="24" t="s">
        <v>191</v>
      </c>
      <c r="E274" s="24" t="s">
        <v>69</v>
      </c>
      <c r="F274" s="24" t="s">
        <v>244</v>
      </c>
      <c r="G274" s="24"/>
      <c r="H274" s="175">
        <f t="shared" si="57"/>
        <v>780</v>
      </c>
      <c r="I274" s="201">
        <f t="shared" si="57"/>
        <v>0</v>
      </c>
      <c r="J274" s="201">
        <f t="shared" si="57"/>
        <v>780</v>
      </c>
    </row>
    <row r="275" spans="2:10" ht="45">
      <c r="B275" s="23" t="s">
        <v>315</v>
      </c>
      <c r="C275" s="24" t="s">
        <v>192</v>
      </c>
      <c r="D275" s="24" t="s">
        <v>191</v>
      </c>
      <c r="E275" s="24" t="s">
        <v>69</v>
      </c>
      <c r="F275" s="24" t="s">
        <v>245</v>
      </c>
      <c r="G275" s="24"/>
      <c r="H275" s="175">
        <f t="shared" si="57"/>
        <v>780</v>
      </c>
      <c r="I275" s="201">
        <f t="shared" si="57"/>
        <v>0</v>
      </c>
      <c r="J275" s="201">
        <f t="shared" si="57"/>
        <v>780</v>
      </c>
    </row>
    <row r="276" spans="2:10" ht="15">
      <c r="B276" s="28" t="s">
        <v>234</v>
      </c>
      <c r="C276" s="26" t="s">
        <v>192</v>
      </c>
      <c r="D276" s="26" t="s">
        <v>191</v>
      </c>
      <c r="E276" s="26" t="s">
        <v>69</v>
      </c>
      <c r="F276" s="26" t="s">
        <v>245</v>
      </c>
      <c r="G276" s="26" t="s">
        <v>222</v>
      </c>
      <c r="H276" s="139">
        <f>'вед.прил 7'!I343</f>
        <v>780</v>
      </c>
      <c r="I276" s="209">
        <f>'вед.прил 7'!N343</f>
        <v>0</v>
      </c>
      <c r="J276" s="209">
        <f>'вед.прил 7'!O343</f>
        <v>780</v>
      </c>
    </row>
    <row r="277" spans="2:10" ht="45">
      <c r="B277" s="22" t="s">
        <v>331</v>
      </c>
      <c r="C277" s="24" t="s">
        <v>192</v>
      </c>
      <c r="D277" s="24" t="s">
        <v>191</v>
      </c>
      <c r="E277" s="24" t="str">
        <f>'вед.прил 7'!E680</f>
        <v>61 0 00 00000</v>
      </c>
      <c r="F277" s="24"/>
      <c r="G277" s="24"/>
      <c r="H277" s="175">
        <f>H283+H278</f>
        <v>21025.4</v>
      </c>
      <c r="I277" s="201">
        <f>I283+I278</f>
        <v>90.8</v>
      </c>
      <c r="J277" s="201">
        <f>J283+J278</f>
        <v>21116.2</v>
      </c>
    </row>
    <row r="278" spans="2:10" ht="45">
      <c r="B278" s="111" t="str">
        <f>'вед.прил 7'!A681</f>
        <v>Основное мероприятие "Благоустройство дворовых территорий многоквартирных домов"</v>
      </c>
      <c r="C278" s="24" t="s">
        <v>192</v>
      </c>
      <c r="D278" s="24" t="s">
        <v>191</v>
      </c>
      <c r="E278" s="24" t="str">
        <f>'вед.прил 7'!E681</f>
        <v>61 0 01 00000</v>
      </c>
      <c r="F278" s="24"/>
      <c r="G278" s="24"/>
      <c r="H278" s="175">
        <f aca="true" t="shared" si="58" ref="H278:J281">H279</f>
        <v>500.7</v>
      </c>
      <c r="I278" s="201">
        <f t="shared" si="58"/>
        <v>90.8</v>
      </c>
      <c r="J278" s="201">
        <f t="shared" si="58"/>
        <v>591.5</v>
      </c>
    </row>
    <row r="279" spans="2:10" ht="15">
      <c r="B279" s="111" t="str">
        <f>'вед.прил 7'!A682</f>
        <v>Реализация основного мероприятия</v>
      </c>
      <c r="C279" s="24" t="s">
        <v>192</v>
      </c>
      <c r="D279" s="24" t="s">
        <v>191</v>
      </c>
      <c r="E279" s="24" t="str">
        <f>'вед.прил 7'!E682</f>
        <v>61 0 01 77720</v>
      </c>
      <c r="F279" s="24"/>
      <c r="G279" s="24"/>
      <c r="H279" s="175">
        <f t="shared" si="58"/>
        <v>500.7</v>
      </c>
      <c r="I279" s="201">
        <f t="shared" si="58"/>
        <v>90.8</v>
      </c>
      <c r="J279" s="201">
        <f t="shared" si="58"/>
        <v>591.5</v>
      </c>
    </row>
    <row r="280" spans="2:10" ht="45">
      <c r="B280" s="111" t="str">
        <f>'вед.прил 7'!A683</f>
        <v>Закупка товаров, работ и услуг для обеспечения государственных (муниципальных) нужд</v>
      </c>
      <c r="C280" s="24" t="s">
        <v>192</v>
      </c>
      <c r="D280" s="24" t="s">
        <v>191</v>
      </c>
      <c r="E280" s="24" t="str">
        <f>'вед.прил 7'!E683</f>
        <v>61 0 01 77720</v>
      </c>
      <c r="F280" s="24" t="s">
        <v>244</v>
      </c>
      <c r="G280" s="24"/>
      <c r="H280" s="175">
        <f t="shared" si="58"/>
        <v>500.7</v>
      </c>
      <c r="I280" s="201">
        <f t="shared" si="58"/>
        <v>90.8</v>
      </c>
      <c r="J280" s="201">
        <f t="shared" si="58"/>
        <v>591.5</v>
      </c>
    </row>
    <row r="281" spans="2:10" ht="45">
      <c r="B281" s="111" t="str">
        <f>'вед.прил 7'!A684</f>
        <v>Иные закупки товаров, работ и услуг для обеспечения государственных (муниципальных) нужд</v>
      </c>
      <c r="C281" s="24" t="s">
        <v>192</v>
      </c>
      <c r="D281" s="24" t="s">
        <v>191</v>
      </c>
      <c r="E281" s="24" t="str">
        <f>'вед.прил 7'!E684</f>
        <v>61 0 01 77720</v>
      </c>
      <c r="F281" s="24" t="s">
        <v>245</v>
      </c>
      <c r="G281" s="24"/>
      <c r="H281" s="175">
        <f t="shared" si="58"/>
        <v>500.7</v>
      </c>
      <c r="I281" s="201">
        <f t="shared" si="58"/>
        <v>90.8</v>
      </c>
      <c r="J281" s="201">
        <f t="shared" si="58"/>
        <v>591.5</v>
      </c>
    </row>
    <row r="282" spans="2:10" ht="15">
      <c r="B282" s="113" t="str">
        <f>'вед.прил 7'!A685</f>
        <v>Городские средства</v>
      </c>
      <c r="C282" s="26" t="s">
        <v>192</v>
      </c>
      <c r="D282" s="26" t="s">
        <v>191</v>
      </c>
      <c r="E282" s="26" t="str">
        <f>'вед.прил 7'!E685</f>
        <v>61 0 01 77720</v>
      </c>
      <c r="F282" s="26" t="s">
        <v>245</v>
      </c>
      <c r="G282" s="26" t="s">
        <v>222</v>
      </c>
      <c r="H282" s="139">
        <f>'вед.прил 7'!I685</f>
        <v>500.7</v>
      </c>
      <c r="I282" s="209">
        <f>'вед.прил 7'!N685</f>
        <v>90.8</v>
      </c>
      <c r="J282" s="209">
        <f>'вед.прил 7'!O685</f>
        <v>591.5</v>
      </c>
    </row>
    <row r="283" spans="2:10" ht="90">
      <c r="B283" s="111" t="str">
        <f>'вед.прил 7'!A686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3" s="24" t="s">
        <v>192</v>
      </c>
      <c r="D283" s="24" t="s">
        <v>191</v>
      </c>
      <c r="E283" s="24" t="str">
        <f>'вед.прил 7'!E686</f>
        <v>61 0 F2 00000</v>
      </c>
      <c r="F283" s="24"/>
      <c r="G283" s="24"/>
      <c r="H283" s="175">
        <f aca="true" t="shared" si="59" ref="H283:J285">H284</f>
        <v>20524.7</v>
      </c>
      <c r="I283" s="201">
        <f t="shared" si="59"/>
        <v>0</v>
      </c>
      <c r="J283" s="201">
        <f t="shared" si="59"/>
        <v>20524.7</v>
      </c>
    </row>
    <row r="284" spans="2:10" ht="30">
      <c r="B284" s="111" t="str">
        <f>'вед.прил 7'!A687</f>
        <v>Реализация программ формирования современной городской среды</v>
      </c>
      <c r="C284" s="24" t="s">
        <v>192</v>
      </c>
      <c r="D284" s="24" t="s">
        <v>191</v>
      </c>
      <c r="E284" s="24" t="str">
        <f>'вед.прил 7'!E687</f>
        <v>61 0 F2 55550</v>
      </c>
      <c r="F284" s="24"/>
      <c r="G284" s="24"/>
      <c r="H284" s="175">
        <f t="shared" si="59"/>
        <v>20524.7</v>
      </c>
      <c r="I284" s="201">
        <f t="shared" si="59"/>
        <v>0</v>
      </c>
      <c r="J284" s="201">
        <f t="shared" si="59"/>
        <v>20524.7</v>
      </c>
    </row>
    <row r="285" spans="2:10" ht="45">
      <c r="B285" s="111" t="str">
        <f>'вед.прил 7'!A688</f>
        <v>Закупка товаров, работ и услуг для обеспечения государственных (муниципальных) нужд</v>
      </c>
      <c r="C285" s="24" t="s">
        <v>192</v>
      </c>
      <c r="D285" s="24" t="s">
        <v>191</v>
      </c>
      <c r="E285" s="24" t="str">
        <f>'вед.прил 7'!E688</f>
        <v>61 0 F2 55550</v>
      </c>
      <c r="F285" s="24" t="s">
        <v>244</v>
      </c>
      <c r="G285" s="24"/>
      <c r="H285" s="175">
        <f t="shared" si="59"/>
        <v>20524.7</v>
      </c>
      <c r="I285" s="201">
        <f t="shared" si="59"/>
        <v>0</v>
      </c>
      <c r="J285" s="201">
        <f t="shared" si="59"/>
        <v>20524.7</v>
      </c>
    </row>
    <row r="286" spans="2:10" ht="45">
      <c r="B286" s="111" t="str">
        <f>'вед.прил 7'!A689</f>
        <v>Иные закупки товаров, работ и услуг для обеспечения государственных (муниципальных) нужд</v>
      </c>
      <c r="C286" s="24" t="s">
        <v>192</v>
      </c>
      <c r="D286" s="24" t="s">
        <v>191</v>
      </c>
      <c r="E286" s="24" t="str">
        <f>'вед.прил 7'!E689</f>
        <v>61 0 F2 55550</v>
      </c>
      <c r="F286" s="24" t="s">
        <v>245</v>
      </c>
      <c r="G286" s="24"/>
      <c r="H286" s="175">
        <f>H287+H288</f>
        <v>20524.7</v>
      </c>
      <c r="I286" s="201">
        <f>I287+I288</f>
        <v>0</v>
      </c>
      <c r="J286" s="201">
        <f>J287+J288</f>
        <v>20524.7</v>
      </c>
    </row>
    <row r="287" spans="2:10" ht="15">
      <c r="B287" s="113" t="str">
        <f>'вед.прил 7'!A690</f>
        <v>Городские средства</v>
      </c>
      <c r="C287" s="26" t="s">
        <v>192</v>
      </c>
      <c r="D287" s="26" t="s">
        <v>191</v>
      </c>
      <c r="E287" s="26" t="str">
        <f>'вед.прил 7'!E690</f>
        <v>61 0 F2 55550</v>
      </c>
      <c r="F287" s="26" t="s">
        <v>245</v>
      </c>
      <c r="G287" s="26" t="s">
        <v>222</v>
      </c>
      <c r="H287" s="139">
        <f>'вед.прил 7'!I690</f>
        <v>242.2</v>
      </c>
      <c r="I287" s="209">
        <f>'вед.прил 7'!N690</f>
        <v>0</v>
      </c>
      <c r="J287" s="209">
        <f>'вед.прил 7'!O690</f>
        <v>242.2</v>
      </c>
    </row>
    <row r="288" spans="2:10" ht="15">
      <c r="B288" s="113" t="str">
        <f>'вед.прил 7'!A691</f>
        <v>Областные средства</v>
      </c>
      <c r="C288" s="26" t="s">
        <v>192</v>
      </c>
      <c r="D288" s="26" t="s">
        <v>191</v>
      </c>
      <c r="E288" s="26" t="str">
        <f>'вед.прил 7'!E691</f>
        <v>61 0 F2 55550</v>
      </c>
      <c r="F288" s="26" t="s">
        <v>245</v>
      </c>
      <c r="G288" s="26" t="s">
        <v>223</v>
      </c>
      <c r="H288" s="139">
        <f>'вед.прил 7'!I691</f>
        <v>20282.5</v>
      </c>
      <c r="I288" s="209">
        <f>'вед.прил 7'!N691</f>
        <v>0</v>
      </c>
      <c r="J288" s="209">
        <f>'вед.прил 7'!O691</f>
        <v>20282.5</v>
      </c>
    </row>
    <row r="289" spans="2:10" ht="15">
      <c r="B289" s="112" t="s">
        <v>164</v>
      </c>
      <c r="C289" s="24" t="s">
        <v>192</v>
      </c>
      <c r="D289" s="24" t="s">
        <v>191</v>
      </c>
      <c r="E289" s="24" t="s">
        <v>358</v>
      </c>
      <c r="F289" s="26"/>
      <c r="G289" s="26"/>
      <c r="H289" s="175">
        <f aca="true" t="shared" si="60" ref="H289:J292">H290</f>
        <v>95</v>
      </c>
      <c r="I289" s="201">
        <f t="shared" si="60"/>
        <v>0</v>
      </c>
      <c r="J289" s="201">
        <f t="shared" si="60"/>
        <v>95</v>
      </c>
    </row>
    <row r="290" spans="2:10" ht="60">
      <c r="B290" s="112" t="s">
        <v>293</v>
      </c>
      <c r="C290" s="24" t="s">
        <v>192</v>
      </c>
      <c r="D290" s="24" t="s">
        <v>191</v>
      </c>
      <c r="E290" s="24" t="s">
        <v>11</v>
      </c>
      <c r="F290" s="24"/>
      <c r="G290" s="24"/>
      <c r="H290" s="175">
        <f t="shared" si="60"/>
        <v>95</v>
      </c>
      <c r="I290" s="201">
        <f t="shared" si="60"/>
        <v>0</v>
      </c>
      <c r="J290" s="201">
        <f t="shared" si="60"/>
        <v>95</v>
      </c>
    </row>
    <row r="291" spans="2:10" ht="45">
      <c r="B291" s="111" t="s">
        <v>327</v>
      </c>
      <c r="C291" s="24" t="s">
        <v>192</v>
      </c>
      <c r="D291" s="24" t="s">
        <v>191</v>
      </c>
      <c r="E291" s="24" t="s">
        <v>11</v>
      </c>
      <c r="F291" s="24" t="s">
        <v>244</v>
      </c>
      <c r="G291" s="24"/>
      <c r="H291" s="175">
        <f t="shared" si="60"/>
        <v>95</v>
      </c>
      <c r="I291" s="201">
        <f t="shared" si="60"/>
        <v>0</v>
      </c>
      <c r="J291" s="201">
        <f t="shared" si="60"/>
        <v>95</v>
      </c>
    </row>
    <row r="292" spans="2:10" ht="45">
      <c r="B292" s="111" t="s">
        <v>315</v>
      </c>
      <c r="C292" s="24" t="s">
        <v>192</v>
      </c>
      <c r="D292" s="24" t="s">
        <v>191</v>
      </c>
      <c r="E292" s="24" t="s">
        <v>11</v>
      </c>
      <c r="F292" s="24" t="s">
        <v>245</v>
      </c>
      <c r="G292" s="24"/>
      <c r="H292" s="175">
        <f t="shared" si="60"/>
        <v>95</v>
      </c>
      <c r="I292" s="201">
        <f t="shared" si="60"/>
        <v>0</v>
      </c>
      <c r="J292" s="201">
        <f t="shared" si="60"/>
        <v>95</v>
      </c>
    </row>
    <row r="293" spans="2:10" ht="15">
      <c r="B293" s="114" t="s">
        <v>234</v>
      </c>
      <c r="C293" s="26" t="s">
        <v>192</v>
      </c>
      <c r="D293" s="26" t="s">
        <v>191</v>
      </c>
      <c r="E293" s="26" t="s">
        <v>11</v>
      </c>
      <c r="F293" s="26" t="s">
        <v>245</v>
      </c>
      <c r="G293" s="26" t="s">
        <v>222</v>
      </c>
      <c r="H293" s="139">
        <f>'вед.прил 7'!I696</f>
        <v>95</v>
      </c>
      <c r="I293" s="209">
        <f>'вед.прил 7'!N696</f>
        <v>0</v>
      </c>
      <c r="J293" s="209">
        <f>'вед.прил 7'!O696</f>
        <v>95</v>
      </c>
    </row>
    <row r="294" spans="2:10" ht="28.5">
      <c r="B294" s="51" t="s">
        <v>207</v>
      </c>
      <c r="C294" s="46" t="s">
        <v>192</v>
      </c>
      <c r="D294" s="46" t="s">
        <v>204</v>
      </c>
      <c r="E294" s="46"/>
      <c r="F294" s="46"/>
      <c r="G294" s="46"/>
      <c r="H294" s="133">
        <f>H295+H328+H311+H322</f>
        <v>3916.7</v>
      </c>
      <c r="I294" s="133">
        <f>I295+I328+I311+I322</f>
        <v>2630</v>
      </c>
      <c r="J294" s="133">
        <f>J295+J328+J311+J322</f>
        <v>6546.7</v>
      </c>
    </row>
    <row r="295" spans="2:10" ht="60">
      <c r="B295" s="23" t="str">
        <f>'вед.прил 7'!A541</f>
        <v>Муниципальная программа "Развитие и поддержка малого и среднего предпринимательства в городе Ливны на 2020-2022 годы"</v>
      </c>
      <c r="C295" s="24" t="s">
        <v>192</v>
      </c>
      <c r="D295" s="24" t="s">
        <v>204</v>
      </c>
      <c r="E295" s="24" t="str">
        <f>'вед.прил 7'!E541</f>
        <v>50 0 00 00000</v>
      </c>
      <c r="F295" s="24"/>
      <c r="G295" s="24"/>
      <c r="H295" s="175">
        <f>H301+H306+H296</f>
        <v>60</v>
      </c>
      <c r="I295" s="201">
        <f>I301+I306+I296</f>
        <v>0</v>
      </c>
      <c r="J295" s="201">
        <f>J301+J306+J296</f>
        <v>60</v>
      </c>
    </row>
    <row r="296" spans="2:10" ht="30">
      <c r="B296" s="23" t="str">
        <f>'вед.прил 7'!A542</f>
        <v>Основное мероприятие "Содействие развитию ремесленной деятельности"</v>
      </c>
      <c r="C296" s="24" t="s">
        <v>192</v>
      </c>
      <c r="D296" s="24" t="s">
        <v>204</v>
      </c>
      <c r="E296" s="24" t="str">
        <f>'вед.прил 7'!E542</f>
        <v>50 0 04 00000</v>
      </c>
      <c r="F296" s="24"/>
      <c r="G296" s="24"/>
      <c r="H296" s="175">
        <f aca="true" t="shared" si="61" ref="H296:J299">H297</f>
        <v>20</v>
      </c>
      <c r="I296" s="201">
        <f t="shared" si="61"/>
        <v>0</v>
      </c>
      <c r="J296" s="201">
        <f t="shared" si="61"/>
        <v>20</v>
      </c>
    </row>
    <row r="297" spans="2:10" ht="15">
      <c r="B297" s="23" t="str">
        <f>'вед.прил 7'!A543</f>
        <v>Реализация основного мероприятия</v>
      </c>
      <c r="C297" s="24" t="s">
        <v>192</v>
      </c>
      <c r="D297" s="24" t="s">
        <v>204</v>
      </c>
      <c r="E297" s="24" t="str">
        <f>'вед.прил 7'!E543</f>
        <v>50 0 04 77180</v>
      </c>
      <c r="F297" s="24"/>
      <c r="G297" s="24"/>
      <c r="H297" s="175">
        <f t="shared" si="61"/>
        <v>20</v>
      </c>
      <c r="I297" s="201">
        <f t="shared" si="61"/>
        <v>0</v>
      </c>
      <c r="J297" s="201">
        <f t="shared" si="61"/>
        <v>20</v>
      </c>
    </row>
    <row r="298" spans="2:10" ht="45">
      <c r="B298" s="23" t="str">
        <f>'вед.прил 7'!A544</f>
        <v>Закупка товаров, работ и услуг для обеспечения государственных (муниципальных) нужд</v>
      </c>
      <c r="C298" s="24" t="s">
        <v>192</v>
      </c>
      <c r="D298" s="24" t="s">
        <v>204</v>
      </c>
      <c r="E298" s="24" t="str">
        <f>'вед.прил 7'!E544</f>
        <v>50 0 04 77180</v>
      </c>
      <c r="F298" s="24" t="str">
        <f>'вед.прил 7'!F544</f>
        <v>200</v>
      </c>
      <c r="G298" s="101"/>
      <c r="H298" s="175">
        <f t="shared" si="61"/>
        <v>20</v>
      </c>
      <c r="I298" s="201">
        <f t="shared" si="61"/>
        <v>0</v>
      </c>
      <c r="J298" s="201">
        <f t="shared" si="61"/>
        <v>20</v>
      </c>
    </row>
    <row r="299" spans="2:10" ht="45">
      <c r="B299" s="23" t="str">
        <f>'вед.прил 7'!A545</f>
        <v>Иные закупки товаров, работ и услуг для обеспечения государственных (муниципальных) нужд</v>
      </c>
      <c r="C299" s="24" t="s">
        <v>192</v>
      </c>
      <c r="D299" s="24" t="s">
        <v>204</v>
      </c>
      <c r="E299" s="24" t="str">
        <f>'вед.прил 7'!E545</f>
        <v>50 0 04 77180</v>
      </c>
      <c r="F299" s="24" t="str">
        <f>'вед.прил 7'!F545</f>
        <v>240</v>
      </c>
      <c r="G299" s="101"/>
      <c r="H299" s="175">
        <f t="shared" si="61"/>
        <v>20</v>
      </c>
      <c r="I299" s="201">
        <f t="shared" si="61"/>
        <v>0</v>
      </c>
      <c r="J299" s="201">
        <f t="shared" si="61"/>
        <v>20</v>
      </c>
    </row>
    <row r="300" spans="2:10" ht="15">
      <c r="B300" s="28" t="str">
        <f>'вед.прил 7'!A546</f>
        <v>Городские средства</v>
      </c>
      <c r="C300" s="26" t="s">
        <v>192</v>
      </c>
      <c r="D300" s="26" t="s">
        <v>204</v>
      </c>
      <c r="E300" s="26" t="str">
        <f>'вед.прил 7'!E546</f>
        <v>50 0 04 77180</v>
      </c>
      <c r="F300" s="26" t="str">
        <f>'вед.прил 7'!F546</f>
        <v>240</v>
      </c>
      <c r="G300" s="102">
        <v>1</v>
      </c>
      <c r="H300" s="139">
        <f>'вед.прил 7'!I546</f>
        <v>20</v>
      </c>
      <c r="I300" s="209">
        <f>'вед.прил 7'!N546</f>
        <v>0</v>
      </c>
      <c r="J300" s="209">
        <f>'вед.прил 7'!O546</f>
        <v>20</v>
      </c>
    </row>
    <row r="301" spans="2:10" ht="60">
      <c r="B301" s="23" t="str">
        <f>'вед.прил 7'!A547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301" s="24" t="s">
        <v>192</v>
      </c>
      <c r="D301" s="24" t="s">
        <v>204</v>
      </c>
      <c r="E301" s="101" t="str">
        <f>'вед.прил 7'!E547</f>
        <v>50 0 05 00000</v>
      </c>
      <c r="F301" s="24"/>
      <c r="G301" s="24"/>
      <c r="H301" s="175">
        <f aca="true" t="shared" si="62" ref="H301:J304">H302</f>
        <v>20</v>
      </c>
      <c r="I301" s="201">
        <f t="shared" si="62"/>
        <v>0</v>
      </c>
      <c r="J301" s="201">
        <f t="shared" si="62"/>
        <v>20</v>
      </c>
    </row>
    <row r="302" spans="2:10" ht="15">
      <c r="B302" s="22" t="s">
        <v>298</v>
      </c>
      <c r="C302" s="24" t="s">
        <v>192</v>
      </c>
      <c r="D302" s="24" t="s">
        <v>204</v>
      </c>
      <c r="E302" s="101" t="str">
        <f>'вед.прил 7'!E548</f>
        <v>50 0 05 77180</v>
      </c>
      <c r="F302" s="24"/>
      <c r="G302" s="24"/>
      <c r="H302" s="175">
        <f t="shared" si="62"/>
        <v>20</v>
      </c>
      <c r="I302" s="201">
        <f t="shared" si="62"/>
        <v>0</v>
      </c>
      <c r="J302" s="201">
        <f t="shared" si="62"/>
        <v>20</v>
      </c>
    </row>
    <row r="303" spans="2:10" ht="45">
      <c r="B303" s="22" t="s">
        <v>327</v>
      </c>
      <c r="C303" s="24" t="s">
        <v>192</v>
      </c>
      <c r="D303" s="24" t="s">
        <v>204</v>
      </c>
      <c r="E303" s="101" t="str">
        <f>'вед.прил 7'!E549</f>
        <v>50 0 05 77180</v>
      </c>
      <c r="F303" s="24" t="s">
        <v>244</v>
      </c>
      <c r="G303" s="24"/>
      <c r="H303" s="175">
        <f t="shared" si="62"/>
        <v>20</v>
      </c>
      <c r="I303" s="201">
        <f t="shared" si="62"/>
        <v>0</v>
      </c>
      <c r="J303" s="201">
        <f t="shared" si="62"/>
        <v>20</v>
      </c>
    </row>
    <row r="304" spans="2:10" ht="45">
      <c r="B304" s="22" t="s">
        <v>315</v>
      </c>
      <c r="C304" s="24" t="s">
        <v>192</v>
      </c>
      <c r="D304" s="24" t="s">
        <v>204</v>
      </c>
      <c r="E304" s="101" t="str">
        <f>'вед.прил 7'!E550</f>
        <v>50 0 05 77180</v>
      </c>
      <c r="F304" s="24" t="s">
        <v>245</v>
      </c>
      <c r="G304" s="24"/>
      <c r="H304" s="175">
        <f t="shared" si="62"/>
        <v>20</v>
      </c>
      <c r="I304" s="201">
        <f t="shared" si="62"/>
        <v>0</v>
      </c>
      <c r="J304" s="201">
        <f t="shared" si="62"/>
        <v>20</v>
      </c>
    </row>
    <row r="305" spans="2:10" ht="15">
      <c r="B305" s="28" t="s">
        <v>234</v>
      </c>
      <c r="C305" s="26" t="s">
        <v>192</v>
      </c>
      <c r="D305" s="26" t="s">
        <v>204</v>
      </c>
      <c r="E305" s="102" t="str">
        <f>'вед.прил 7'!E551</f>
        <v>50 0 05 77180</v>
      </c>
      <c r="F305" s="26" t="s">
        <v>245</v>
      </c>
      <c r="G305" s="26" t="s">
        <v>222</v>
      </c>
      <c r="H305" s="139">
        <f>'вед.прил 7'!I551</f>
        <v>20</v>
      </c>
      <c r="I305" s="209">
        <f>'вед.прил 7'!N551</f>
        <v>0</v>
      </c>
      <c r="J305" s="209">
        <f>'вед.прил 7'!O551</f>
        <v>20</v>
      </c>
    </row>
    <row r="306" spans="2:10" ht="60">
      <c r="B306" s="23" t="str">
        <f>'вед.прил 7'!A552</f>
        <v>Основное мероприятие "Вовлечение в сферу малого предпринимательства молодежи, пропаганда предпринимательской деятельности"</v>
      </c>
      <c r="C306" s="24" t="s">
        <v>192</v>
      </c>
      <c r="D306" s="24" t="s">
        <v>204</v>
      </c>
      <c r="E306" s="101" t="str">
        <f>'вед.прил 7'!E552</f>
        <v>50 0 06 00000</v>
      </c>
      <c r="F306" s="24"/>
      <c r="G306" s="24"/>
      <c r="H306" s="175">
        <f aca="true" t="shared" si="63" ref="H306:J309">H307</f>
        <v>20</v>
      </c>
      <c r="I306" s="201">
        <f t="shared" si="63"/>
        <v>0</v>
      </c>
      <c r="J306" s="201">
        <f t="shared" si="63"/>
        <v>20</v>
      </c>
    </row>
    <row r="307" spans="2:10" ht="15">
      <c r="B307" s="23" t="str">
        <f>'вед.прил 7'!A553</f>
        <v>Реализация основного мероприятия</v>
      </c>
      <c r="C307" s="24" t="s">
        <v>192</v>
      </c>
      <c r="D307" s="24" t="s">
        <v>204</v>
      </c>
      <c r="E307" s="101" t="str">
        <f>'вед.прил 7'!E553</f>
        <v>50 0 06 77180</v>
      </c>
      <c r="F307" s="24"/>
      <c r="G307" s="24"/>
      <c r="H307" s="175">
        <f t="shared" si="63"/>
        <v>20</v>
      </c>
      <c r="I307" s="201">
        <f t="shared" si="63"/>
        <v>0</v>
      </c>
      <c r="J307" s="201">
        <f t="shared" si="63"/>
        <v>20</v>
      </c>
    </row>
    <row r="308" spans="2:10" ht="45">
      <c r="B308" s="23" t="str">
        <f>'вед.прил 7'!A554</f>
        <v>Закупка товаров, работ и услуг для обеспечения государственных (муниципальных) нужд</v>
      </c>
      <c r="C308" s="24" t="s">
        <v>192</v>
      </c>
      <c r="D308" s="24" t="s">
        <v>204</v>
      </c>
      <c r="E308" s="101" t="str">
        <f>'вед.прил 7'!E554</f>
        <v>50 0 06 77180</v>
      </c>
      <c r="F308" s="24" t="s">
        <v>244</v>
      </c>
      <c r="G308" s="24"/>
      <c r="H308" s="175">
        <f t="shared" si="63"/>
        <v>20</v>
      </c>
      <c r="I308" s="201">
        <f t="shared" si="63"/>
        <v>0</v>
      </c>
      <c r="J308" s="201">
        <f t="shared" si="63"/>
        <v>20</v>
      </c>
    </row>
    <row r="309" spans="2:10" ht="45">
      <c r="B309" s="23" t="str">
        <f>'вед.прил 7'!A555</f>
        <v>Иные закупки товаров, работ и услуг для обеспечения государственных (муниципальных) нужд</v>
      </c>
      <c r="C309" s="24" t="s">
        <v>192</v>
      </c>
      <c r="D309" s="24" t="s">
        <v>204</v>
      </c>
      <c r="E309" s="101" t="str">
        <f>'вед.прил 7'!E555</f>
        <v>50 0 06 77180</v>
      </c>
      <c r="F309" s="24" t="s">
        <v>245</v>
      </c>
      <c r="G309" s="24"/>
      <c r="H309" s="175">
        <f t="shared" si="63"/>
        <v>20</v>
      </c>
      <c r="I309" s="201">
        <f t="shared" si="63"/>
        <v>0</v>
      </c>
      <c r="J309" s="201">
        <f t="shared" si="63"/>
        <v>20</v>
      </c>
    </row>
    <row r="310" spans="2:10" ht="15">
      <c r="B310" s="28" t="str">
        <f>'вед.прил 7'!A556</f>
        <v>Городские средства</v>
      </c>
      <c r="C310" s="26" t="s">
        <v>192</v>
      </c>
      <c r="D310" s="26" t="s">
        <v>204</v>
      </c>
      <c r="E310" s="102" t="str">
        <f>'вед.прил 7'!E556</f>
        <v>50 0 06 77180</v>
      </c>
      <c r="F310" s="26" t="s">
        <v>245</v>
      </c>
      <c r="G310" s="26" t="s">
        <v>222</v>
      </c>
      <c r="H310" s="139">
        <f>'вед.прил 7'!I556</f>
        <v>20</v>
      </c>
      <c r="I310" s="209">
        <f>'вед.прил 7'!N556</f>
        <v>0</v>
      </c>
      <c r="J310" s="209">
        <f>'вед.прил 7'!O556</f>
        <v>20</v>
      </c>
    </row>
    <row r="311" spans="2:10" ht="75">
      <c r="B311" s="22" t="s">
        <v>467</v>
      </c>
      <c r="C311" s="24" t="s">
        <v>192</v>
      </c>
      <c r="D311" s="24" t="s">
        <v>204</v>
      </c>
      <c r="E311" s="24" t="s">
        <v>92</v>
      </c>
      <c r="F311" s="46"/>
      <c r="G311" s="24"/>
      <c r="H311" s="196">
        <f>H312+H317</f>
        <v>114</v>
      </c>
      <c r="I311" s="201">
        <f>I312+I317</f>
        <v>0</v>
      </c>
      <c r="J311" s="201">
        <f>J312+J317</f>
        <v>114</v>
      </c>
    </row>
    <row r="312" spans="2:10" ht="45">
      <c r="B312" s="22" t="s">
        <v>397</v>
      </c>
      <c r="C312" s="24" t="s">
        <v>192</v>
      </c>
      <c r="D312" s="24" t="s">
        <v>204</v>
      </c>
      <c r="E312" s="24" t="s">
        <v>93</v>
      </c>
      <c r="F312" s="46"/>
      <c r="G312" s="24"/>
      <c r="H312" s="196">
        <f aca="true" t="shared" si="64" ref="H312:J315">H313</f>
        <v>13</v>
      </c>
      <c r="I312" s="201">
        <f t="shared" si="64"/>
        <v>0</v>
      </c>
      <c r="J312" s="201">
        <f t="shared" si="64"/>
        <v>13</v>
      </c>
    </row>
    <row r="313" spans="2:10" ht="15">
      <c r="B313" s="22" t="s">
        <v>298</v>
      </c>
      <c r="C313" s="24" t="s">
        <v>192</v>
      </c>
      <c r="D313" s="24" t="s">
        <v>204</v>
      </c>
      <c r="E313" s="24" t="s">
        <v>94</v>
      </c>
      <c r="F313" s="24"/>
      <c r="G313" s="24"/>
      <c r="H313" s="196">
        <f t="shared" si="64"/>
        <v>13</v>
      </c>
      <c r="I313" s="201">
        <f t="shared" si="64"/>
        <v>0</v>
      </c>
      <c r="J313" s="201">
        <f t="shared" si="64"/>
        <v>13</v>
      </c>
    </row>
    <row r="314" spans="2:10" ht="45">
      <c r="B314" s="22" t="s">
        <v>327</v>
      </c>
      <c r="C314" s="24" t="s">
        <v>192</v>
      </c>
      <c r="D314" s="24" t="s">
        <v>204</v>
      </c>
      <c r="E314" s="24" t="s">
        <v>94</v>
      </c>
      <c r="F314" s="24" t="s">
        <v>244</v>
      </c>
      <c r="G314" s="24"/>
      <c r="H314" s="196">
        <f t="shared" si="64"/>
        <v>13</v>
      </c>
      <c r="I314" s="201">
        <f t="shared" si="64"/>
        <v>0</v>
      </c>
      <c r="J314" s="201">
        <f t="shared" si="64"/>
        <v>13</v>
      </c>
    </row>
    <row r="315" spans="2:10" ht="45">
      <c r="B315" s="22" t="s">
        <v>315</v>
      </c>
      <c r="C315" s="24" t="s">
        <v>192</v>
      </c>
      <c r="D315" s="24" t="s">
        <v>204</v>
      </c>
      <c r="E315" s="24" t="s">
        <v>94</v>
      </c>
      <c r="F315" s="24" t="s">
        <v>245</v>
      </c>
      <c r="G315" s="24"/>
      <c r="H315" s="196">
        <f t="shared" si="64"/>
        <v>13</v>
      </c>
      <c r="I315" s="201">
        <f t="shared" si="64"/>
        <v>0</v>
      </c>
      <c r="J315" s="201">
        <f t="shared" si="64"/>
        <v>13</v>
      </c>
    </row>
    <row r="316" spans="2:10" ht="15">
      <c r="B316" s="28" t="s">
        <v>234</v>
      </c>
      <c r="C316" s="26" t="s">
        <v>192</v>
      </c>
      <c r="D316" s="26" t="s">
        <v>204</v>
      </c>
      <c r="E316" s="26" t="s">
        <v>94</v>
      </c>
      <c r="F316" s="26" t="s">
        <v>245</v>
      </c>
      <c r="G316" s="26" t="s">
        <v>222</v>
      </c>
      <c r="H316" s="139">
        <f>'вед.прил 7'!I703</f>
        <v>13</v>
      </c>
      <c r="I316" s="209">
        <f>'вед.прил 7'!N703</f>
        <v>0</v>
      </c>
      <c r="J316" s="209">
        <f>'вед.прил 7'!O703</f>
        <v>13</v>
      </c>
    </row>
    <row r="317" spans="2:10" ht="45">
      <c r="B317" s="22" t="s">
        <v>394</v>
      </c>
      <c r="C317" s="24" t="s">
        <v>192</v>
      </c>
      <c r="D317" s="24" t="s">
        <v>204</v>
      </c>
      <c r="E317" s="24" t="s">
        <v>95</v>
      </c>
      <c r="F317" s="46"/>
      <c r="G317" s="24"/>
      <c r="H317" s="196">
        <f aca="true" t="shared" si="65" ref="H317:J320">H318</f>
        <v>101</v>
      </c>
      <c r="I317" s="201">
        <f t="shared" si="65"/>
        <v>0</v>
      </c>
      <c r="J317" s="201">
        <f t="shared" si="65"/>
        <v>101</v>
      </c>
    </row>
    <row r="318" spans="2:10" ht="15">
      <c r="B318" s="22" t="s">
        <v>298</v>
      </c>
      <c r="C318" s="24" t="s">
        <v>192</v>
      </c>
      <c r="D318" s="24" t="s">
        <v>204</v>
      </c>
      <c r="E318" s="24" t="s">
        <v>96</v>
      </c>
      <c r="F318" s="24"/>
      <c r="G318" s="24"/>
      <c r="H318" s="196">
        <f t="shared" si="65"/>
        <v>101</v>
      </c>
      <c r="I318" s="201">
        <f t="shared" si="65"/>
        <v>0</v>
      </c>
      <c r="J318" s="201">
        <f t="shared" si="65"/>
        <v>101</v>
      </c>
    </row>
    <row r="319" spans="2:10" ht="45">
      <c r="B319" s="22" t="s">
        <v>327</v>
      </c>
      <c r="C319" s="24" t="s">
        <v>192</v>
      </c>
      <c r="D319" s="24" t="s">
        <v>204</v>
      </c>
      <c r="E319" s="24" t="s">
        <v>96</v>
      </c>
      <c r="F319" s="24" t="s">
        <v>244</v>
      </c>
      <c r="G319" s="24"/>
      <c r="H319" s="196">
        <f t="shared" si="65"/>
        <v>101</v>
      </c>
      <c r="I319" s="201">
        <f t="shared" si="65"/>
        <v>0</v>
      </c>
      <c r="J319" s="201">
        <f t="shared" si="65"/>
        <v>101</v>
      </c>
    </row>
    <row r="320" spans="2:10" ht="45">
      <c r="B320" s="22" t="s">
        <v>315</v>
      </c>
      <c r="C320" s="24" t="s">
        <v>192</v>
      </c>
      <c r="D320" s="24" t="s">
        <v>204</v>
      </c>
      <c r="E320" s="24" t="s">
        <v>96</v>
      </c>
      <c r="F320" s="24" t="s">
        <v>245</v>
      </c>
      <c r="G320" s="24"/>
      <c r="H320" s="196">
        <f t="shared" si="65"/>
        <v>101</v>
      </c>
      <c r="I320" s="201">
        <f t="shared" si="65"/>
        <v>0</v>
      </c>
      <c r="J320" s="201">
        <f t="shared" si="65"/>
        <v>101</v>
      </c>
    </row>
    <row r="321" spans="2:10" ht="15">
      <c r="B321" s="28" t="s">
        <v>234</v>
      </c>
      <c r="C321" s="26" t="s">
        <v>192</v>
      </c>
      <c r="D321" s="26" t="s">
        <v>204</v>
      </c>
      <c r="E321" s="26" t="s">
        <v>96</v>
      </c>
      <c r="F321" s="26" t="s">
        <v>245</v>
      </c>
      <c r="G321" s="26" t="s">
        <v>222</v>
      </c>
      <c r="H321" s="139">
        <f>'вед.прил 7'!I708</f>
        <v>101</v>
      </c>
      <c r="I321" s="209">
        <f>'вед.прил 7'!N708</f>
        <v>0</v>
      </c>
      <c r="J321" s="209">
        <f>'вед.прил 7'!O708</f>
        <v>101</v>
      </c>
    </row>
    <row r="322" spans="2:10" ht="45">
      <c r="B322" s="22" t="s">
        <v>331</v>
      </c>
      <c r="C322" s="24" t="s">
        <v>192</v>
      </c>
      <c r="D322" s="24" t="s">
        <v>204</v>
      </c>
      <c r="E322" s="24" t="s">
        <v>139</v>
      </c>
      <c r="F322" s="46"/>
      <c r="G322" s="24"/>
      <c r="H322" s="196">
        <f aca="true" t="shared" si="66" ref="H322:J326">H323</f>
        <v>42.7</v>
      </c>
      <c r="I322" s="201">
        <f t="shared" si="66"/>
        <v>0</v>
      </c>
      <c r="J322" s="201">
        <f t="shared" si="66"/>
        <v>42.7</v>
      </c>
    </row>
    <row r="323" spans="2:10" ht="90">
      <c r="B323" s="111" t="s">
        <v>479</v>
      </c>
      <c r="C323" s="24" t="s">
        <v>192</v>
      </c>
      <c r="D323" s="24" t="s">
        <v>204</v>
      </c>
      <c r="E323" s="24" t="s">
        <v>372</v>
      </c>
      <c r="F323" s="24"/>
      <c r="G323" s="24"/>
      <c r="H323" s="196">
        <f t="shared" si="66"/>
        <v>42.7</v>
      </c>
      <c r="I323" s="201">
        <f t="shared" si="66"/>
        <v>0</v>
      </c>
      <c r="J323" s="201">
        <f t="shared" si="66"/>
        <v>42.7</v>
      </c>
    </row>
    <row r="324" spans="2:10" ht="30">
      <c r="B324" s="22" t="s">
        <v>480</v>
      </c>
      <c r="C324" s="24" t="s">
        <v>192</v>
      </c>
      <c r="D324" s="24" t="s">
        <v>204</v>
      </c>
      <c r="E324" s="24" t="s">
        <v>381</v>
      </c>
      <c r="F324" s="24"/>
      <c r="G324" s="24"/>
      <c r="H324" s="196">
        <f t="shared" si="66"/>
        <v>42.7</v>
      </c>
      <c r="I324" s="201">
        <f t="shared" si="66"/>
        <v>0</v>
      </c>
      <c r="J324" s="201">
        <f t="shared" si="66"/>
        <v>42.7</v>
      </c>
    </row>
    <row r="325" spans="2:10" ht="45">
      <c r="B325" s="22" t="s">
        <v>327</v>
      </c>
      <c r="C325" s="24" t="s">
        <v>192</v>
      </c>
      <c r="D325" s="24" t="s">
        <v>204</v>
      </c>
      <c r="E325" s="24" t="s">
        <v>381</v>
      </c>
      <c r="F325" s="24" t="s">
        <v>244</v>
      </c>
      <c r="G325" s="24"/>
      <c r="H325" s="196">
        <f t="shared" si="66"/>
        <v>42.7</v>
      </c>
      <c r="I325" s="201">
        <f t="shared" si="66"/>
        <v>0</v>
      </c>
      <c r="J325" s="201">
        <f t="shared" si="66"/>
        <v>42.7</v>
      </c>
    </row>
    <row r="326" spans="2:10" ht="45">
      <c r="B326" s="22" t="s">
        <v>315</v>
      </c>
      <c r="C326" s="24" t="s">
        <v>192</v>
      </c>
      <c r="D326" s="24" t="s">
        <v>204</v>
      </c>
      <c r="E326" s="24" t="s">
        <v>381</v>
      </c>
      <c r="F326" s="24" t="s">
        <v>245</v>
      </c>
      <c r="G326" s="24"/>
      <c r="H326" s="196">
        <f t="shared" si="66"/>
        <v>42.7</v>
      </c>
      <c r="I326" s="201">
        <f t="shared" si="66"/>
        <v>0</v>
      </c>
      <c r="J326" s="201">
        <f t="shared" si="66"/>
        <v>42.7</v>
      </c>
    </row>
    <row r="327" spans="2:10" ht="15">
      <c r="B327" s="28" t="s">
        <v>234</v>
      </c>
      <c r="C327" s="26" t="s">
        <v>192</v>
      </c>
      <c r="D327" s="26" t="s">
        <v>204</v>
      </c>
      <c r="E327" s="26" t="s">
        <v>381</v>
      </c>
      <c r="F327" s="26" t="s">
        <v>245</v>
      </c>
      <c r="G327" s="26" t="s">
        <v>222</v>
      </c>
      <c r="H327" s="139">
        <f>'вед.прил 7'!I714</f>
        <v>42.7</v>
      </c>
      <c r="I327" s="209">
        <f>'вед.прил 7'!N714</f>
        <v>0</v>
      </c>
      <c r="J327" s="209">
        <f>'вед.прил 7'!O714</f>
        <v>42.7</v>
      </c>
    </row>
    <row r="328" spans="2:10" ht="15">
      <c r="B328" s="23" t="s">
        <v>164</v>
      </c>
      <c r="C328" s="24" t="s">
        <v>192</v>
      </c>
      <c r="D328" s="24" t="s">
        <v>204</v>
      </c>
      <c r="E328" s="24" t="s">
        <v>358</v>
      </c>
      <c r="F328" s="24"/>
      <c r="G328" s="24"/>
      <c r="H328" s="175">
        <f>H337+H341+H329+H333+H348</f>
        <v>3700</v>
      </c>
      <c r="I328" s="201">
        <f>I337+I341+I329+I333+I348</f>
        <v>2630</v>
      </c>
      <c r="J328" s="201">
        <f>J337+J341+J329+J333+J348</f>
        <v>6330</v>
      </c>
    </row>
    <row r="329" spans="2:10" ht="60">
      <c r="B329" s="112" t="s">
        <v>558</v>
      </c>
      <c r="C329" s="24" t="s">
        <v>192</v>
      </c>
      <c r="D329" s="24" t="s">
        <v>204</v>
      </c>
      <c r="E329" s="24" t="s">
        <v>557</v>
      </c>
      <c r="F329" s="24"/>
      <c r="G329" s="24"/>
      <c r="H329" s="182">
        <f aca="true" t="shared" si="67" ref="H329:J331">H330</f>
        <v>1200</v>
      </c>
      <c r="I329" s="201">
        <f t="shared" si="67"/>
        <v>0</v>
      </c>
      <c r="J329" s="201">
        <f t="shared" si="67"/>
        <v>1200</v>
      </c>
    </row>
    <row r="330" spans="2:10" ht="45">
      <c r="B330" s="22" t="s">
        <v>327</v>
      </c>
      <c r="C330" s="24" t="s">
        <v>192</v>
      </c>
      <c r="D330" s="24" t="s">
        <v>204</v>
      </c>
      <c r="E330" s="24" t="s">
        <v>557</v>
      </c>
      <c r="F330" s="24" t="s">
        <v>244</v>
      </c>
      <c r="G330" s="24"/>
      <c r="H330" s="182">
        <f t="shared" si="67"/>
        <v>1200</v>
      </c>
      <c r="I330" s="201">
        <f t="shared" si="67"/>
        <v>0</v>
      </c>
      <c r="J330" s="201">
        <f t="shared" si="67"/>
        <v>1200</v>
      </c>
    </row>
    <row r="331" spans="2:10" ht="45">
      <c r="B331" s="22" t="s">
        <v>315</v>
      </c>
      <c r="C331" s="24" t="s">
        <v>192</v>
      </c>
      <c r="D331" s="24" t="s">
        <v>204</v>
      </c>
      <c r="E331" s="24" t="s">
        <v>557</v>
      </c>
      <c r="F331" s="24" t="s">
        <v>245</v>
      </c>
      <c r="G331" s="24"/>
      <c r="H331" s="182">
        <f t="shared" si="67"/>
        <v>1200</v>
      </c>
      <c r="I331" s="201">
        <f t="shared" si="67"/>
        <v>0</v>
      </c>
      <c r="J331" s="201">
        <f t="shared" si="67"/>
        <v>1200</v>
      </c>
    </row>
    <row r="332" spans="2:10" ht="15">
      <c r="B332" s="114" t="s">
        <v>235</v>
      </c>
      <c r="C332" s="26" t="s">
        <v>192</v>
      </c>
      <c r="D332" s="26" t="s">
        <v>204</v>
      </c>
      <c r="E332" s="26" t="s">
        <v>557</v>
      </c>
      <c r="F332" s="26" t="s">
        <v>245</v>
      </c>
      <c r="G332" s="26" t="s">
        <v>223</v>
      </c>
      <c r="H332" s="139">
        <f>'вед.прил 7'!I719</f>
        <v>1200</v>
      </c>
      <c r="I332" s="139">
        <f>'вед.прил 7'!N719</f>
        <v>0</v>
      </c>
      <c r="J332" s="139">
        <f>'вед.прил 7'!O719</f>
        <v>1200</v>
      </c>
    </row>
    <row r="333" spans="2:10" ht="90">
      <c r="B333" s="112" t="s">
        <v>559</v>
      </c>
      <c r="C333" s="24" t="s">
        <v>192</v>
      </c>
      <c r="D333" s="24" t="s">
        <v>204</v>
      </c>
      <c r="E333" s="24" t="s">
        <v>560</v>
      </c>
      <c r="F333" s="26"/>
      <c r="G333" s="26"/>
      <c r="H333" s="184">
        <f aca="true" t="shared" si="68" ref="H333:J335">H334</f>
        <v>50</v>
      </c>
      <c r="I333" s="201">
        <f t="shared" si="68"/>
        <v>0</v>
      </c>
      <c r="J333" s="201">
        <f t="shared" si="68"/>
        <v>50</v>
      </c>
    </row>
    <row r="334" spans="2:10" ht="45">
      <c r="B334" s="22" t="s">
        <v>327</v>
      </c>
      <c r="C334" s="24" t="s">
        <v>192</v>
      </c>
      <c r="D334" s="24" t="s">
        <v>204</v>
      </c>
      <c r="E334" s="24" t="s">
        <v>560</v>
      </c>
      <c r="F334" s="24" t="s">
        <v>244</v>
      </c>
      <c r="G334" s="26"/>
      <c r="H334" s="184">
        <f t="shared" si="68"/>
        <v>50</v>
      </c>
      <c r="I334" s="201">
        <f t="shared" si="68"/>
        <v>0</v>
      </c>
      <c r="J334" s="201">
        <f t="shared" si="68"/>
        <v>50</v>
      </c>
    </row>
    <row r="335" spans="2:10" ht="45">
      <c r="B335" s="22" t="s">
        <v>315</v>
      </c>
      <c r="C335" s="24" t="s">
        <v>192</v>
      </c>
      <c r="D335" s="24" t="s">
        <v>204</v>
      </c>
      <c r="E335" s="24" t="s">
        <v>560</v>
      </c>
      <c r="F335" s="24" t="s">
        <v>245</v>
      </c>
      <c r="G335" s="26"/>
      <c r="H335" s="184">
        <f t="shared" si="68"/>
        <v>50</v>
      </c>
      <c r="I335" s="201">
        <f t="shared" si="68"/>
        <v>0</v>
      </c>
      <c r="J335" s="201">
        <f t="shared" si="68"/>
        <v>50</v>
      </c>
    </row>
    <row r="336" spans="2:10" ht="15">
      <c r="B336" s="114" t="s">
        <v>235</v>
      </c>
      <c r="C336" s="26" t="s">
        <v>192</v>
      </c>
      <c r="D336" s="26" t="s">
        <v>204</v>
      </c>
      <c r="E336" s="26" t="s">
        <v>560</v>
      </c>
      <c r="F336" s="26" t="s">
        <v>245</v>
      </c>
      <c r="G336" s="26" t="s">
        <v>223</v>
      </c>
      <c r="H336" s="139">
        <f>'вед.прил 7'!I723</f>
        <v>50</v>
      </c>
      <c r="I336" s="139">
        <f>'вед.прил 7'!N723</f>
        <v>0</v>
      </c>
      <c r="J336" s="139">
        <f>'вед.прил 7'!O723</f>
        <v>50</v>
      </c>
    </row>
    <row r="337" spans="2:10" ht="45">
      <c r="B337" s="23" t="s">
        <v>276</v>
      </c>
      <c r="C337" s="24" t="s">
        <v>192</v>
      </c>
      <c r="D337" s="24" t="s">
        <v>204</v>
      </c>
      <c r="E337" s="24" t="s">
        <v>65</v>
      </c>
      <c r="F337" s="24"/>
      <c r="G337" s="24"/>
      <c r="H337" s="175">
        <f aca="true" t="shared" si="69" ref="H337:J339">H338</f>
        <v>1250</v>
      </c>
      <c r="I337" s="201">
        <f t="shared" si="69"/>
        <v>-870</v>
      </c>
      <c r="J337" s="201">
        <f t="shared" si="69"/>
        <v>380</v>
      </c>
    </row>
    <row r="338" spans="2:10" ht="45">
      <c r="B338" s="22" t="s">
        <v>327</v>
      </c>
      <c r="C338" s="24" t="s">
        <v>192</v>
      </c>
      <c r="D338" s="24" t="s">
        <v>204</v>
      </c>
      <c r="E338" s="24" t="s">
        <v>65</v>
      </c>
      <c r="F338" s="24" t="s">
        <v>244</v>
      </c>
      <c r="G338" s="24"/>
      <c r="H338" s="175">
        <f t="shared" si="69"/>
        <v>1250</v>
      </c>
      <c r="I338" s="201">
        <f t="shared" si="69"/>
        <v>-870</v>
      </c>
      <c r="J338" s="201">
        <f t="shared" si="69"/>
        <v>380</v>
      </c>
    </row>
    <row r="339" spans="2:10" ht="45">
      <c r="B339" s="22" t="s">
        <v>315</v>
      </c>
      <c r="C339" s="24" t="s">
        <v>192</v>
      </c>
      <c r="D339" s="24" t="s">
        <v>204</v>
      </c>
      <c r="E339" s="24" t="s">
        <v>65</v>
      </c>
      <c r="F339" s="24" t="s">
        <v>245</v>
      </c>
      <c r="G339" s="24"/>
      <c r="H339" s="175">
        <f t="shared" si="69"/>
        <v>1250</v>
      </c>
      <c r="I339" s="201">
        <f t="shared" si="69"/>
        <v>-870</v>
      </c>
      <c r="J339" s="201">
        <f t="shared" si="69"/>
        <v>380</v>
      </c>
    </row>
    <row r="340" spans="2:10" ht="15">
      <c r="B340" s="25" t="s">
        <v>234</v>
      </c>
      <c r="C340" s="26" t="s">
        <v>192</v>
      </c>
      <c r="D340" s="26" t="s">
        <v>204</v>
      </c>
      <c r="E340" s="26" t="s">
        <v>65</v>
      </c>
      <c r="F340" s="26" t="s">
        <v>245</v>
      </c>
      <c r="G340" s="26" t="s">
        <v>222</v>
      </c>
      <c r="H340" s="139">
        <f>'вед.прил 7'!I349</f>
        <v>1250</v>
      </c>
      <c r="I340" s="209">
        <f>'вед.прил 7'!N349</f>
        <v>-870</v>
      </c>
      <c r="J340" s="209">
        <f>'вед.прил 7'!O349</f>
        <v>380</v>
      </c>
    </row>
    <row r="341" spans="2:10" ht="60">
      <c r="B341" s="112" t="s">
        <v>538</v>
      </c>
      <c r="C341" s="24" t="s">
        <v>192</v>
      </c>
      <c r="D341" s="24" t="s">
        <v>204</v>
      </c>
      <c r="E341" s="24" t="s">
        <v>536</v>
      </c>
      <c r="F341" s="24"/>
      <c r="G341" s="24"/>
      <c r="H341" s="175">
        <f>H345+H342</f>
        <v>1200</v>
      </c>
      <c r="I341" s="201">
        <f>I345+I342</f>
        <v>0</v>
      </c>
      <c r="J341" s="201">
        <f>J345+J342</f>
        <v>1200</v>
      </c>
    </row>
    <row r="342" spans="2:10" ht="45">
      <c r="B342" s="22" t="s">
        <v>327</v>
      </c>
      <c r="C342" s="24" t="s">
        <v>192</v>
      </c>
      <c r="D342" s="24" t="s">
        <v>204</v>
      </c>
      <c r="E342" s="24" t="s">
        <v>536</v>
      </c>
      <c r="F342" s="24" t="s">
        <v>244</v>
      </c>
      <c r="G342" s="26"/>
      <c r="H342" s="182">
        <f aca="true" t="shared" si="70" ref="H342:J343">H343</f>
        <v>599</v>
      </c>
      <c r="I342" s="201">
        <f t="shared" si="70"/>
        <v>0</v>
      </c>
      <c r="J342" s="201">
        <f t="shared" si="70"/>
        <v>599</v>
      </c>
    </row>
    <row r="343" spans="2:10" ht="45">
      <c r="B343" s="22" t="s">
        <v>315</v>
      </c>
      <c r="C343" s="24" t="s">
        <v>192</v>
      </c>
      <c r="D343" s="24" t="s">
        <v>204</v>
      </c>
      <c r="E343" s="24" t="s">
        <v>536</v>
      </c>
      <c r="F343" s="24" t="s">
        <v>245</v>
      </c>
      <c r="G343" s="26"/>
      <c r="H343" s="182">
        <f t="shared" si="70"/>
        <v>599</v>
      </c>
      <c r="I343" s="201">
        <f t="shared" si="70"/>
        <v>0</v>
      </c>
      <c r="J343" s="201">
        <f t="shared" si="70"/>
        <v>599</v>
      </c>
    </row>
    <row r="344" spans="2:10" ht="15">
      <c r="B344" s="114" t="s">
        <v>234</v>
      </c>
      <c r="C344" s="26" t="s">
        <v>192</v>
      </c>
      <c r="D344" s="26" t="s">
        <v>204</v>
      </c>
      <c r="E344" s="26" t="s">
        <v>536</v>
      </c>
      <c r="F344" s="26" t="s">
        <v>245</v>
      </c>
      <c r="G344" s="26" t="s">
        <v>222</v>
      </c>
      <c r="H344" s="139">
        <f>'вед.прил 7'!I727</f>
        <v>599</v>
      </c>
      <c r="I344" s="139">
        <f>'вед.прил 7'!N727</f>
        <v>0</v>
      </c>
      <c r="J344" s="139">
        <f>'вед.прил 7'!O727</f>
        <v>599</v>
      </c>
    </row>
    <row r="345" spans="2:10" ht="45">
      <c r="B345" s="112" t="s">
        <v>247</v>
      </c>
      <c r="C345" s="24" t="s">
        <v>192</v>
      </c>
      <c r="D345" s="24" t="s">
        <v>204</v>
      </c>
      <c r="E345" s="24" t="s">
        <v>536</v>
      </c>
      <c r="F345" s="24" t="s">
        <v>246</v>
      </c>
      <c r="G345" s="26"/>
      <c r="H345" s="175">
        <f aca="true" t="shared" si="71" ref="H345:J346">H346</f>
        <v>601</v>
      </c>
      <c r="I345" s="201">
        <f t="shared" si="71"/>
        <v>0</v>
      </c>
      <c r="J345" s="201">
        <f t="shared" si="71"/>
        <v>601</v>
      </c>
    </row>
    <row r="346" spans="2:10" ht="15">
      <c r="B346" s="112" t="s">
        <v>249</v>
      </c>
      <c r="C346" s="24" t="s">
        <v>192</v>
      </c>
      <c r="D346" s="24" t="s">
        <v>204</v>
      </c>
      <c r="E346" s="24" t="s">
        <v>536</v>
      </c>
      <c r="F346" s="24" t="s">
        <v>248</v>
      </c>
      <c r="G346" s="26"/>
      <c r="H346" s="175">
        <f t="shared" si="71"/>
        <v>601</v>
      </c>
      <c r="I346" s="201">
        <f t="shared" si="71"/>
        <v>0</v>
      </c>
      <c r="J346" s="201">
        <f t="shared" si="71"/>
        <v>601</v>
      </c>
    </row>
    <row r="347" spans="2:10" ht="15">
      <c r="B347" s="114" t="s">
        <v>234</v>
      </c>
      <c r="C347" s="26" t="s">
        <v>192</v>
      </c>
      <c r="D347" s="26" t="s">
        <v>204</v>
      </c>
      <c r="E347" s="26" t="s">
        <v>536</v>
      </c>
      <c r="F347" s="26" t="s">
        <v>248</v>
      </c>
      <c r="G347" s="26" t="s">
        <v>222</v>
      </c>
      <c r="H347" s="139">
        <f>'вед.прил 7'!I906</f>
        <v>601</v>
      </c>
      <c r="I347" s="209">
        <f>'вед.прил 7'!N906</f>
        <v>0</v>
      </c>
      <c r="J347" s="209">
        <f>'вед.прил 7'!O906</f>
        <v>601</v>
      </c>
    </row>
    <row r="348" spans="2:10" ht="120">
      <c r="B348" s="202" t="s">
        <v>591</v>
      </c>
      <c r="C348" s="24" t="s">
        <v>192</v>
      </c>
      <c r="D348" s="24" t="s">
        <v>204</v>
      </c>
      <c r="E348" s="24" t="s">
        <v>590</v>
      </c>
      <c r="F348" s="26"/>
      <c r="G348" s="26"/>
      <c r="H348" s="200">
        <f aca="true" t="shared" si="72" ref="H348:J350">H349</f>
        <v>0</v>
      </c>
      <c r="I348" s="201">
        <f t="shared" si="72"/>
        <v>3500</v>
      </c>
      <c r="J348" s="201">
        <f t="shared" si="72"/>
        <v>3500</v>
      </c>
    </row>
    <row r="349" spans="2:10" ht="45">
      <c r="B349" s="22" t="s">
        <v>327</v>
      </c>
      <c r="C349" s="24" t="s">
        <v>192</v>
      </c>
      <c r="D349" s="24" t="s">
        <v>204</v>
      </c>
      <c r="E349" s="24" t="s">
        <v>590</v>
      </c>
      <c r="F349" s="24" t="s">
        <v>244</v>
      </c>
      <c r="G349" s="26"/>
      <c r="H349" s="200">
        <f t="shared" si="72"/>
        <v>0</v>
      </c>
      <c r="I349" s="201">
        <f t="shared" si="72"/>
        <v>3500</v>
      </c>
      <c r="J349" s="201">
        <f t="shared" si="72"/>
        <v>3500</v>
      </c>
    </row>
    <row r="350" spans="2:10" ht="45">
      <c r="B350" s="22" t="s">
        <v>315</v>
      </c>
      <c r="C350" s="24" t="s">
        <v>192</v>
      </c>
      <c r="D350" s="24" t="s">
        <v>204</v>
      </c>
      <c r="E350" s="24" t="s">
        <v>590</v>
      </c>
      <c r="F350" s="24" t="s">
        <v>245</v>
      </c>
      <c r="G350" s="26"/>
      <c r="H350" s="200">
        <f t="shared" si="72"/>
        <v>0</v>
      </c>
      <c r="I350" s="201">
        <f t="shared" si="72"/>
        <v>3500</v>
      </c>
      <c r="J350" s="201">
        <f t="shared" si="72"/>
        <v>3500</v>
      </c>
    </row>
    <row r="351" spans="2:10" ht="15">
      <c r="B351" s="114" t="s">
        <v>234</v>
      </c>
      <c r="C351" s="26" t="s">
        <v>192</v>
      </c>
      <c r="D351" s="26" t="s">
        <v>204</v>
      </c>
      <c r="E351" s="26" t="s">
        <v>590</v>
      </c>
      <c r="F351" s="26" t="s">
        <v>245</v>
      </c>
      <c r="G351" s="26" t="s">
        <v>222</v>
      </c>
      <c r="H351" s="139">
        <f>'вед.прил 7'!I731</f>
        <v>0</v>
      </c>
      <c r="I351" s="209">
        <f>'вед.прил 7'!N731</f>
        <v>3500</v>
      </c>
      <c r="J351" s="209">
        <f>'вед.прил 7'!O731</f>
        <v>3500</v>
      </c>
    </row>
    <row r="352" spans="2:10" ht="14.25">
      <c r="B352" s="62" t="s">
        <v>178</v>
      </c>
      <c r="C352" s="46" t="s">
        <v>194</v>
      </c>
      <c r="D352" s="46"/>
      <c r="E352" s="46"/>
      <c r="F352" s="46"/>
      <c r="G352" s="46"/>
      <c r="H352" s="134">
        <f>H355+H366+H400+H501</f>
        <v>62957.6</v>
      </c>
      <c r="I352" s="134">
        <f>I355+I366+I400+I501</f>
        <v>-42.89999999999998</v>
      </c>
      <c r="J352" s="134">
        <f>J355+J366+J400+J501</f>
        <v>62914.700000000004</v>
      </c>
    </row>
    <row r="353" spans="2:10" ht="14.25">
      <c r="B353" s="62" t="s">
        <v>234</v>
      </c>
      <c r="C353" s="46" t="s">
        <v>194</v>
      </c>
      <c r="D353" s="46"/>
      <c r="E353" s="46"/>
      <c r="F353" s="46"/>
      <c r="G353" s="46" t="s">
        <v>222</v>
      </c>
      <c r="H353" s="134">
        <f>H360+H384+H399+H406+H411+H418+H423+H428+H433+H438+H443+H448+H469+H474+H485+H490+H510+H513+H379+H453+H365+H458+H390+H464+H500+H479+H376+H395+H415</f>
        <v>43226.59999999999</v>
      </c>
      <c r="I353" s="134">
        <f>I360+I384+I399+I406+I411+I418+I423+I428+I433+I438+I443+I448+I469+I474+I485+I490+I510+I513+I379+I453+I365+I458+I390+I464+I500+I479+I376+I395+I415</f>
        <v>-42.89999999999998</v>
      </c>
      <c r="J353" s="134">
        <f>J360+J384+J399+J406+J411+J418+J423+J428+J433+J438+J443+J448+J469+J474+J485+J490+J510+J513+J379+J453+J365+J458+J390+J464+J500+J479+J376+J395+J415</f>
        <v>43183.7</v>
      </c>
    </row>
    <row r="354" spans="2:10" ht="14.25">
      <c r="B354" s="62" t="s">
        <v>235</v>
      </c>
      <c r="C354" s="46" t="s">
        <v>194</v>
      </c>
      <c r="D354" s="46"/>
      <c r="E354" s="46"/>
      <c r="F354" s="46"/>
      <c r="G354" s="46" t="s">
        <v>223</v>
      </c>
      <c r="H354" s="134">
        <f>H491+H372+H496+H506</f>
        <v>19731</v>
      </c>
      <c r="I354" s="134">
        <f>I491+I372+I496+I506</f>
        <v>0</v>
      </c>
      <c r="J354" s="134">
        <f>J491+J372+J496+J506</f>
        <v>19731</v>
      </c>
    </row>
    <row r="355" spans="2:10" ht="14.25">
      <c r="B355" s="51" t="s">
        <v>179</v>
      </c>
      <c r="C355" s="46" t="s">
        <v>194</v>
      </c>
      <c r="D355" s="46" t="s">
        <v>189</v>
      </c>
      <c r="E355" s="46"/>
      <c r="F355" s="46"/>
      <c r="G355" s="46"/>
      <c r="H355" s="133">
        <f>H356</f>
        <v>2678.9</v>
      </c>
      <c r="I355" s="133">
        <f>I356</f>
        <v>0</v>
      </c>
      <c r="J355" s="133">
        <f>J356</f>
        <v>2678.9</v>
      </c>
    </row>
    <row r="356" spans="2:10" ht="15">
      <c r="B356" s="22" t="s">
        <v>164</v>
      </c>
      <c r="C356" s="24" t="s">
        <v>194</v>
      </c>
      <c r="D356" s="24" t="s">
        <v>189</v>
      </c>
      <c r="E356" s="24" t="s">
        <v>358</v>
      </c>
      <c r="F356" s="26"/>
      <c r="G356" s="26"/>
      <c r="H356" s="139">
        <f>H357+H361</f>
        <v>2678.9</v>
      </c>
      <c r="I356" s="139">
        <f>I357+I361</f>
        <v>0</v>
      </c>
      <c r="J356" s="139">
        <f>J357+J361</f>
        <v>2678.9</v>
      </c>
    </row>
    <row r="357" spans="2:10" ht="45">
      <c r="B357" s="23" t="s">
        <v>309</v>
      </c>
      <c r="C357" s="24" t="s">
        <v>194</v>
      </c>
      <c r="D357" s="24" t="s">
        <v>189</v>
      </c>
      <c r="E357" s="24" t="s">
        <v>66</v>
      </c>
      <c r="F357" s="24"/>
      <c r="G357" s="24"/>
      <c r="H357" s="175">
        <f aca="true" t="shared" si="73" ref="H357:J359">H358</f>
        <v>2377</v>
      </c>
      <c r="I357" s="201">
        <f t="shared" si="73"/>
        <v>0</v>
      </c>
      <c r="J357" s="201">
        <f t="shared" si="73"/>
        <v>2377</v>
      </c>
    </row>
    <row r="358" spans="2:10" ht="45">
      <c r="B358" s="22" t="s">
        <v>327</v>
      </c>
      <c r="C358" s="24" t="s">
        <v>194</v>
      </c>
      <c r="D358" s="24" t="s">
        <v>189</v>
      </c>
      <c r="E358" s="24" t="s">
        <v>66</v>
      </c>
      <c r="F358" s="24" t="s">
        <v>244</v>
      </c>
      <c r="G358" s="24"/>
      <c r="H358" s="175">
        <f t="shared" si="73"/>
        <v>2377</v>
      </c>
      <c r="I358" s="201">
        <f t="shared" si="73"/>
        <v>0</v>
      </c>
      <c r="J358" s="201">
        <f t="shared" si="73"/>
        <v>2377</v>
      </c>
    </row>
    <row r="359" spans="2:10" ht="45">
      <c r="B359" s="22" t="s">
        <v>315</v>
      </c>
      <c r="C359" s="24" t="s">
        <v>194</v>
      </c>
      <c r="D359" s="24" t="s">
        <v>189</v>
      </c>
      <c r="E359" s="24" t="s">
        <v>66</v>
      </c>
      <c r="F359" s="24" t="s">
        <v>245</v>
      </c>
      <c r="G359" s="24"/>
      <c r="H359" s="175">
        <f t="shared" si="73"/>
        <v>2377</v>
      </c>
      <c r="I359" s="201">
        <f t="shared" si="73"/>
        <v>0</v>
      </c>
      <c r="J359" s="201">
        <f t="shared" si="73"/>
        <v>2377</v>
      </c>
    </row>
    <row r="360" spans="2:10" ht="15">
      <c r="B360" s="25" t="s">
        <v>234</v>
      </c>
      <c r="C360" s="26" t="s">
        <v>194</v>
      </c>
      <c r="D360" s="26" t="s">
        <v>189</v>
      </c>
      <c r="E360" s="26" t="s">
        <v>66</v>
      </c>
      <c r="F360" s="26" t="s">
        <v>245</v>
      </c>
      <c r="G360" s="26" t="s">
        <v>222</v>
      </c>
      <c r="H360" s="139">
        <f>'вед.прил 7'!I356</f>
        <v>2377</v>
      </c>
      <c r="I360" s="209">
        <f>'вед.прил 7'!N356</f>
        <v>0</v>
      </c>
      <c r="J360" s="209">
        <f>'вед.прил 7'!O356</f>
        <v>2377</v>
      </c>
    </row>
    <row r="361" spans="2:10" ht="30">
      <c r="B361" s="22" t="str">
        <f>'вед.прил 7'!A735</f>
        <v>Капитальный ремонт крыш в рамках непрограммной части городского бюджета</v>
      </c>
      <c r="C361" s="24" t="s">
        <v>194</v>
      </c>
      <c r="D361" s="24" t="s">
        <v>189</v>
      </c>
      <c r="E361" s="24" t="str">
        <f>'вед.прил 7'!E735</f>
        <v>88 0 00 77820</v>
      </c>
      <c r="F361" s="24"/>
      <c r="G361" s="24"/>
      <c r="H361" s="175">
        <f aca="true" t="shared" si="74" ref="H361:J364">H362</f>
        <v>301.9</v>
      </c>
      <c r="I361" s="201">
        <f t="shared" si="74"/>
        <v>0</v>
      </c>
      <c r="J361" s="201">
        <f t="shared" si="74"/>
        <v>301.9</v>
      </c>
    </row>
    <row r="362" spans="2:10" ht="15">
      <c r="B362" s="22" t="str">
        <f>'вед.прил 7'!A736</f>
        <v>Реализация основного мероприятия</v>
      </c>
      <c r="C362" s="24" t="s">
        <v>194</v>
      </c>
      <c r="D362" s="24" t="s">
        <v>189</v>
      </c>
      <c r="E362" s="24" t="str">
        <f>'вед.прил 7'!E736</f>
        <v>88 0 00 77820</v>
      </c>
      <c r="F362" s="24"/>
      <c r="G362" s="24"/>
      <c r="H362" s="175">
        <f t="shared" si="74"/>
        <v>301.9</v>
      </c>
      <c r="I362" s="201">
        <f t="shared" si="74"/>
        <v>0</v>
      </c>
      <c r="J362" s="201">
        <f t="shared" si="74"/>
        <v>301.9</v>
      </c>
    </row>
    <row r="363" spans="2:10" ht="45">
      <c r="B363" s="22" t="str">
        <f>'вед.прил 7'!A737</f>
        <v>Закупка товаров, работ и услуг для обеспечения государственных (муниципальных) нужд</v>
      </c>
      <c r="C363" s="24" t="s">
        <v>194</v>
      </c>
      <c r="D363" s="24" t="s">
        <v>189</v>
      </c>
      <c r="E363" s="24" t="str">
        <f>'вед.прил 7'!E737</f>
        <v>88 0 00 77820</v>
      </c>
      <c r="F363" s="24" t="s">
        <v>244</v>
      </c>
      <c r="G363" s="24"/>
      <c r="H363" s="175">
        <f t="shared" si="74"/>
        <v>301.9</v>
      </c>
      <c r="I363" s="201">
        <f t="shared" si="74"/>
        <v>0</v>
      </c>
      <c r="J363" s="201">
        <f t="shared" si="74"/>
        <v>301.9</v>
      </c>
    </row>
    <row r="364" spans="2:10" ht="45">
      <c r="B364" s="22" t="str">
        <f>'вед.прил 7'!A738</f>
        <v>Иные закупки товаров, работ и услуг для обеспечения государственных (муниципальных) нужд</v>
      </c>
      <c r="C364" s="24" t="s">
        <v>194</v>
      </c>
      <c r="D364" s="24" t="s">
        <v>189</v>
      </c>
      <c r="E364" s="24" t="str">
        <f>'вед.прил 7'!E738</f>
        <v>88 0 00 77820</v>
      </c>
      <c r="F364" s="24" t="s">
        <v>245</v>
      </c>
      <c r="G364" s="24"/>
      <c r="H364" s="175">
        <f t="shared" si="74"/>
        <v>301.9</v>
      </c>
      <c r="I364" s="201">
        <f t="shared" si="74"/>
        <v>0</v>
      </c>
      <c r="J364" s="201">
        <f t="shared" si="74"/>
        <v>301.9</v>
      </c>
    </row>
    <row r="365" spans="2:10" ht="15">
      <c r="B365" s="25" t="str">
        <f>'вед.прил 7'!A739</f>
        <v>Городские средства</v>
      </c>
      <c r="C365" s="26" t="s">
        <v>194</v>
      </c>
      <c r="D365" s="26" t="s">
        <v>189</v>
      </c>
      <c r="E365" s="26" t="str">
        <f>'вед.прил 7'!E739</f>
        <v>88 0 00 77820</v>
      </c>
      <c r="F365" s="26" t="s">
        <v>245</v>
      </c>
      <c r="G365" s="26" t="s">
        <v>222</v>
      </c>
      <c r="H365" s="139">
        <f>'вед.прил 7'!I739</f>
        <v>301.9</v>
      </c>
      <c r="I365" s="209">
        <f>'вед.прил 7'!N739</f>
        <v>0</v>
      </c>
      <c r="J365" s="209">
        <f>'вед.прил 7'!O739</f>
        <v>301.9</v>
      </c>
    </row>
    <row r="366" spans="2:10" ht="14.25">
      <c r="B366" s="51" t="s">
        <v>180</v>
      </c>
      <c r="C366" s="46" t="s">
        <v>194</v>
      </c>
      <c r="D366" s="46" t="s">
        <v>195</v>
      </c>
      <c r="E366" s="46"/>
      <c r="F366" s="46"/>
      <c r="G366" s="46"/>
      <c r="H366" s="133">
        <f>H367+H391+H385</f>
        <v>4782.5</v>
      </c>
      <c r="I366" s="133">
        <f>I367+I391+I385</f>
        <v>-758.4</v>
      </c>
      <c r="J366" s="133">
        <f>J367+J391+J385</f>
        <v>4024.1</v>
      </c>
    </row>
    <row r="367" spans="2:10" ht="60">
      <c r="B367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67" s="24" t="s">
        <v>194</v>
      </c>
      <c r="D367" s="24" t="s">
        <v>195</v>
      </c>
      <c r="E367" s="24" t="s">
        <v>136</v>
      </c>
      <c r="F367" s="24"/>
      <c r="G367" s="24"/>
      <c r="H367" s="175">
        <f>H380+H368</f>
        <v>3857.5</v>
      </c>
      <c r="I367" s="201">
        <f>I380+I368</f>
        <v>-758.4</v>
      </c>
      <c r="J367" s="201">
        <f>J380+J368</f>
        <v>3099.1</v>
      </c>
    </row>
    <row r="368" spans="2:10" ht="60">
      <c r="B368" s="23" t="str">
        <f>'вед.прил 7'!A742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68" s="24" t="s">
        <v>194</v>
      </c>
      <c r="D368" s="24" t="s">
        <v>195</v>
      </c>
      <c r="E368" s="24" t="str">
        <f>'вед.прил 7'!E742</f>
        <v>69 0 01 00000</v>
      </c>
      <c r="F368" s="26"/>
      <c r="G368" s="26"/>
      <c r="H368" s="175">
        <f>H373+H369</f>
        <v>3693.5</v>
      </c>
      <c r="I368" s="201">
        <f>I373+I369</f>
        <v>-758.4</v>
      </c>
      <c r="J368" s="201">
        <f>J373+J369</f>
        <v>2935.1</v>
      </c>
    </row>
    <row r="369" spans="2:10" ht="15">
      <c r="B369" s="111" t="s">
        <v>298</v>
      </c>
      <c r="C369" s="24" t="s">
        <v>194</v>
      </c>
      <c r="D369" s="24" t="s">
        <v>195</v>
      </c>
      <c r="E369" s="24" t="s">
        <v>472</v>
      </c>
      <c r="F369" s="24"/>
      <c r="G369" s="24"/>
      <c r="H369" s="175">
        <f aca="true" t="shared" si="75" ref="H369:J371">H370</f>
        <v>2783.5</v>
      </c>
      <c r="I369" s="201">
        <f t="shared" si="75"/>
        <v>0</v>
      </c>
      <c r="J369" s="201">
        <f t="shared" si="75"/>
        <v>2783.5</v>
      </c>
    </row>
    <row r="370" spans="2:10" ht="45">
      <c r="B370" s="112" t="s">
        <v>317</v>
      </c>
      <c r="C370" s="24" t="s">
        <v>194</v>
      </c>
      <c r="D370" s="24" t="s">
        <v>195</v>
      </c>
      <c r="E370" s="24" t="s">
        <v>472</v>
      </c>
      <c r="F370" s="24" t="s">
        <v>271</v>
      </c>
      <c r="G370" s="24"/>
      <c r="H370" s="175">
        <f t="shared" si="75"/>
        <v>2783.5</v>
      </c>
      <c r="I370" s="201">
        <f t="shared" si="75"/>
        <v>0</v>
      </c>
      <c r="J370" s="201">
        <f t="shared" si="75"/>
        <v>2783.5</v>
      </c>
    </row>
    <row r="371" spans="2:10" ht="15">
      <c r="B371" s="111" t="s">
        <v>292</v>
      </c>
      <c r="C371" s="24" t="s">
        <v>194</v>
      </c>
      <c r="D371" s="24" t="s">
        <v>195</v>
      </c>
      <c r="E371" s="24" t="s">
        <v>472</v>
      </c>
      <c r="F371" s="24" t="s">
        <v>161</v>
      </c>
      <c r="G371" s="24"/>
      <c r="H371" s="175">
        <f t="shared" si="75"/>
        <v>2783.5</v>
      </c>
      <c r="I371" s="201">
        <f t="shared" si="75"/>
        <v>0</v>
      </c>
      <c r="J371" s="201">
        <f t="shared" si="75"/>
        <v>2783.5</v>
      </c>
    </row>
    <row r="372" spans="2:10" ht="15">
      <c r="B372" s="114" t="s">
        <v>235</v>
      </c>
      <c r="C372" s="26" t="s">
        <v>194</v>
      </c>
      <c r="D372" s="26" t="s">
        <v>195</v>
      </c>
      <c r="E372" s="26" t="s">
        <v>472</v>
      </c>
      <c r="F372" s="26" t="s">
        <v>161</v>
      </c>
      <c r="G372" s="26" t="s">
        <v>223</v>
      </c>
      <c r="H372" s="139">
        <f>'вед.прил 7'!I746</f>
        <v>2783.5</v>
      </c>
      <c r="I372" s="209">
        <f>'вед.прил 7'!N746</f>
        <v>0</v>
      </c>
      <c r="J372" s="209">
        <f>'вед.прил 7'!O746</f>
        <v>2783.5</v>
      </c>
    </row>
    <row r="373" spans="2:10" ht="15">
      <c r="B373" s="23" t="str">
        <f>'вед.прил 7'!A747</f>
        <v>Реализация основного мероприятия</v>
      </c>
      <c r="C373" s="24" t="s">
        <v>194</v>
      </c>
      <c r="D373" s="24" t="s">
        <v>195</v>
      </c>
      <c r="E373" s="24" t="str">
        <f>'вед.прил 7'!E747</f>
        <v>69 0 01 77660</v>
      </c>
      <c r="F373" s="24"/>
      <c r="G373" s="24"/>
      <c r="H373" s="175">
        <f>H377+H374</f>
        <v>910</v>
      </c>
      <c r="I373" s="201">
        <f>I377+I374</f>
        <v>-758.4</v>
      </c>
      <c r="J373" s="201">
        <f>J377+J374</f>
        <v>151.60000000000002</v>
      </c>
    </row>
    <row r="374" spans="2:10" ht="45">
      <c r="B374" s="22" t="s">
        <v>327</v>
      </c>
      <c r="C374" s="24" t="s">
        <v>194</v>
      </c>
      <c r="D374" s="24" t="s">
        <v>195</v>
      </c>
      <c r="E374" s="24" t="s">
        <v>442</v>
      </c>
      <c r="F374" s="24" t="s">
        <v>244</v>
      </c>
      <c r="G374" s="24"/>
      <c r="H374" s="180">
        <f aca="true" t="shared" si="76" ref="H374:J375">H375</f>
        <v>25</v>
      </c>
      <c r="I374" s="201">
        <f t="shared" si="76"/>
        <v>0</v>
      </c>
      <c r="J374" s="201">
        <f t="shared" si="76"/>
        <v>25</v>
      </c>
    </row>
    <row r="375" spans="2:10" ht="45">
      <c r="B375" s="22" t="s">
        <v>315</v>
      </c>
      <c r="C375" s="24" t="s">
        <v>194</v>
      </c>
      <c r="D375" s="24" t="s">
        <v>195</v>
      </c>
      <c r="E375" s="24" t="s">
        <v>442</v>
      </c>
      <c r="F375" s="24" t="s">
        <v>245</v>
      </c>
      <c r="G375" s="24"/>
      <c r="H375" s="180">
        <f t="shared" si="76"/>
        <v>25</v>
      </c>
      <c r="I375" s="201">
        <f t="shared" si="76"/>
        <v>0</v>
      </c>
      <c r="J375" s="201">
        <f t="shared" si="76"/>
        <v>25</v>
      </c>
    </row>
    <row r="376" spans="2:10" ht="15">
      <c r="B376" s="31" t="s">
        <v>234</v>
      </c>
      <c r="C376" s="26" t="s">
        <v>194</v>
      </c>
      <c r="D376" s="26" t="s">
        <v>195</v>
      </c>
      <c r="E376" s="26" t="s">
        <v>442</v>
      </c>
      <c r="F376" s="26" t="s">
        <v>245</v>
      </c>
      <c r="G376" s="26" t="s">
        <v>222</v>
      </c>
      <c r="H376" s="139">
        <f>'вед.прил 7'!I750</f>
        <v>25</v>
      </c>
      <c r="I376" s="139">
        <f>'вед.прил 7'!N750</f>
        <v>0</v>
      </c>
      <c r="J376" s="139">
        <f>'вед.прил 7'!O750</f>
        <v>25</v>
      </c>
    </row>
    <row r="377" spans="2:10" ht="45">
      <c r="B377" s="23" t="str">
        <f>'вед.прил 7'!A751</f>
        <v>Капитальные вложения в объекты государственной (муниципальной) собственности</v>
      </c>
      <c r="C377" s="24" t="s">
        <v>194</v>
      </c>
      <c r="D377" s="24" t="s">
        <v>195</v>
      </c>
      <c r="E377" s="24" t="str">
        <f>'вед.прил 7'!E751</f>
        <v>69 0 01 77660</v>
      </c>
      <c r="F377" s="24" t="s">
        <v>271</v>
      </c>
      <c r="G377" s="24"/>
      <c r="H377" s="175">
        <f aca="true" t="shared" si="77" ref="H377:J378">H378</f>
        <v>885</v>
      </c>
      <c r="I377" s="201">
        <f t="shared" si="77"/>
        <v>-758.4</v>
      </c>
      <c r="J377" s="201">
        <f t="shared" si="77"/>
        <v>126.60000000000002</v>
      </c>
    </row>
    <row r="378" spans="2:10" ht="15">
      <c r="B378" s="23" t="str">
        <f>'вед.прил 7'!A752</f>
        <v>Бюджетные инвестиции</v>
      </c>
      <c r="C378" s="24" t="s">
        <v>194</v>
      </c>
      <c r="D378" s="24" t="s">
        <v>195</v>
      </c>
      <c r="E378" s="24" t="str">
        <f>'вед.прил 7'!E752</f>
        <v>69 0 01 77660</v>
      </c>
      <c r="F378" s="24" t="s">
        <v>161</v>
      </c>
      <c r="G378" s="24"/>
      <c r="H378" s="175">
        <f t="shared" si="77"/>
        <v>885</v>
      </c>
      <c r="I378" s="201">
        <f t="shared" si="77"/>
        <v>-758.4</v>
      </c>
      <c r="J378" s="201">
        <f t="shared" si="77"/>
        <v>126.60000000000002</v>
      </c>
    </row>
    <row r="379" spans="2:10" ht="15">
      <c r="B379" s="28" t="str">
        <f>'вед.прил 7'!A753</f>
        <v>Городские средства</v>
      </c>
      <c r="C379" s="26" t="s">
        <v>194</v>
      </c>
      <c r="D379" s="26" t="s">
        <v>195</v>
      </c>
      <c r="E379" s="26" t="str">
        <f>'вед.прил 7'!E753</f>
        <v>69 0 01 77660</v>
      </c>
      <c r="F379" s="26" t="s">
        <v>161</v>
      </c>
      <c r="G379" s="26" t="s">
        <v>222</v>
      </c>
      <c r="H379" s="139">
        <f>'вед.прил 7'!I753</f>
        <v>885</v>
      </c>
      <c r="I379" s="209">
        <f>'вед.прил 7'!N753</f>
        <v>-758.4</v>
      </c>
      <c r="J379" s="209">
        <f>'вед.прил 7'!O753</f>
        <v>126.60000000000002</v>
      </c>
    </row>
    <row r="380" spans="2:10" ht="60">
      <c r="B380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80" s="24" t="s">
        <v>194</v>
      </c>
      <c r="D380" s="24" t="s">
        <v>195</v>
      </c>
      <c r="E380" s="101" t="s">
        <v>363</v>
      </c>
      <c r="F380" s="24"/>
      <c r="G380" s="24"/>
      <c r="H380" s="175">
        <f aca="true" t="shared" si="78" ref="H380:J383">H381</f>
        <v>164</v>
      </c>
      <c r="I380" s="201">
        <f t="shared" si="78"/>
        <v>0</v>
      </c>
      <c r="J380" s="201">
        <f t="shared" si="78"/>
        <v>164</v>
      </c>
    </row>
    <row r="381" spans="2:10" ht="15">
      <c r="B381" s="22" t="s">
        <v>298</v>
      </c>
      <c r="C381" s="24" t="s">
        <v>194</v>
      </c>
      <c r="D381" s="24" t="s">
        <v>195</v>
      </c>
      <c r="E381" s="24" t="str">
        <f>'вед.прил 7'!E360</f>
        <v>69 0 05 77660</v>
      </c>
      <c r="F381" s="24"/>
      <c r="G381" s="24"/>
      <c r="H381" s="175">
        <f t="shared" si="78"/>
        <v>164</v>
      </c>
      <c r="I381" s="201">
        <f t="shared" si="78"/>
        <v>0</v>
      </c>
      <c r="J381" s="201">
        <f t="shared" si="78"/>
        <v>164</v>
      </c>
    </row>
    <row r="382" spans="2:10" ht="45">
      <c r="B382" s="22" t="s">
        <v>327</v>
      </c>
      <c r="C382" s="24" t="s">
        <v>194</v>
      </c>
      <c r="D382" s="24" t="s">
        <v>195</v>
      </c>
      <c r="E382" s="24" t="str">
        <f>'вед.прил 7'!E361</f>
        <v>69 0 05 77660</v>
      </c>
      <c r="F382" s="24" t="s">
        <v>244</v>
      </c>
      <c r="G382" s="24"/>
      <c r="H382" s="175">
        <f t="shared" si="78"/>
        <v>164</v>
      </c>
      <c r="I382" s="201">
        <f t="shared" si="78"/>
        <v>0</v>
      </c>
      <c r="J382" s="201">
        <f t="shared" si="78"/>
        <v>164</v>
      </c>
    </row>
    <row r="383" spans="2:10" ht="45">
      <c r="B383" s="22" t="s">
        <v>315</v>
      </c>
      <c r="C383" s="24" t="s">
        <v>194</v>
      </c>
      <c r="D383" s="24" t="s">
        <v>195</v>
      </c>
      <c r="E383" s="24" t="str">
        <f>'вед.прил 7'!E362</f>
        <v>69 0 05 77660</v>
      </c>
      <c r="F383" s="24" t="s">
        <v>245</v>
      </c>
      <c r="G383" s="24"/>
      <c r="H383" s="175">
        <f t="shared" si="78"/>
        <v>164</v>
      </c>
      <c r="I383" s="201">
        <f t="shared" si="78"/>
        <v>0</v>
      </c>
      <c r="J383" s="201">
        <f t="shared" si="78"/>
        <v>164</v>
      </c>
    </row>
    <row r="384" spans="2:10" ht="15">
      <c r="B384" s="28" t="s">
        <v>234</v>
      </c>
      <c r="C384" s="26" t="s">
        <v>194</v>
      </c>
      <c r="D384" s="26" t="s">
        <v>195</v>
      </c>
      <c r="E384" s="26" t="str">
        <f>'вед.прил 7'!E363</f>
        <v>69 0 05 77660</v>
      </c>
      <c r="F384" s="26" t="s">
        <v>245</v>
      </c>
      <c r="G384" s="26" t="s">
        <v>222</v>
      </c>
      <c r="H384" s="139">
        <f>'вед.прил 7'!I363</f>
        <v>164</v>
      </c>
      <c r="I384" s="209">
        <f>'вед.прил 7'!N363</f>
        <v>0</v>
      </c>
      <c r="J384" s="209">
        <f>'вед.прил 7'!O363</f>
        <v>164</v>
      </c>
    </row>
    <row r="385" spans="2:10" ht="60">
      <c r="B385" s="27" t="s">
        <v>496</v>
      </c>
      <c r="C385" s="24" t="s">
        <v>194</v>
      </c>
      <c r="D385" s="24" t="s">
        <v>195</v>
      </c>
      <c r="E385" s="24" t="s">
        <v>500</v>
      </c>
      <c r="F385" s="24"/>
      <c r="G385" s="24"/>
      <c r="H385" s="175">
        <f aca="true" t="shared" si="79" ref="H385:J389">H386</f>
        <v>0</v>
      </c>
      <c r="I385" s="201">
        <f t="shared" si="79"/>
        <v>0</v>
      </c>
      <c r="J385" s="201">
        <f t="shared" si="79"/>
        <v>0</v>
      </c>
    </row>
    <row r="386" spans="2:10" ht="45">
      <c r="B386" s="27" t="s">
        <v>497</v>
      </c>
      <c r="C386" s="24" t="s">
        <v>194</v>
      </c>
      <c r="D386" s="24" t="s">
        <v>195</v>
      </c>
      <c r="E386" s="24" t="s">
        <v>499</v>
      </c>
      <c r="F386" s="24"/>
      <c r="G386" s="24"/>
      <c r="H386" s="175">
        <f t="shared" si="79"/>
        <v>0</v>
      </c>
      <c r="I386" s="201">
        <f t="shared" si="79"/>
        <v>0</v>
      </c>
      <c r="J386" s="201">
        <f t="shared" si="79"/>
        <v>0</v>
      </c>
    </row>
    <row r="387" spans="2:10" ht="15">
      <c r="B387" s="22" t="s">
        <v>298</v>
      </c>
      <c r="C387" s="24" t="s">
        <v>194</v>
      </c>
      <c r="D387" s="24" t="s">
        <v>195</v>
      </c>
      <c r="E387" s="24" t="s">
        <v>498</v>
      </c>
      <c r="F387" s="24"/>
      <c r="G387" s="24"/>
      <c r="H387" s="175">
        <f t="shared" si="79"/>
        <v>0</v>
      </c>
      <c r="I387" s="201">
        <f t="shared" si="79"/>
        <v>0</v>
      </c>
      <c r="J387" s="201">
        <f t="shared" si="79"/>
        <v>0</v>
      </c>
    </row>
    <row r="388" spans="2:10" ht="45">
      <c r="B388" s="22" t="s">
        <v>327</v>
      </c>
      <c r="C388" s="24" t="s">
        <v>194</v>
      </c>
      <c r="D388" s="24" t="s">
        <v>195</v>
      </c>
      <c r="E388" s="24" t="s">
        <v>498</v>
      </c>
      <c r="F388" s="24" t="s">
        <v>244</v>
      </c>
      <c r="G388" s="24"/>
      <c r="H388" s="175">
        <f t="shared" si="79"/>
        <v>0</v>
      </c>
      <c r="I388" s="201">
        <f t="shared" si="79"/>
        <v>0</v>
      </c>
      <c r="J388" s="201">
        <f t="shared" si="79"/>
        <v>0</v>
      </c>
    </row>
    <row r="389" spans="2:10" ht="45">
      <c r="B389" s="22" t="s">
        <v>315</v>
      </c>
      <c r="C389" s="24" t="s">
        <v>194</v>
      </c>
      <c r="D389" s="24" t="s">
        <v>195</v>
      </c>
      <c r="E389" s="24" t="s">
        <v>498</v>
      </c>
      <c r="F389" s="24" t="s">
        <v>245</v>
      </c>
      <c r="G389" s="24"/>
      <c r="H389" s="175">
        <f t="shared" si="79"/>
        <v>0</v>
      </c>
      <c r="I389" s="201">
        <f t="shared" si="79"/>
        <v>0</v>
      </c>
      <c r="J389" s="201">
        <f t="shared" si="79"/>
        <v>0</v>
      </c>
    </row>
    <row r="390" spans="2:10" ht="15">
      <c r="B390" s="28" t="s">
        <v>234</v>
      </c>
      <c r="C390" s="26" t="s">
        <v>194</v>
      </c>
      <c r="D390" s="26" t="s">
        <v>195</v>
      </c>
      <c r="E390" s="26" t="s">
        <v>498</v>
      </c>
      <c r="F390" s="26" t="s">
        <v>245</v>
      </c>
      <c r="G390" s="26" t="s">
        <v>222</v>
      </c>
      <c r="H390" s="139">
        <f>'вед.прил 7'!I759</f>
        <v>0</v>
      </c>
      <c r="I390" s="209">
        <f>'вед.прил 7'!N759</f>
        <v>0</v>
      </c>
      <c r="J390" s="209">
        <f>'вед.прил 7'!O759</f>
        <v>0</v>
      </c>
    </row>
    <row r="391" spans="2:10" ht="15">
      <c r="B391" s="22" t="s">
        <v>164</v>
      </c>
      <c r="C391" s="24" t="s">
        <v>194</v>
      </c>
      <c r="D391" s="24" t="s">
        <v>195</v>
      </c>
      <c r="E391" s="24" t="s">
        <v>358</v>
      </c>
      <c r="F391" s="24"/>
      <c r="G391" s="24"/>
      <c r="H391" s="175">
        <f>H396+H392</f>
        <v>925</v>
      </c>
      <c r="I391" s="201">
        <f>I396+I392</f>
        <v>0</v>
      </c>
      <c r="J391" s="201">
        <f>J396+J392</f>
        <v>925</v>
      </c>
    </row>
    <row r="392" spans="2:10" ht="60">
      <c r="B392" s="112" t="s">
        <v>293</v>
      </c>
      <c r="C392" s="24" t="s">
        <v>194</v>
      </c>
      <c r="D392" s="24" t="s">
        <v>195</v>
      </c>
      <c r="E392" s="24" t="s">
        <v>11</v>
      </c>
      <c r="F392" s="24"/>
      <c r="G392" s="24"/>
      <c r="H392" s="192">
        <f aca="true" t="shared" si="80" ref="H392:J394">H393</f>
        <v>75</v>
      </c>
      <c r="I392" s="201">
        <f t="shared" si="80"/>
        <v>0</v>
      </c>
      <c r="J392" s="201">
        <f t="shared" si="80"/>
        <v>75</v>
      </c>
    </row>
    <row r="393" spans="2:10" ht="45">
      <c r="B393" s="111" t="s">
        <v>327</v>
      </c>
      <c r="C393" s="24" t="s">
        <v>194</v>
      </c>
      <c r="D393" s="24" t="s">
        <v>195</v>
      </c>
      <c r="E393" s="24" t="s">
        <v>11</v>
      </c>
      <c r="F393" s="24" t="s">
        <v>244</v>
      </c>
      <c r="G393" s="24"/>
      <c r="H393" s="192">
        <f t="shared" si="80"/>
        <v>75</v>
      </c>
      <c r="I393" s="201">
        <f t="shared" si="80"/>
        <v>0</v>
      </c>
      <c r="J393" s="201">
        <f t="shared" si="80"/>
        <v>75</v>
      </c>
    </row>
    <row r="394" spans="2:10" ht="45">
      <c r="B394" s="111" t="s">
        <v>315</v>
      </c>
      <c r="C394" s="24" t="s">
        <v>194</v>
      </c>
      <c r="D394" s="24" t="s">
        <v>195</v>
      </c>
      <c r="E394" s="24" t="s">
        <v>11</v>
      </c>
      <c r="F394" s="24" t="s">
        <v>245</v>
      </c>
      <c r="G394" s="24"/>
      <c r="H394" s="192">
        <f t="shared" si="80"/>
        <v>75</v>
      </c>
      <c r="I394" s="201">
        <f t="shared" si="80"/>
        <v>0</v>
      </c>
      <c r="J394" s="201">
        <f t="shared" si="80"/>
        <v>75</v>
      </c>
    </row>
    <row r="395" spans="2:10" ht="15">
      <c r="B395" s="114" t="s">
        <v>234</v>
      </c>
      <c r="C395" s="26" t="s">
        <v>194</v>
      </c>
      <c r="D395" s="26" t="s">
        <v>195</v>
      </c>
      <c r="E395" s="26" t="s">
        <v>11</v>
      </c>
      <c r="F395" s="26" t="s">
        <v>245</v>
      </c>
      <c r="G395" s="26" t="s">
        <v>222</v>
      </c>
      <c r="H395" s="139">
        <f>'вед.прил 7'!I764</f>
        <v>75</v>
      </c>
      <c r="I395" s="139">
        <f>'вед.прил 7'!N764</f>
        <v>0</v>
      </c>
      <c r="J395" s="139">
        <f>'вед.прил 7'!O764</f>
        <v>75</v>
      </c>
    </row>
    <row r="396" spans="2:10" ht="60">
      <c r="B396" s="22" t="str">
        <f>'вед.прил 7'!A1145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96" s="24" t="s">
        <v>194</v>
      </c>
      <c r="D396" s="24" t="s">
        <v>195</v>
      </c>
      <c r="E396" s="24" t="s">
        <v>36</v>
      </c>
      <c r="F396" s="24"/>
      <c r="G396" s="24"/>
      <c r="H396" s="175">
        <f aca="true" t="shared" si="81" ref="H396:J398">H397</f>
        <v>850</v>
      </c>
      <c r="I396" s="201">
        <f t="shared" si="81"/>
        <v>0</v>
      </c>
      <c r="J396" s="201">
        <f t="shared" si="81"/>
        <v>850</v>
      </c>
    </row>
    <row r="397" spans="2:10" ht="15">
      <c r="B397" s="22" t="s">
        <v>253</v>
      </c>
      <c r="C397" s="24" t="s">
        <v>194</v>
      </c>
      <c r="D397" s="24" t="s">
        <v>195</v>
      </c>
      <c r="E397" s="24" t="s">
        <v>36</v>
      </c>
      <c r="F397" s="24" t="s">
        <v>252</v>
      </c>
      <c r="G397" s="24"/>
      <c r="H397" s="175">
        <f t="shared" si="81"/>
        <v>850</v>
      </c>
      <c r="I397" s="201">
        <f t="shared" si="81"/>
        <v>0</v>
      </c>
      <c r="J397" s="201">
        <f t="shared" si="81"/>
        <v>850</v>
      </c>
    </row>
    <row r="398" spans="2:10" ht="75">
      <c r="B398" s="22" t="s">
        <v>427</v>
      </c>
      <c r="C398" s="24" t="s">
        <v>194</v>
      </c>
      <c r="D398" s="24" t="s">
        <v>195</v>
      </c>
      <c r="E398" s="24" t="s">
        <v>36</v>
      </c>
      <c r="F398" s="24" t="s">
        <v>272</v>
      </c>
      <c r="G398" s="24"/>
      <c r="H398" s="175">
        <f t="shared" si="81"/>
        <v>850</v>
      </c>
      <c r="I398" s="201">
        <f t="shared" si="81"/>
        <v>0</v>
      </c>
      <c r="J398" s="201">
        <f t="shared" si="81"/>
        <v>850</v>
      </c>
    </row>
    <row r="399" spans="2:10" ht="15">
      <c r="B399" s="25" t="s">
        <v>234</v>
      </c>
      <c r="C399" s="26" t="s">
        <v>194</v>
      </c>
      <c r="D399" s="26" t="s">
        <v>195</v>
      </c>
      <c r="E399" s="26" t="s">
        <v>36</v>
      </c>
      <c r="F399" s="26" t="s">
        <v>272</v>
      </c>
      <c r="G399" s="26" t="s">
        <v>222</v>
      </c>
      <c r="H399" s="139">
        <f>'вед.прил 7'!I1148</f>
        <v>850</v>
      </c>
      <c r="I399" s="209">
        <f>'вед.прил 7'!N1148</f>
        <v>0</v>
      </c>
      <c r="J399" s="209">
        <f>'вед.прил 7'!O1148</f>
        <v>850</v>
      </c>
    </row>
    <row r="400" spans="2:10" ht="14.25">
      <c r="B400" s="51" t="s">
        <v>290</v>
      </c>
      <c r="C400" s="46" t="s">
        <v>194</v>
      </c>
      <c r="D400" s="46" t="s">
        <v>190</v>
      </c>
      <c r="E400" s="46"/>
      <c r="F400" s="46"/>
      <c r="G400" s="46"/>
      <c r="H400" s="133">
        <f>H401+H459+H480+H492</f>
        <v>47949.899999999994</v>
      </c>
      <c r="I400" s="133">
        <f>I401+I459+I480+I492</f>
        <v>178.4</v>
      </c>
      <c r="J400" s="133">
        <f>J401+J459+J480+J492</f>
        <v>48128.3</v>
      </c>
    </row>
    <row r="401" spans="2:10" ht="30">
      <c r="B401" s="23" t="str">
        <f>'вед.прил 7'!A766</f>
        <v>Муниципальная программа "Благоустройство города Ливны Орловской области"</v>
      </c>
      <c r="C401" s="24" t="s">
        <v>194</v>
      </c>
      <c r="D401" s="24" t="s">
        <v>190</v>
      </c>
      <c r="E401" s="24" t="str">
        <f>'вед.прил 7'!E766</f>
        <v>56 0 00 00000</v>
      </c>
      <c r="F401" s="24"/>
      <c r="G401" s="24"/>
      <c r="H401" s="175">
        <f>H402+H407+H412+H419+H424+H429+H434+H439+H444+H449+H454</f>
        <v>12325.400000000001</v>
      </c>
      <c r="I401" s="201">
        <f>I402+I407+I412+I419+I424+I429+I434+I439+I444+I449+I454</f>
        <v>68</v>
      </c>
      <c r="J401" s="201">
        <f>J402+J407+J412+J419+J424+J429+J434+J439+J444+J449+J454</f>
        <v>12393.400000000001</v>
      </c>
    </row>
    <row r="402" spans="2:10" ht="45">
      <c r="B402" s="23" t="str">
        <f>'вед.прил 7'!A767</f>
        <v>Основное мероприятие "Благоустройство и содержание пляжа на реке Сосна в купальный период на территории города"</v>
      </c>
      <c r="C402" s="24" t="s">
        <v>194</v>
      </c>
      <c r="D402" s="24" t="s">
        <v>190</v>
      </c>
      <c r="E402" s="24" t="str">
        <f>'вед.прил 7'!E767</f>
        <v>56 0 02 00000</v>
      </c>
      <c r="F402" s="24"/>
      <c r="G402" s="24"/>
      <c r="H402" s="175">
        <f aca="true" t="shared" si="82" ref="H402:J405">H403</f>
        <v>550</v>
      </c>
      <c r="I402" s="201">
        <f t="shared" si="82"/>
        <v>0</v>
      </c>
      <c r="J402" s="201">
        <f t="shared" si="82"/>
        <v>550</v>
      </c>
    </row>
    <row r="403" spans="2:10" ht="15">
      <c r="B403" s="22" t="s">
        <v>298</v>
      </c>
      <c r="C403" s="24" t="s">
        <v>194</v>
      </c>
      <c r="D403" s="24" t="s">
        <v>190</v>
      </c>
      <c r="E403" s="24" t="str">
        <f>'вед.прил 7'!E768</f>
        <v>56 0 02 77640</v>
      </c>
      <c r="F403" s="24"/>
      <c r="G403" s="24"/>
      <c r="H403" s="175">
        <f t="shared" si="82"/>
        <v>550</v>
      </c>
      <c r="I403" s="201">
        <f t="shared" si="82"/>
        <v>0</v>
      </c>
      <c r="J403" s="201">
        <f t="shared" si="82"/>
        <v>550</v>
      </c>
    </row>
    <row r="404" spans="2:10" ht="45">
      <c r="B404" s="22" t="s">
        <v>327</v>
      </c>
      <c r="C404" s="24" t="s">
        <v>194</v>
      </c>
      <c r="D404" s="24" t="s">
        <v>190</v>
      </c>
      <c r="E404" s="24" t="str">
        <f>'вед.прил 7'!E769</f>
        <v>56 0 02 77640</v>
      </c>
      <c r="F404" s="24" t="s">
        <v>244</v>
      </c>
      <c r="G404" s="24"/>
      <c r="H404" s="175">
        <f t="shared" si="82"/>
        <v>550</v>
      </c>
      <c r="I404" s="201">
        <f t="shared" si="82"/>
        <v>0</v>
      </c>
      <c r="J404" s="201">
        <f t="shared" si="82"/>
        <v>550</v>
      </c>
    </row>
    <row r="405" spans="2:10" ht="45">
      <c r="B405" s="22" t="s">
        <v>315</v>
      </c>
      <c r="C405" s="24" t="s">
        <v>194</v>
      </c>
      <c r="D405" s="24" t="s">
        <v>190</v>
      </c>
      <c r="E405" s="24" t="str">
        <f>'вед.прил 7'!E770</f>
        <v>56 0 02 77640</v>
      </c>
      <c r="F405" s="24" t="s">
        <v>245</v>
      </c>
      <c r="G405" s="24"/>
      <c r="H405" s="175">
        <f t="shared" si="82"/>
        <v>550</v>
      </c>
      <c r="I405" s="201">
        <f t="shared" si="82"/>
        <v>0</v>
      </c>
      <c r="J405" s="201">
        <f t="shared" si="82"/>
        <v>550</v>
      </c>
    </row>
    <row r="406" spans="2:10" ht="15">
      <c r="B406" s="28" t="s">
        <v>234</v>
      </c>
      <c r="C406" s="26" t="s">
        <v>194</v>
      </c>
      <c r="D406" s="26" t="s">
        <v>190</v>
      </c>
      <c r="E406" s="26" t="str">
        <f>'вед.прил 7'!E771</f>
        <v>56 0 02 77640</v>
      </c>
      <c r="F406" s="26" t="s">
        <v>245</v>
      </c>
      <c r="G406" s="26" t="s">
        <v>222</v>
      </c>
      <c r="H406" s="139">
        <f>'вед.прил 7'!I771</f>
        <v>550</v>
      </c>
      <c r="I406" s="209">
        <f>'вед.прил 7'!N771</f>
        <v>0</v>
      </c>
      <c r="J406" s="209">
        <f>'вед.прил 7'!O771</f>
        <v>550</v>
      </c>
    </row>
    <row r="407" spans="2:10" ht="60">
      <c r="B407" s="23" t="str">
        <f>'вед.прил 7'!A772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07" s="24" t="s">
        <v>194</v>
      </c>
      <c r="D407" s="24" t="s">
        <v>190</v>
      </c>
      <c r="E407" s="24" t="str">
        <f>'вед.прил 7'!E772</f>
        <v>56 0 03 00000</v>
      </c>
      <c r="F407" s="24"/>
      <c r="G407" s="24"/>
      <c r="H407" s="175">
        <f aca="true" t="shared" si="83" ref="H407:J410">H408</f>
        <v>750</v>
      </c>
      <c r="I407" s="201">
        <f t="shared" si="83"/>
        <v>0</v>
      </c>
      <c r="J407" s="201">
        <f t="shared" si="83"/>
        <v>750</v>
      </c>
    </row>
    <row r="408" spans="2:10" ht="15">
      <c r="B408" s="22" t="s">
        <v>298</v>
      </c>
      <c r="C408" s="24" t="s">
        <v>194</v>
      </c>
      <c r="D408" s="24" t="s">
        <v>190</v>
      </c>
      <c r="E408" s="24" t="str">
        <f>'вед.прил 7'!E773</f>
        <v>56 0 03 77640</v>
      </c>
      <c r="F408" s="24"/>
      <c r="G408" s="24"/>
      <c r="H408" s="175">
        <f t="shared" si="83"/>
        <v>750</v>
      </c>
      <c r="I408" s="201">
        <f t="shared" si="83"/>
        <v>0</v>
      </c>
      <c r="J408" s="201">
        <f t="shared" si="83"/>
        <v>750</v>
      </c>
    </row>
    <row r="409" spans="2:10" ht="45">
      <c r="B409" s="22" t="s">
        <v>327</v>
      </c>
      <c r="C409" s="24" t="s">
        <v>194</v>
      </c>
      <c r="D409" s="24" t="s">
        <v>190</v>
      </c>
      <c r="E409" s="24" t="str">
        <f>'вед.прил 7'!E774</f>
        <v>56 0 03 77640</v>
      </c>
      <c r="F409" s="24" t="s">
        <v>244</v>
      </c>
      <c r="G409" s="24"/>
      <c r="H409" s="175">
        <f t="shared" si="83"/>
        <v>750</v>
      </c>
      <c r="I409" s="201">
        <f t="shared" si="83"/>
        <v>0</v>
      </c>
      <c r="J409" s="201">
        <f t="shared" si="83"/>
        <v>750</v>
      </c>
    </row>
    <row r="410" spans="2:10" ht="45">
      <c r="B410" s="22" t="s">
        <v>315</v>
      </c>
      <c r="C410" s="24" t="s">
        <v>194</v>
      </c>
      <c r="D410" s="24" t="s">
        <v>190</v>
      </c>
      <c r="E410" s="24" t="str">
        <f>'вед.прил 7'!E775</f>
        <v>56 0 03 77640</v>
      </c>
      <c r="F410" s="24" t="s">
        <v>245</v>
      </c>
      <c r="G410" s="24"/>
      <c r="H410" s="175">
        <f t="shared" si="83"/>
        <v>750</v>
      </c>
      <c r="I410" s="201">
        <f t="shared" si="83"/>
        <v>0</v>
      </c>
      <c r="J410" s="201">
        <f t="shared" si="83"/>
        <v>750</v>
      </c>
    </row>
    <row r="411" spans="2:10" ht="15">
      <c r="B411" s="28" t="s">
        <v>234</v>
      </c>
      <c r="C411" s="26" t="s">
        <v>194</v>
      </c>
      <c r="D411" s="26" t="s">
        <v>190</v>
      </c>
      <c r="E411" s="26" t="str">
        <f>'вед.прил 7'!E776</f>
        <v>56 0 03 77640</v>
      </c>
      <c r="F411" s="26" t="s">
        <v>245</v>
      </c>
      <c r="G411" s="26" t="s">
        <v>222</v>
      </c>
      <c r="H411" s="139">
        <f>'вед.прил 7'!I776</f>
        <v>750</v>
      </c>
      <c r="I411" s="209">
        <f>'вед.прил 7'!N776</f>
        <v>0</v>
      </c>
      <c r="J411" s="209">
        <f>'вед.прил 7'!O776</f>
        <v>750</v>
      </c>
    </row>
    <row r="412" spans="2:10" ht="30">
      <c r="B412" s="23" t="str">
        <f>'вед.прил 7'!A777</f>
        <v>Основное мероприятие "Проведение смотра-конкурса по благоустройству"</v>
      </c>
      <c r="C412" s="24" t="s">
        <v>194</v>
      </c>
      <c r="D412" s="24" t="s">
        <v>190</v>
      </c>
      <c r="E412" s="24" t="str">
        <f>'вед.прил 7'!E777</f>
        <v>56 0 04 77640</v>
      </c>
      <c r="F412" s="24"/>
      <c r="G412" s="24"/>
      <c r="H412" s="175">
        <f>H416+H413</f>
        <v>52</v>
      </c>
      <c r="I412" s="201">
        <f>I416+I413</f>
        <v>0</v>
      </c>
      <c r="J412" s="201">
        <f>J416+J413</f>
        <v>52</v>
      </c>
    </row>
    <row r="413" spans="2:10" ht="45">
      <c r="B413" s="22" t="s">
        <v>327</v>
      </c>
      <c r="C413" s="24" t="s">
        <v>194</v>
      </c>
      <c r="D413" s="24" t="s">
        <v>190</v>
      </c>
      <c r="E413" s="24" t="str">
        <f>'вед.прил 7'!E778</f>
        <v>56 0 04 77640</v>
      </c>
      <c r="F413" s="24" t="s">
        <v>244</v>
      </c>
      <c r="G413" s="24"/>
      <c r="H413" s="192">
        <f aca="true" t="shared" si="84" ref="H413:J414">H414</f>
        <v>9.5</v>
      </c>
      <c r="I413" s="201">
        <f t="shared" si="84"/>
        <v>0</v>
      </c>
      <c r="J413" s="201">
        <f t="shared" si="84"/>
        <v>9.5</v>
      </c>
    </row>
    <row r="414" spans="2:10" ht="45">
      <c r="B414" s="22" t="s">
        <v>315</v>
      </c>
      <c r="C414" s="24" t="s">
        <v>194</v>
      </c>
      <c r="D414" s="24" t="s">
        <v>190</v>
      </c>
      <c r="E414" s="24" t="str">
        <f>'вед.прил 7'!E779</f>
        <v>56 0 04 77640</v>
      </c>
      <c r="F414" s="24" t="s">
        <v>245</v>
      </c>
      <c r="G414" s="24"/>
      <c r="H414" s="192">
        <f t="shared" si="84"/>
        <v>9.5</v>
      </c>
      <c r="I414" s="201">
        <f t="shared" si="84"/>
        <v>0</v>
      </c>
      <c r="J414" s="201">
        <f t="shared" si="84"/>
        <v>9.5</v>
      </c>
    </row>
    <row r="415" spans="2:10" ht="15">
      <c r="B415" s="28" t="s">
        <v>234</v>
      </c>
      <c r="C415" s="26" t="s">
        <v>194</v>
      </c>
      <c r="D415" s="26" t="s">
        <v>190</v>
      </c>
      <c r="E415" s="26" t="str">
        <f>'вед.прил 7'!E780</f>
        <v>56 0 04 77640</v>
      </c>
      <c r="F415" s="26" t="s">
        <v>245</v>
      </c>
      <c r="G415" s="26" t="s">
        <v>222</v>
      </c>
      <c r="H415" s="139">
        <f>'вед.прил 7'!I780</f>
        <v>9.5</v>
      </c>
      <c r="I415" s="139">
        <f>'вед.прил 7'!N780</f>
        <v>0</v>
      </c>
      <c r="J415" s="139">
        <f>'вед.прил 7'!O780</f>
        <v>9.5</v>
      </c>
    </row>
    <row r="416" spans="2:10" ht="30">
      <c r="B416" s="23" t="s">
        <v>257</v>
      </c>
      <c r="C416" s="24" t="s">
        <v>194</v>
      </c>
      <c r="D416" s="24" t="s">
        <v>190</v>
      </c>
      <c r="E416" s="24" t="str">
        <f>'вед.прил 7'!E781</f>
        <v>56 0 04 77640</v>
      </c>
      <c r="F416" s="24" t="s">
        <v>256</v>
      </c>
      <c r="G416" s="24"/>
      <c r="H416" s="175">
        <f aca="true" t="shared" si="85" ref="H416:J417">H417</f>
        <v>42.5</v>
      </c>
      <c r="I416" s="201">
        <f t="shared" si="85"/>
        <v>0</v>
      </c>
      <c r="J416" s="201">
        <f t="shared" si="85"/>
        <v>42.5</v>
      </c>
    </row>
    <row r="417" spans="2:10" ht="15">
      <c r="B417" s="23" t="s">
        <v>158</v>
      </c>
      <c r="C417" s="24" t="s">
        <v>194</v>
      </c>
      <c r="D417" s="24" t="s">
        <v>190</v>
      </c>
      <c r="E417" s="24" t="str">
        <f>'вед.прил 7'!E782</f>
        <v>56 0 04 77640</v>
      </c>
      <c r="F417" s="24" t="s">
        <v>157</v>
      </c>
      <c r="G417" s="24"/>
      <c r="H417" s="175">
        <f t="shared" si="85"/>
        <v>42.5</v>
      </c>
      <c r="I417" s="201">
        <f t="shared" si="85"/>
        <v>0</v>
      </c>
      <c r="J417" s="201">
        <f t="shared" si="85"/>
        <v>42.5</v>
      </c>
    </row>
    <row r="418" spans="2:10" ht="15">
      <c r="B418" s="28" t="s">
        <v>234</v>
      </c>
      <c r="C418" s="26" t="s">
        <v>194</v>
      </c>
      <c r="D418" s="26" t="s">
        <v>190</v>
      </c>
      <c r="E418" s="26" t="str">
        <f>'вед.прил 7'!E783</f>
        <v>56 0 04 77640</v>
      </c>
      <c r="F418" s="26" t="s">
        <v>157</v>
      </c>
      <c r="G418" s="26" t="s">
        <v>222</v>
      </c>
      <c r="H418" s="139">
        <f>'вед.прил 7'!I783</f>
        <v>42.5</v>
      </c>
      <c r="I418" s="209">
        <f>'вед.прил 7'!N783</f>
        <v>0</v>
      </c>
      <c r="J418" s="209">
        <f>'вед.прил 7'!O783</f>
        <v>42.5</v>
      </c>
    </row>
    <row r="419" spans="2:10" ht="67.5" customHeight="1">
      <c r="B419" s="23" t="str">
        <f>'вед.прил 7'!A784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19" s="24" t="s">
        <v>194</v>
      </c>
      <c r="D419" s="24" t="s">
        <v>190</v>
      </c>
      <c r="E419" s="24" t="str">
        <f>'вед.прил 7'!E784</f>
        <v>56 0 05 00000</v>
      </c>
      <c r="F419" s="26"/>
      <c r="G419" s="26"/>
      <c r="H419" s="175">
        <f aca="true" t="shared" si="86" ref="H419:J422">H420</f>
        <v>1330</v>
      </c>
      <c r="I419" s="201">
        <f t="shared" si="86"/>
        <v>-49.5</v>
      </c>
      <c r="J419" s="201">
        <f t="shared" si="86"/>
        <v>1280.5</v>
      </c>
    </row>
    <row r="420" spans="2:10" ht="15">
      <c r="B420" s="22" t="s">
        <v>298</v>
      </c>
      <c r="C420" s="24" t="s">
        <v>194</v>
      </c>
      <c r="D420" s="24" t="s">
        <v>190</v>
      </c>
      <c r="E420" s="24" t="str">
        <f>'вед.прил 7'!E785</f>
        <v>56 0 05 77640</v>
      </c>
      <c r="F420" s="26"/>
      <c r="G420" s="26"/>
      <c r="H420" s="175">
        <f t="shared" si="86"/>
        <v>1330</v>
      </c>
      <c r="I420" s="201">
        <f t="shared" si="86"/>
        <v>-49.5</v>
      </c>
      <c r="J420" s="201">
        <f t="shared" si="86"/>
        <v>1280.5</v>
      </c>
    </row>
    <row r="421" spans="2:10" ht="45">
      <c r="B421" s="22" t="s">
        <v>327</v>
      </c>
      <c r="C421" s="24" t="s">
        <v>194</v>
      </c>
      <c r="D421" s="24" t="s">
        <v>190</v>
      </c>
      <c r="E421" s="24" t="str">
        <f>'вед.прил 7'!E786</f>
        <v>56 0 05 77640</v>
      </c>
      <c r="F421" s="24" t="s">
        <v>244</v>
      </c>
      <c r="G421" s="26"/>
      <c r="H421" s="175">
        <f t="shared" si="86"/>
        <v>1330</v>
      </c>
      <c r="I421" s="201">
        <f t="shared" si="86"/>
        <v>-49.5</v>
      </c>
      <c r="J421" s="201">
        <f t="shared" si="86"/>
        <v>1280.5</v>
      </c>
    </row>
    <row r="422" spans="2:10" ht="45">
      <c r="B422" s="22" t="s">
        <v>315</v>
      </c>
      <c r="C422" s="24" t="s">
        <v>194</v>
      </c>
      <c r="D422" s="24" t="s">
        <v>190</v>
      </c>
      <c r="E422" s="24" t="str">
        <f>'вед.прил 7'!E787</f>
        <v>56 0 05 77640</v>
      </c>
      <c r="F422" s="24" t="s">
        <v>245</v>
      </c>
      <c r="G422" s="26"/>
      <c r="H422" s="175">
        <f t="shared" si="86"/>
        <v>1330</v>
      </c>
      <c r="I422" s="201">
        <f t="shared" si="86"/>
        <v>-49.5</v>
      </c>
      <c r="J422" s="201">
        <f t="shared" si="86"/>
        <v>1280.5</v>
      </c>
    </row>
    <row r="423" spans="2:10" ht="15">
      <c r="B423" s="28" t="s">
        <v>234</v>
      </c>
      <c r="C423" s="26" t="s">
        <v>194</v>
      </c>
      <c r="D423" s="26" t="s">
        <v>190</v>
      </c>
      <c r="E423" s="26" t="str">
        <f>'вед.прил 7'!E788</f>
        <v>56 0 05 77640</v>
      </c>
      <c r="F423" s="26" t="s">
        <v>245</v>
      </c>
      <c r="G423" s="26" t="s">
        <v>222</v>
      </c>
      <c r="H423" s="139">
        <f>'вед.прил 7'!I788</f>
        <v>1330</v>
      </c>
      <c r="I423" s="209">
        <f>'вед.прил 7'!N788</f>
        <v>-49.5</v>
      </c>
      <c r="J423" s="209">
        <f>'вед.прил 7'!O788</f>
        <v>1280.5</v>
      </c>
    </row>
    <row r="424" spans="2:10" ht="41.25" customHeight="1">
      <c r="B424" s="23" t="str">
        <f>'вед.прил 7'!A789</f>
        <v>Основное мероприятие "Отлов животных без владельцев, обитающих на территории города"</v>
      </c>
      <c r="C424" s="24" t="s">
        <v>194</v>
      </c>
      <c r="D424" s="24" t="s">
        <v>190</v>
      </c>
      <c r="E424" s="24" t="str">
        <f>'вед.прил 7'!E789</f>
        <v>56 0 06 00000</v>
      </c>
      <c r="F424" s="26"/>
      <c r="G424" s="26"/>
      <c r="H424" s="175">
        <f aca="true" t="shared" si="87" ref="H424:J427">H425</f>
        <v>92.5</v>
      </c>
      <c r="I424" s="201">
        <f t="shared" si="87"/>
        <v>0</v>
      </c>
      <c r="J424" s="201">
        <f t="shared" si="87"/>
        <v>92.5</v>
      </c>
    </row>
    <row r="425" spans="2:10" ht="15">
      <c r="B425" s="22" t="s">
        <v>298</v>
      </c>
      <c r="C425" s="24" t="s">
        <v>194</v>
      </c>
      <c r="D425" s="24" t="s">
        <v>190</v>
      </c>
      <c r="E425" s="24" t="str">
        <f>'вед.прил 7'!E790</f>
        <v>56 0 06 77640</v>
      </c>
      <c r="F425" s="26"/>
      <c r="G425" s="26"/>
      <c r="H425" s="175">
        <f t="shared" si="87"/>
        <v>92.5</v>
      </c>
      <c r="I425" s="201">
        <f t="shared" si="87"/>
        <v>0</v>
      </c>
      <c r="J425" s="201">
        <f t="shared" si="87"/>
        <v>92.5</v>
      </c>
    </row>
    <row r="426" spans="2:10" ht="45">
      <c r="B426" s="22" t="s">
        <v>327</v>
      </c>
      <c r="C426" s="24" t="s">
        <v>194</v>
      </c>
      <c r="D426" s="24" t="s">
        <v>190</v>
      </c>
      <c r="E426" s="24" t="str">
        <f>'вед.прил 7'!E791</f>
        <v>56 0 06 77640</v>
      </c>
      <c r="F426" s="24" t="s">
        <v>244</v>
      </c>
      <c r="G426" s="26"/>
      <c r="H426" s="175">
        <f t="shared" si="87"/>
        <v>92.5</v>
      </c>
      <c r="I426" s="201">
        <f t="shared" si="87"/>
        <v>0</v>
      </c>
      <c r="J426" s="201">
        <f t="shared" si="87"/>
        <v>92.5</v>
      </c>
    </row>
    <row r="427" spans="2:10" ht="45">
      <c r="B427" s="22" t="s">
        <v>315</v>
      </c>
      <c r="C427" s="24" t="s">
        <v>194</v>
      </c>
      <c r="D427" s="24" t="s">
        <v>190</v>
      </c>
      <c r="E427" s="24" t="str">
        <f>'вед.прил 7'!E792</f>
        <v>56 0 06 77640</v>
      </c>
      <c r="F427" s="24" t="s">
        <v>245</v>
      </c>
      <c r="G427" s="26"/>
      <c r="H427" s="175">
        <f t="shared" si="87"/>
        <v>92.5</v>
      </c>
      <c r="I427" s="201">
        <f t="shared" si="87"/>
        <v>0</v>
      </c>
      <c r="J427" s="201">
        <f t="shared" si="87"/>
        <v>92.5</v>
      </c>
    </row>
    <row r="428" spans="2:10" ht="15">
      <c r="B428" s="28" t="s">
        <v>234</v>
      </c>
      <c r="C428" s="26" t="s">
        <v>194</v>
      </c>
      <c r="D428" s="26" t="s">
        <v>190</v>
      </c>
      <c r="E428" s="26" t="str">
        <f>'вед.прил 7'!E793</f>
        <v>56 0 06 77640</v>
      </c>
      <c r="F428" s="26" t="s">
        <v>245</v>
      </c>
      <c r="G428" s="26" t="s">
        <v>222</v>
      </c>
      <c r="H428" s="139">
        <f>'вед.прил 7'!I793</f>
        <v>92.5</v>
      </c>
      <c r="I428" s="209">
        <f>'вед.прил 7'!N793</f>
        <v>0</v>
      </c>
      <c r="J428" s="209">
        <f>'вед.прил 7'!O793</f>
        <v>92.5</v>
      </c>
    </row>
    <row r="429" spans="2:10" ht="30">
      <c r="B429" s="23" t="str">
        <f>'вед.прил 7'!A794</f>
        <v>Основное мероприятие "Праздничное оформление территории города"</v>
      </c>
      <c r="C429" s="24" t="s">
        <v>194</v>
      </c>
      <c r="D429" s="24" t="s">
        <v>190</v>
      </c>
      <c r="E429" s="24" t="str">
        <f>'вед.прил 7'!E794</f>
        <v>56 0 08 00000</v>
      </c>
      <c r="F429" s="26"/>
      <c r="G429" s="26"/>
      <c r="H429" s="175">
        <f aca="true" t="shared" si="88" ref="H429:J432">H430</f>
        <v>338.1</v>
      </c>
      <c r="I429" s="201">
        <f t="shared" si="88"/>
        <v>0</v>
      </c>
      <c r="J429" s="201">
        <f t="shared" si="88"/>
        <v>338.1</v>
      </c>
    </row>
    <row r="430" spans="2:10" ht="15">
      <c r="B430" s="22" t="s">
        <v>298</v>
      </c>
      <c r="C430" s="24" t="s">
        <v>194</v>
      </c>
      <c r="D430" s="24" t="s">
        <v>190</v>
      </c>
      <c r="E430" s="24" t="str">
        <f>'вед.прил 7'!E795</f>
        <v>56 0 08 77640</v>
      </c>
      <c r="F430" s="26"/>
      <c r="G430" s="26"/>
      <c r="H430" s="175">
        <f t="shared" si="88"/>
        <v>338.1</v>
      </c>
      <c r="I430" s="201">
        <f t="shared" si="88"/>
        <v>0</v>
      </c>
      <c r="J430" s="201">
        <f t="shared" si="88"/>
        <v>338.1</v>
      </c>
    </row>
    <row r="431" spans="2:10" ht="45">
      <c r="B431" s="22" t="s">
        <v>327</v>
      </c>
      <c r="C431" s="24" t="s">
        <v>194</v>
      </c>
      <c r="D431" s="24" t="s">
        <v>190</v>
      </c>
      <c r="E431" s="24" t="str">
        <f>'вед.прил 7'!E796</f>
        <v>56 0 08 77640</v>
      </c>
      <c r="F431" s="24" t="s">
        <v>244</v>
      </c>
      <c r="G431" s="26"/>
      <c r="H431" s="175">
        <f t="shared" si="88"/>
        <v>338.1</v>
      </c>
      <c r="I431" s="201">
        <f t="shared" si="88"/>
        <v>0</v>
      </c>
      <c r="J431" s="201">
        <f t="shared" si="88"/>
        <v>338.1</v>
      </c>
    </row>
    <row r="432" spans="2:10" ht="45">
      <c r="B432" s="22" t="s">
        <v>315</v>
      </c>
      <c r="C432" s="24" t="s">
        <v>194</v>
      </c>
      <c r="D432" s="24" t="s">
        <v>190</v>
      </c>
      <c r="E432" s="24" t="str">
        <f>'вед.прил 7'!E797</f>
        <v>56 0 08 77640</v>
      </c>
      <c r="F432" s="24" t="s">
        <v>245</v>
      </c>
      <c r="G432" s="26"/>
      <c r="H432" s="175">
        <f t="shared" si="88"/>
        <v>338.1</v>
      </c>
      <c r="I432" s="201">
        <f t="shared" si="88"/>
        <v>0</v>
      </c>
      <c r="J432" s="201">
        <f t="shared" si="88"/>
        <v>338.1</v>
      </c>
    </row>
    <row r="433" spans="2:10" ht="15">
      <c r="B433" s="28" t="s">
        <v>234</v>
      </c>
      <c r="C433" s="26" t="s">
        <v>194</v>
      </c>
      <c r="D433" s="26" t="s">
        <v>190</v>
      </c>
      <c r="E433" s="26" t="str">
        <f>'вед.прил 7'!E798</f>
        <v>56 0 08 77640</v>
      </c>
      <c r="F433" s="26" t="s">
        <v>245</v>
      </c>
      <c r="G433" s="26" t="s">
        <v>222</v>
      </c>
      <c r="H433" s="139">
        <f>'вед.прил 7'!I798</f>
        <v>338.1</v>
      </c>
      <c r="I433" s="209">
        <f>'вед.прил 7'!N798</f>
        <v>0</v>
      </c>
      <c r="J433" s="209">
        <f>'вед.прил 7'!O798</f>
        <v>338.1</v>
      </c>
    </row>
    <row r="434" spans="2:10" ht="45">
      <c r="B434" s="23" t="str">
        <f>'вед.прил 7'!A799</f>
        <v>Основное мероприятие "Озеленение, санитарная обрезка и валка аварийных деревьев на территории города"</v>
      </c>
      <c r="C434" s="24" t="s">
        <v>194</v>
      </c>
      <c r="D434" s="24" t="s">
        <v>190</v>
      </c>
      <c r="E434" s="24" t="str">
        <f>'вед.прил 7'!E799</f>
        <v>56 0 09 00000</v>
      </c>
      <c r="F434" s="26"/>
      <c r="G434" s="26"/>
      <c r="H434" s="175">
        <f aca="true" t="shared" si="89" ref="H434:J437">H435</f>
        <v>5600</v>
      </c>
      <c r="I434" s="201">
        <f t="shared" si="89"/>
        <v>0</v>
      </c>
      <c r="J434" s="201">
        <f t="shared" si="89"/>
        <v>5600</v>
      </c>
    </row>
    <row r="435" spans="2:10" ht="15">
      <c r="B435" s="22" t="s">
        <v>298</v>
      </c>
      <c r="C435" s="24" t="s">
        <v>194</v>
      </c>
      <c r="D435" s="24" t="s">
        <v>190</v>
      </c>
      <c r="E435" s="24" t="str">
        <f>'вед.прил 7'!E800</f>
        <v>56 0 09 77640</v>
      </c>
      <c r="F435" s="26"/>
      <c r="G435" s="26"/>
      <c r="H435" s="175">
        <f t="shared" si="89"/>
        <v>5600</v>
      </c>
      <c r="I435" s="201">
        <f t="shared" si="89"/>
        <v>0</v>
      </c>
      <c r="J435" s="201">
        <f t="shared" si="89"/>
        <v>5600</v>
      </c>
    </row>
    <row r="436" spans="2:10" ht="45">
      <c r="B436" s="22" t="s">
        <v>327</v>
      </c>
      <c r="C436" s="24" t="s">
        <v>194</v>
      </c>
      <c r="D436" s="24" t="s">
        <v>190</v>
      </c>
      <c r="E436" s="24" t="str">
        <f>'вед.прил 7'!E801</f>
        <v>56 0 09 77640</v>
      </c>
      <c r="F436" s="24" t="s">
        <v>244</v>
      </c>
      <c r="G436" s="26"/>
      <c r="H436" s="175">
        <f t="shared" si="89"/>
        <v>5600</v>
      </c>
      <c r="I436" s="201">
        <f t="shared" si="89"/>
        <v>0</v>
      </c>
      <c r="J436" s="201">
        <f t="shared" si="89"/>
        <v>5600</v>
      </c>
    </row>
    <row r="437" spans="2:10" ht="45">
      <c r="B437" s="22" t="s">
        <v>315</v>
      </c>
      <c r="C437" s="24" t="s">
        <v>194</v>
      </c>
      <c r="D437" s="24" t="s">
        <v>190</v>
      </c>
      <c r="E437" s="24" t="str">
        <f>'вед.прил 7'!E802</f>
        <v>56 0 09 77640</v>
      </c>
      <c r="F437" s="24" t="s">
        <v>245</v>
      </c>
      <c r="G437" s="26"/>
      <c r="H437" s="175">
        <f t="shared" si="89"/>
        <v>5600</v>
      </c>
      <c r="I437" s="201">
        <f t="shared" si="89"/>
        <v>0</v>
      </c>
      <c r="J437" s="201">
        <f t="shared" si="89"/>
        <v>5600</v>
      </c>
    </row>
    <row r="438" spans="2:10" ht="15">
      <c r="B438" s="28" t="s">
        <v>234</v>
      </c>
      <c r="C438" s="26" t="s">
        <v>194</v>
      </c>
      <c r="D438" s="26" t="s">
        <v>190</v>
      </c>
      <c r="E438" s="26" t="str">
        <f>'вед.прил 7'!E803</f>
        <v>56 0 09 77640</v>
      </c>
      <c r="F438" s="26" t="s">
        <v>245</v>
      </c>
      <c r="G438" s="26" t="s">
        <v>222</v>
      </c>
      <c r="H438" s="139">
        <f>'вед.прил 7'!I803</f>
        <v>5600</v>
      </c>
      <c r="I438" s="209">
        <f>'вед.прил 7'!N803</f>
        <v>0</v>
      </c>
      <c r="J438" s="209">
        <f>'вед.прил 7'!O803</f>
        <v>5600</v>
      </c>
    </row>
    <row r="439" spans="2:10" ht="45">
      <c r="B439" s="23" t="str">
        <f>'вед.прил 7'!A804</f>
        <v>Основное мероприятие "Содержание территории городского парка культуры и отдыха"</v>
      </c>
      <c r="C439" s="24" t="s">
        <v>194</v>
      </c>
      <c r="D439" s="24" t="s">
        <v>190</v>
      </c>
      <c r="E439" s="24" t="str">
        <f>'вед.прил 7'!E804</f>
        <v>56 0 10 00000</v>
      </c>
      <c r="F439" s="26"/>
      <c r="G439" s="26"/>
      <c r="H439" s="175">
        <f aca="true" t="shared" si="90" ref="H439:J442">H440</f>
        <v>789.7</v>
      </c>
      <c r="I439" s="201">
        <f t="shared" si="90"/>
        <v>13.9</v>
      </c>
      <c r="J439" s="201">
        <f t="shared" si="90"/>
        <v>803.6</v>
      </c>
    </row>
    <row r="440" spans="2:10" ht="15">
      <c r="B440" s="22" t="s">
        <v>298</v>
      </c>
      <c r="C440" s="24" t="s">
        <v>194</v>
      </c>
      <c r="D440" s="24" t="s">
        <v>190</v>
      </c>
      <c r="E440" s="24" t="str">
        <f>'вед.прил 7'!E805</f>
        <v>56 0 10 77640</v>
      </c>
      <c r="F440" s="26"/>
      <c r="G440" s="26"/>
      <c r="H440" s="175">
        <f t="shared" si="90"/>
        <v>789.7</v>
      </c>
      <c r="I440" s="201">
        <f t="shared" si="90"/>
        <v>13.9</v>
      </c>
      <c r="J440" s="201">
        <f t="shared" si="90"/>
        <v>803.6</v>
      </c>
    </row>
    <row r="441" spans="2:10" ht="45">
      <c r="B441" s="22" t="s">
        <v>327</v>
      </c>
      <c r="C441" s="24" t="s">
        <v>194</v>
      </c>
      <c r="D441" s="24" t="s">
        <v>190</v>
      </c>
      <c r="E441" s="24" t="str">
        <f>'вед.прил 7'!E806</f>
        <v>56 0 10 77640</v>
      </c>
      <c r="F441" s="24" t="s">
        <v>244</v>
      </c>
      <c r="G441" s="26"/>
      <c r="H441" s="175">
        <f t="shared" si="90"/>
        <v>789.7</v>
      </c>
      <c r="I441" s="201">
        <f t="shared" si="90"/>
        <v>13.9</v>
      </c>
      <c r="J441" s="201">
        <f t="shared" si="90"/>
        <v>803.6</v>
      </c>
    </row>
    <row r="442" spans="2:10" ht="45">
      <c r="B442" s="22" t="s">
        <v>315</v>
      </c>
      <c r="C442" s="24" t="s">
        <v>194</v>
      </c>
      <c r="D442" s="24" t="s">
        <v>190</v>
      </c>
      <c r="E442" s="24" t="str">
        <f>'вед.прил 7'!E807</f>
        <v>56 0 10 77640</v>
      </c>
      <c r="F442" s="24" t="s">
        <v>245</v>
      </c>
      <c r="G442" s="26"/>
      <c r="H442" s="175">
        <f t="shared" si="90"/>
        <v>789.7</v>
      </c>
      <c r="I442" s="201">
        <f t="shared" si="90"/>
        <v>13.9</v>
      </c>
      <c r="J442" s="201">
        <f t="shared" si="90"/>
        <v>803.6</v>
      </c>
    </row>
    <row r="443" spans="2:10" ht="15">
      <c r="B443" s="28" t="s">
        <v>234</v>
      </c>
      <c r="C443" s="26" t="s">
        <v>194</v>
      </c>
      <c r="D443" s="26" t="s">
        <v>190</v>
      </c>
      <c r="E443" s="26" t="str">
        <f>'вед.прил 7'!E808</f>
        <v>56 0 10 77640</v>
      </c>
      <c r="F443" s="26" t="s">
        <v>245</v>
      </c>
      <c r="G443" s="26" t="s">
        <v>222</v>
      </c>
      <c r="H443" s="139">
        <f>'вед.прил 7'!I808</f>
        <v>789.7</v>
      </c>
      <c r="I443" s="209">
        <f>'вед.прил 7'!N808</f>
        <v>13.9</v>
      </c>
      <c r="J443" s="209">
        <f>'вед.прил 7'!O808</f>
        <v>803.6</v>
      </c>
    </row>
    <row r="444" spans="2:10" ht="45">
      <c r="B444" s="23" t="str">
        <f>'вед.прил 7'!A809</f>
        <v>Основное мероприятие "Акарицидная обработка мест с массовым пребыванием людей"</v>
      </c>
      <c r="C444" s="24" t="s">
        <v>194</v>
      </c>
      <c r="D444" s="24" t="s">
        <v>190</v>
      </c>
      <c r="E444" s="24" t="str">
        <f>'вед.прил 7'!E809</f>
        <v>56 0 12 00000</v>
      </c>
      <c r="F444" s="26"/>
      <c r="G444" s="26"/>
      <c r="H444" s="175">
        <f aca="true" t="shared" si="91" ref="H444:J447">H445</f>
        <v>47.9</v>
      </c>
      <c r="I444" s="201">
        <f t="shared" si="91"/>
        <v>-38.4</v>
      </c>
      <c r="J444" s="201">
        <f t="shared" si="91"/>
        <v>9.5</v>
      </c>
    </row>
    <row r="445" spans="2:10" ht="15">
      <c r="B445" s="22" t="s">
        <v>298</v>
      </c>
      <c r="C445" s="24" t="s">
        <v>194</v>
      </c>
      <c r="D445" s="24" t="s">
        <v>190</v>
      </c>
      <c r="E445" s="24" t="str">
        <f>'вед.прил 7'!E810</f>
        <v>56 0 12 77640</v>
      </c>
      <c r="F445" s="26"/>
      <c r="G445" s="26"/>
      <c r="H445" s="175">
        <f t="shared" si="91"/>
        <v>47.9</v>
      </c>
      <c r="I445" s="201">
        <f t="shared" si="91"/>
        <v>-38.4</v>
      </c>
      <c r="J445" s="201">
        <f t="shared" si="91"/>
        <v>9.5</v>
      </c>
    </row>
    <row r="446" spans="2:10" ht="45">
      <c r="B446" s="22" t="s">
        <v>327</v>
      </c>
      <c r="C446" s="24" t="s">
        <v>194</v>
      </c>
      <c r="D446" s="24" t="s">
        <v>190</v>
      </c>
      <c r="E446" s="24" t="str">
        <f>'вед.прил 7'!E811</f>
        <v>56 0 12 77640</v>
      </c>
      <c r="F446" s="24" t="s">
        <v>244</v>
      </c>
      <c r="G446" s="26"/>
      <c r="H446" s="175">
        <f t="shared" si="91"/>
        <v>47.9</v>
      </c>
      <c r="I446" s="201">
        <f t="shared" si="91"/>
        <v>-38.4</v>
      </c>
      <c r="J446" s="201">
        <f t="shared" si="91"/>
        <v>9.5</v>
      </c>
    </row>
    <row r="447" spans="2:10" ht="45">
      <c r="B447" s="22" t="s">
        <v>315</v>
      </c>
      <c r="C447" s="24" t="s">
        <v>194</v>
      </c>
      <c r="D447" s="24" t="s">
        <v>190</v>
      </c>
      <c r="E447" s="24" t="str">
        <f>'вед.прил 7'!E812</f>
        <v>56 0 12 77640</v>
      </c>
      <c r="F447" s="24" t="s">
        <v>245</v>
      </c>
      <c r="G447" s="26"/>
      <c r="H447" s="175">
        <f t="shared" si="91"/>
        <v>47.9</v>
      </c>
      <c r="I447" s="201">
        <f t="shared" si="91"/>
        <v>-38.4</v>
      </c>
      <c r="J447" s="201">
        <f t="shared" si="91"/>
        <v>9.5</v>
      </c>
    </row>
    <row r="448" spans="2:10" ht="15">
      <c r="B448" s="28" t="s">
        <v>234</v>
      </c>
      <c r="C448" s="26" t="s">
        <v>194</v>
      </c>
      <c r="D448" s="26" t="s">
        <v>190</v>
      </c>
      <c r="E448" s="26" t="str">
        <f>'вед.прил 7'!E813</f>
        <v>56 0 12 77640</v>
      </c>
      <c r="F448" s="26" t="s">
        <v>245</v>
      </c>
      <c r="G448" s="26" t="s">
        <v>222</v>
      </c>
      <c r="H448" s="139">
        <f>'вед.прил 7'!I813</f>
        <v>47.9</v>
      </c>
      <c r="I448" s="209">
        <f>'вед.прил 7'!N813</f>
        <v>-38.4</v>
      </c>
      <c r="J448" s="209">
        <f>'вед.прил 7'!O813</f>
        <v>9.5</v>
      </c>
    </row>
    <row r="449" spans="2:10" ht="30">
      <c r="B449" s="23" t="str">
        <f>'вед.прил 7'!A814</f>
        <v>Основное мероприятие "Мероприятия по содержанию общественных территорий"</v>
      </c>
      <c r="C449" s="24" t="s">
        <v>194</v>
      </c>
      <c r="D449" s="24" t="s">
        <v>190</v>
      </c>
      <c r="E449" s="24" t="s">
        <v>421</v>
      </c>
      <c r="F449" s="26"/>
      <c r="G449" s="26"/>
      <c r="H449" s="175">
        <f aca="true" t="shared" si="92" ref="H449:J452">H450</f>
        <v>442.1</v>
      </c>
      <c r="I449" s="201">
        <f t="shared" si="92"/>
        <v>0</v>
      </c>
      <c r="J449" s="201">
        <f t="shared" si="92"/>
        <v>442.1</v>
      </c>
    </row>
    <row r="450" spans="2:10" ht="15">
      <c r="B450" s="22" t="s">
        <v>298</v>
      </c>
      <c r="C450" s="24" t="s">
        <v>194</v>
      </c>
      <c r="D450" s="24" t="s">
        <v>190</v>
      </c>
      <c r="E450" s="24" t="s">
        <v>422</v>
      </c>
      <c r="F450" s="26"/>
      <c r="G450" s="26"/>
      <c r="H450" s="175">
        <f t="shared" si="92"/>
        <v>442.1</v>
      </c>
      <c r="I450" s="201">
        <f t="shared" si="92"/>
        <v>0</v>
      </c>
      <c r="J450" s="201">
        <f t="shared" si="92"/>
        <v>442.1</v>
      </c>
    </row>
    <row r="451" spans="2:10" ht="45">
      <c r="B451" s="22" t="s">
        <v>327</v>
      </c>
      <c r="C451" s="24" t="s">
        <v>194</v>
      </c>
      <c r="D451" s="24" t="s">
        <v>190</v>
      </c>
      <c r="E451" s="24" t="s">
        <v>422</v>
      </c>
      <c r="F451" s="24" t="s">
        <v>244</v>
      </c>
      <c r="G451" s="26"/>
      <c r="H451" s="175">
        <f t="shared" si="92"/>
        <v>442.1</v>
      </c>
      <c r="I451" s="201">
        <f t="shared" si="92"/>
        <v>0</v>
      </c>
      <c r="J451" s="201">
        <f t="shared" si="92"/>
        <v>442.1</v>
      </c>
    </row>
    <row r="452" spans="2:10" ht="45">
      <c r="B452" s="22" t="s">
        <v>315</v>
      </c>
      <c r="C452" s="24" t="s">
        <v>194</v>
      </c>
      <c r="D452" s="24" t="s">
        <v>190</v>
      </c>
      <c r="E452" s="24" t="s">
        <v>422</v>
      </c>
      <c r="F452" s="24" t="s">
        <v>245</v>
      </c>
      <c r="G452" s="26"/>
      <c r="H452" s="175">
        <f t="shared" si="92"/>
        <v>442.1</v>
      </c>
      <c r="I452" s="201">
        <f t="shared" si="92"/>
        <v>0</v>
      </c>
      <c r="J452" s="201">
        <f t="shared" si="92"/>
        <v>442.1</v>
      </c>
    </row>
    <row r="453" spans="2:10" ht="15">
      <c r="B453" s="28" t="s">
        <v>234</v>
      </c>
      <c r="C453" s="26" t="s">
        <v>194</v>
      </c>
      <c r="D453" s="26" t="s">
        <v>190</v>
      </c>
      <c r="E453" s="26" t="s">
        <v>422</v>
      </c>
      <c r="F453" s="26" t="s">
        <v>245</v>
      </c>
      <c r="G453" s="26" t="s">
        <v>222</v>
      </c>
      <c r="H453" s="139">
        <f>'вед.прил 7'!I818</f>
        <v>442.1</v>
      </c>
      <c r="I453" s="209">
        <f>'вед.прил 7'!N818</f>
        <v>0</v>
      </c>
      <c r="J453" s="209">
        <f>'вед.прил 7'!O818</f>
        <v>442.1</v>
      </c>
    </row>
    <row r="454" spans="2:10" ht="30">
      <c r="B454" s="112" t="str">
        <f>'вед.прил 7'!A819</f>
        <v>Основное мероприятие "Содержание "Парка Машиностроителей"</v>
      </c>
      <c r="C454" s="24" t="s">
        <v>194</v>
      </c>
      <c r="D454" s="24" t="s">
        <v>190</v>
      </c>
      <c r="E454" s="24" t="str">
        <f>'вед.прил 7'!E819</f>
        <v>56 0 19 00000</v>
      </c>
      <c r="F454" s="102"/>
      <c r="G454" s="102"/>
      <c r="H454" s="175">
        <f aca="true" t="shared" si="93" ref="H454:J457">H455</f>
        <v>2333.1</v>
      </c>
      <c r="I454" s="201">
        <f t="shared" si="93"/>
        <v>142</v>
      </c>
      <c r="J454" s="201">
        <f t="shared" si="93"/>
        <v>2475.1</v>
      </c>
    </row>
    <row r="455" spans="2:10" ht="15">
      <c r="B455" s="112" t="str">
        <f>'вед.прил 7'!A820</f>
        <v>Реализация основного мероприятия</v>
      </c>
      <c r="C455" s="24" t="s">
        <v>194</v>
      </c>
      <c r="D455" s="24" t="s">
        <v>190</v>
      </c>
      <c r="E455" s="24" t="str">
        <f>'вед.прил 7'!E820</f>
        <v>56 0 19 77640</v>
      </c>
      <c r="F455" s="102"/>
      <c r="G455" s="102"/>
      <c r="H455" s="175">
        <f t="shared" si="93"/>
        <v>2333.1</v>
      </c>
      <c r="I455" s="201">
        <f t="shared" si="93"/>
        <v>142</v>
      </c>
      <c r="J455" s="201">
        <f t="shared" si="93"/>
        <v>2475.1</v>
      </c>
    </row>
    <row r="456" spans="2:10" ht="45">
      <c r="B456" s="112" t="str">
        <f>'вед.прил 7'!A821</f>
        <v>Закупка товаров, работ и услуг для обеспечения государственных (муниципальных) нужд</v>
      </c>
      <c r="C456" s="24" t="s">
        <v>194</v>
      </c>
      <c r="D456" s="24" t="s">
        <v>190</v>
      </c>
      <c r="E456" s="24" t="str">
        <f>'вед.прил 7'!E821</f>
        <v>56 0 19 77640</v>
      </c>
      <c r="F456" s="101" t="s">
        <v>244</v>
      </c>
      <c r="G456" s="102"/>
      <c r="H456" s="175">
        <f t="shared" si="93"/>
        <v>2333.1</v>
      </c>
      <c r="I456" s="201">
        <f t="shared" si="93"/>
        <v>142</v>
      </c>
      <c r="J456" s="201">
        <f t="shared" si="93"/>
        <v>2475.1</v>
      </c>
    </row>
    <row r="457" spans="2:10" ht="45">
      <c r="B457" s="112" t="str">
        <f>'вед.прил 7'!A822</f>
        <v>Иные закупки товаров, работ и услуг для обеспечения государственных (муниципальных) нужд</v>
      </c>
      <c r="C457" s="24" t="s">
        <v>194</v>
      </c>
      <c r="D457" s="24" t="s">
        <v>190</v>
      </c>
      <c r="E457" s="24" t="str">
        <f>'вед.прил 7'!E822</f>
        <v>56 0 19 77640</v>
      </c>
      <c r="F457" s="101" t="s">
        <v>245</v>
      </c>
      <c r="G457" s="102"/>
      <c r="H457" s="175">
        <f t="shared" si="93"/>
        <v>2333.1</v>
      </c>
      <c r="I457" s="201">
        <f t="shared" si="93"/>
        <v>142</v>
      </c>
      <c r="J457" s="201">
        <f t="shared" si="93"/>
        <v>2475.1</v>
      </c>
    </row>
    <row r="458" spans="2:10" ht="15">
      <c r="B458" s="114" t="str">
        <f>'вед.прил 7'!A823</f>
        <v>Городские средства</v>
      </c>
      <c r="C458" s="26" t="s">
        <v>194</v>
      </c>
      <c r="D458" s="26" t="s">
        <v>190</v>
      </c>
      <c r="E458" s="26" t="str">
        <f>'вед.прил 7'!E823</f>
        <v>56 0 19 77640</v>
      </c>
      <c r="F458" s="102" t="s">
        <v>245</v>
      </c>
      <c r="G458" s="102" t="s">
        <v>222</v>
      </c>
      <c r="H458" s="139">
        <f>'вед.прил 7'!I823</f>
        <v>2333.1</v>
      </c>
      <c r="I458" s="209">
        <f>'вед.прил 7'!N823</f>
        <v>142</v>
      </c>
      <c r="J458" s="209">
        <f>'вед.прил 7'!O823</f>
        <v>2475.1</v>
      </c>
    </row>
    <row r="459" spans="2:10" ht="45">
      <c r="B459" s="22" t="str">
        <f>'вед.прил 7'!A824</f>
        <v>Муниципальная программа "Обеспечение безопасности дорожного движения на территории города Ливны Орловской области"</v>
      </c>
      <c r="C459" s="24" t="s">
        <v>194</v>
      </c>
      <c r="D459" s="24" t="s">
        <v>190</v>
      </c>
      <c r="E459" s="24" t="str">
        <f>'вед.прил 7'!E824</f>
        <v>57 0 00 00000</v>
      </c>
      <c r="F459" s="24"/>
      <c r="G459" s="24"/>
      <c r="H459" s="175">
        <f>H460+H465+H470+H475</f>
        <v>17647.6</v>
      </c>
      <c r="I459" s="201">
        <f>I460+I465+I470+I475</f>
        <v>0</v>
      </c>
      <c r="J459" s="201">
        <f>J460+J465+J470+J475</f>
        <v>17647.6</v>
      </c>
    </row>
    <row r="460" spans="2:10" ht="45">
      <c r="B460" s="22" t="s">
        <v>501</v>
      </c>
      <c r="C460" s="24" t="s">
        <v>194</v>
      </c>
      <c r="D460" s="24" t="s">
        <v>190</v>
      </c>
      <c r="E460" s="24" t="s">
        <v>502</v>
      </c>
      <c r="F460" s="24"/>
      <c r="G460" s="24"/>
      <c r="H460" s="175">
        <f aca="true" t="shared" si="94" ref="H460:J463">H461</f>
        <v>0</v>
      </c>
      <c r="I460" s="201">
        <f t="shared" si="94"/>
        <v>0</v>
      </c>
      <c r="J460" s="201">
        <f t="shared" si="94"/>
        <v>0</v>
      </c>
    </row>
    <row r="461" spans="2:10" ht="15">
      <c r="B461" s="22" t="s">
        <v>298</v>
      </c>
      <c r="C461" s="24" t="s">
        <v>194</v>
      </c>
      <c r="D461" s="24" t="s">
        <v>190</v>
      </c>
      <c r="E461" s="24" t="s">
        <v>503</v>
      </c>
      <c r="F461" s="24"/>
      <c r="G461" s="24"/>
      <c r="H461" s="175">
        <f t="shared" si="94"/>
        <v>0</v>
      </c>
      <c r="I461" s="201">
        <f t="shared" si="94"/>
        <v>0</v>
      </c>
      <c r="J461" s="201">
        <f t="shared" si="94"/>
        <v>0</v>
      </c>
    </row>
    <row r="462" spans="2:10" ht="45">
      <c r="B462" s="22" t="s">
        <v>327</v>
      </c>
      <c r="C462" s="24" t="s">
        <v>194</v>
      </c>
      <c r="D462" s="24" t="s">
        <v>190</v>
      </c>
      <c r="E462" s="24" t="s">
        <v>503</v>
      </c>
      <c r="F462" s="24" t="s">
        <v>244</v>
      </c>
      <c r="G462" s="24"/>
      <c r="H462" s="175">
        <f t="shared" si="94"/>
        <v>0</v>
      </c>
      <c r="I462" s="201">
        <f t="shared" si="94"/>
        <v>0</v>
      </c>
      <c r="J462" s="201">
        <f t="shared" si="94"/>
        <v>0</v>
      </c>
    </row>
    <row r="463" spans="2:10" ht="45">
      <c r="B463" s="22" t="s">
        <v>315</v>
      </c>
      <c r="C463" s="24" t="s">
        <v>194</v>
      </c>
      <c r="D463" s="24" t="s">
        <v>190</v>
      </c>
      <c r="E463" s="24" t="s">
        <v>503</v>
      </c>
      <c r="F463" s="24" t="s">
        <v>245</v>
      </c>
      <c r="G463" s="24"/>
      <c r="H463" s="175">
        <f t="shared" si="94"/>
        <v>0</v>
      </c>
      <c r="I463" s="201">
        <f t="shared" si="94"/>
        <v>0</v>
      </c>
      <c r="J463" s="201">
        <f t="shared" si="94"/>
        <v>0</v>
      </c>
    </row>
    <row r="464" spans="2:10" ht="15">
      <c r="B464" s="28" t="s">
        <v>234</v>
      </c>
      <c r="C464" s="26" t="s">
        <v>194</v>
      </c>
      <c r="D464" s="26" t="s">
        <v>190</v>
      </c>
      <c r="E464" s="26" t="s">
        <v>503</v>
      </c>
      <c r="F464" s="26" t="s">
        <v>245</v>
      </c>
      <c r="G464" s="26" t="s">
        <v>222</v>
      </c>
      <c r="H464" s="139">
        <f>'вед.прил 7'!I829</f>
        <v>0</v>
      </c>
      <c r="I464" s="209">
        <f>'вед.прил 7'!N829</f>
        <v>0</v>
      </c>
      <c r="J464" s="209">
        <f>'вед.прил 7'!O829</f>
        <v>0</v>
      </c>
    </row>
    <row r="465" spans="2:10" ht="45">
      <c r="B465" s="22" t="s">
        <v>152</v>
      </c>
      <c r="C465" s="24" t="s">
        <v>194</v>
      </c>
      <c r="D465" s="24" t="s">
        <v>190</v>
      </c>
      <c r="E465" s="24" t="s">
        <v>68</v>
      </c>
      <c r="F465" s="24"/>
      <c r="G465" s="24"/>
      <c r="H465" s="175">
        <f aca="true" t="shared" si="95" ref="H465:J468">H466</f>
        <v>590</v>
      </c>
      <c r="I465" s="201">
        <f t="shared" si="95"/>
        <v>0</v>
      </c>
      <c r="J465" s="201">
        <f t="shared" si="95"/>
        <v>590</v>
      </c>
    </row>
    <row r="466" spans="2:10" ht="15">
      <c r="B466" s="22" t="s">
        <v>298</v>
      </c>
      <c r="C466" s="24" t="s">
        <v>194</v>
      </c>
      <c r="D466" s="24" t="s">
        <v>190</v>
      </c>
      <c r="E466" s="24" t="s">
        <v>69</v>
      </c>
      <c r="F466" s="24"/>
      <c r="G466" s="24"/>
      <c r="H466" s="175">
        <f t="shared" si="95"/>
        <v>590</v>
      </c>
      <c r="I466" s="201">
        <f t="shared" si="95"/>
        <v>0</v>
      </c>
      <c r="J466" s="201">
        <f t="shared" si="95"/>
        <v>590</v>
      </c>
    </row>
    <row r="467" spans="2:10" ht="45">
      <c r="B467" s="22" t="s">
        <v>327</v>
      </c>
      <c r="C467" s="24" t="s">
        <v>194</v>
      </c>
      <c r="D467" s="24" t="s">
        <v>190</v>
      </c>
      <c r="E467" s="24" t="str">
        <f>'вед.прил 7'!E831</f>
        <v>57 0 02 77470</v>
      </c>
      <c r="F467" s="24" t="s">
        <v>244</v>
      </c>
      <c r="G467" s="24"/>
      <c r="H467" s="175">
        <f t="shared" si="95"/>
        <v>590</v>
      </c>
      <c r="I467" s="201">
        <f t="shared" si="95"/>
        <v>0</v>
      </c>
      <c r="J467" s="201">
        <f t="shared" si="95"/>
        <v>590</v>
      </c>
    </row>
    <row r="468" spans="2:10" ht="45">
      <c r="B468" s="22" t="s">
        <v>315</v>
      </c>
      <c r="C468" s="24" t="s">
        <v>194</v>
      </c>
      <c r="D468" s="24" t="s">
        <v>190</v>
      </c>
      <c r="E468" s="24" t="str">
        <f>'вед.прил 7'!E832</f>
        <v>57 0 02 77470</v>
      </c>
      <c r="F468" s="24" t="s">
        <v>245</v>
      </c>
      <c r="G468" s="24"/>
      <c r="H468" s="175">
        <f t="shared" si="95"/>
        <v>590</v>
      </c>
      <c r="I468" s="201">
        <f t="shared" si="95"/>
        <v>0</v>
      </c>
      <c r="J468" s="201">
        <f t="shared" si="95"/>
        <v>590</v>
      </c>
    </row>
    <row r="469" spans="2:10" ht="15">
      <c r="B469" s="28" t="s">
        <v>234</v>
      </c>
      <c r="C469" s="26" t="s">
        <v>194</v>
      </c>
      <c r="D469" s="26" t="s">
        <v>190</v>
      </c>
      <c r="E469" s="26" t="str">
        <f>'вед.прил 7'!E833</f>
        <v>57 0 02 77470</v>
      </c>
      <c r="F469" s="26" t="s">
        <v>245</v>
      </c>
      <c r="G469" s="26" t="s">
        <v>222</v>
      </c>
      <c r="H469" s="139">
        <f>'вед.прил 7'!I834</f>
        <v>590</v>
      </c>
      <c r="I469" s="209">
        <f>'вед.прил 7'!N834</f>
        <v>0</v>
      </c>
      <c r="J469" s="209">
        <f>'вед.прил 7'!O834</f>
        <v>590</v>
      </c>
    </row>
    <row r="470" spans="2:10" ht="68.25" customHeight="1">
      <c r="B470" s="22" t="str">
        <f>'вед.прил 7'!A835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70" s="24" t="s">
        <v>194</v>
      </c>
      <c r="D470" s="24" t="s">
        <v>190</v>
      </c>
      <c r="E470" s="24" t="str">
        <f>'вед.прил 7'!E835</f>
        <v>57 0 03 00000</v>
      </c>
      <c r="F470" s="24"/>
      <c r="G470" s="24"/>
      <c r="H470" s="175">
        <f aca="true" t="shared" si="96" ref="H470:J473">H471</f>
        <v>16757.6</v>
      </c>
      <c r="I470" s="201">
        <f t="shared" si="96"/>
        <v>0</v>
      </c>
      <c r="J470" s="201">
        <f t="shared" si="96"/>
        <v>16757.6</v>
      </c>
    </row>
    <row r="471" spans="2:10" ht="15">
      <c r="B471" s="22" t="str">
        <f>'вед.прил 7'!A836</f>
        <v>Реализация основного мероприятия</v>
      </c>
      <c r="C471" s="24" t="s">
        <v>194</v>
      </c>
      <c r="D471" s="24" t="s">
        <v>190</v>
      </c>
      <c r="E471" s="24" t="str">
        <f>'вед.прил 7'!E836</f>
        <v>57 0 03 77470</v>
      </c>
      <c r="F471" s="24"/>
      <c r="G471" s="24"/>
      <c r="H471" s="175">
        <f t="shared" si="96"/>
        <v>16757.6</v>
      </c>
      <c r="I471" s="201">
        <f t="shared" si="96"/>
        <v>0</v>
      </c>
      <c r="J471" s="201">
        <f t="shared" si="96"/>
        <v>16757.6</v>
      </c>
    </row>
    <row r="472" spans="2:10" ht="45">
      <c r="B472" s="22" t="s">
        <v>327</v>
      </c>
      <c r="C472" s="24" t="s">
        <v>194</v>
      </c>
      <c r="D472" s="24" t="s">
        <v>190</v>
      </c>
      <c r="E472" s="24" t="str">
        <f>'вед.прил 7'!E837</f>
        <v>57 0 03 77470</v>
      </c>
      <c r="F472" s="24" t="s">
        <v>244</v>
      </c>
      <c r="G472" s="24"/>
      <c r="H472" s="175">
        <f t="shared" si="96"/>
        <v>16757.6</v>
      </c>
      <c r="I472" s="201">
        <f t="shared" si="96"/>
        <v>0</v>
      </c>
      <c r="J472" s="201">
        <f t="shared" si="96"/>
        <v>16757.6</v>
      </c>
    </row>
    <row r="473" spans="2:10" ht="45">
      <c r="B473" s="22" t="s">
        <v>315</v>
      </c>
      <c r="C473" s="24" t="s">
        <v>194</v>
      </c>
      <c r="D473" s="24" t="s">
        <v>190</v>
      </c>
      <c r="E473" s="24" t="str">
        <f>'вед.прил 7'!E838</f>
        <v>57 0 03 77470</v>
      </c>
      <c r="F473" s="24" t="s">
        <v>245</v>
      </c>
      <c r="G473" s="24"/>
      <c r="H473" s="175">
        <f t="shared" si="96"/>
        <v>16757.6</v>
      </c>
      <c r="I473" s="201">
        <f t="shared" si="96"/>
        <v>0</v>
      </c>
      <c r="J473" s="201">
        <f t="shared" si="96"/>
        <v>16757.6</v>
      </c>
    </row>
    <row r="474" spans="2:10" ht="15">
      <c r="B474" s="28" t="s">
        <v>234</v>
      </c>
      <c r="C474" s="26" t="s">
        <v>194</v>
      </c>
      <c r="D474" s="26" t="s">
        <v>190</v>
      </c>
      <c r="E474" s="26" t="str">
        <f>'вед.прил 7'!E839</f>
        <v>57 0 03 77470</v>
      </c>
      <c r="F474" s="26" t="s">
        <v>245</v>
      </c>
      <c r="G474" s="26" t="s">
        <v>222</v>
      </c>
      <c r="H474" s="139">
        <f>'вед.прил 7'!I839</f>
        <v>16757.6</v>
      </c>
      <c r="I474" s="209">
        <f>'вед.прил 7'!N839</f>
        <v>0</v>
      </c>
      <c r="J474" s="209">
        <f>'вед.прил 7'!O839</f>
        <v>16757.6</v>
      </c>
    </row>
    <row r="475" spans="2:10" ht="45">
      <c r="B475" s="23" t="s">
        <v>549</v>
      </c>
      <c r="C475" s="24" t="s">
        <v>194</v>
      </c>
      <c r="D475" s="24" t="s">
        <v>190</v>
      </c>
      <c r="E475" s="24" t="s">
        <v>548</v>
      </c>
      <c r="F475" s="26"/>
      <c r="G475" s="26"/>
      <c r="H475" s="178">
        <f aca="true" t="shared" si="97" ref="H475:J478">H476</f>
        <v>300</v>
      </c>
      <c r="I475" s="201">
        <f t="shared" si="97"/>
        <v>0</v>
      </c>
      <c r="J475" s="201">
        <f t="shared" si="97"/>
        <v>300</v>
      </c>
    </row>
    <row r="476" spans="2:10" ht="15">
      <c r="B476" s="22" t="s">
        <v>298</v>
      </c>
      <c r="C476" s="24" t="s">
        <v>194</v>
      </c>
      <c r="D476" s="24" t="s">
        <v>190</v>
      </c>
      <c r="E476" s="24" t="s">
        <v>547</v>
      </c>
      <c r="F476" s="24"/>
      <c r="G476" s="24"/>
      <c r="H476" s="178">
        <f t="shared" si="97"/>
        <v>300</v>
      </c>
      <c r="I476" s="201">
        <f t="shared" si="97"/>
        <v>0</v>
      </c>
      <c r="J476" s="201">
        <f t="shared" si="97"/>
        <v>300</v>
      </c>
    </row>
    <row r="477" spans="2:10" ht="45">
      <c r="B477" s="22" t="s">
        <v>327</v>
      </c>
      <c r="C477" s="24" t="s">
        <v>194</v>
      </c>
      <c r="D477" s="24" t="s">
        <v>190</v>
      </c>
      <c r="E477" s="24" t="s">
        <v>547</v>
      </c>
      <c r="F477" s="24" t="s">
        <v>244</v>
      </c>
      <c r="G477" s="24"/>
      <c r="H477" s="178">
        <f t="shared" si="97"/>
        <v>300</v>
      </c>
      <c r="I477" s="201">
        <f t="shared" si="97"/>
        <v>0</v>
      </c>
      <c r="J477" s="201">
        <f t="shared" si="97"/>
        <v>300</v>
      </c>
    </row>
    <row r="478" spans="2:10" ht="45">
      <c r="B478" s="22" t="s">
        <v>315</v>
      </c>
      <c r="C478" s="24" t="s">
        <v>194</v>
      </c>
      <c r="D478" s="24" t="s">
        <v>190</v>
      </c>
      <c r="E478" s="24" t="s">
        <v>547</v>
      </c>
      <c r="F478" s="24" t="s">
        <v>245</v>
      </c>
      <c r="G478" s="24"/>
      <c r="H478" s="178">
        <f t="shared" si="97"/>
        <v>300</v>
      </c>
      <c r="I478" s="201">
        <f t="shared" si="97"/>
        <v>0</v>
      </c>
      <c r="J478" s="201">
        <f t="shared" si="97"/>
        <v>300</v>
      </c>
    </row>
    <row r="479" spans="2:10" ht="15">
      <c r="B479" s="28" t="s">
        <v>234</v>
      </c>
      <c r="C479" s="26" t="s">
        <v>194</v>
      </c>
      <c r="D479" s="26" t="s">
        <v>190</v>
      </c>
      <c r="E479" s="26" t="s">
        <v>547</v>
      </c>
      <c r="F479" s="26" t="s">
        <v>245</v>
      </c>
      <c r="G479" s="26" t="s">
        <v>222</v>
      </c>
      <c r="H479" s="139">
        <f>'вед.прил 7'!I844</f>
        <v>300</v>
      </c>
      <c r="I479" s="209">
        <f>'вед.прил 7'!N844</f>
        <v>0</v>
      </c>
      <c r="J479" s="209">
        <f>'вед.прил 7'!O844</f>
        <v>300</v>
      </c>
    </row>
    <row r="480" spans="2:10" ht="45">
      <c r="B480" s="22" t="str">
        <f>'вед.прил 7'!A845</f>
        <v>Муниципальная программа "Формирование современной городской среды на территории города Ливны на 2018-2024 годы"</v>
      </c>
      <c r="C480" s="24" t="s">
        <v>194</v>
      </c>
      <c r="D480" s="24" t="s">
        <v>190</v>
      </c>
      <c r="E480" s="24" t="str">
        <f>'вед.прил 7'!E845</f>
        <v>61 0 00 00000</v>
      </c>
      <c r="F480" s="24"/>
      <c r="G480" s="24"/>
      <c r="H480" s="175">
        <f>H481+H486</f>
        <v>17641.899999999998</v>
      </c>
      <c r="I480" s="201">
        <f>I481+I486</f>
        <v>110.4</v>
      </c>
      <c r="J480" s="201">
        <f>J481+J486</f>
        <v>17752.3</v>
      </c>
    </row>
    <row r="481" spans="2:10" ht="30">
      <c r="B481" s="22" t="str">
        <f>'вед.прил 7'!A846</f>
        <v>Основное мероприятие "Благоустройство общественных территорий"</v>
      </c>
      <c r="C481" s="24" t="s">
        <v>194</v>
      </c>
      <c r="D481" s="24" t="s">
        <v>190</v>
      </c>
      <c r="E481" s="24" t="str">
        <f>'вед.прил 7'!E846</f>
        <v>61 0 02 00000</v>
      </c>
      <c r="F481" s="24"/>
      <c r="G481" s="24"/>
      <c r="H481" s="175">
        <f aca="true" t="shared" si="98" ref="H481:J484">H482</f>
        <v>382.6</v>
      </c>
      <c r="I481" s="201">
        <f t="shared" si="98"/>
        <v>110.4</v>
      </c>
      <c r="J481" s="201">
        <f t="shared" si="98"/>
        <v>493</v>
      </c>
    </row>
    <row r="482" spans="2:10" ht="15">
      <c r="B482" s="22" t="str">
        <f>'вед.прил 7'!A847</f>
        <v>Реализация основного мероприятия</v>
      </c>
      <c r="C482" s="24" t="s">
        <v>194</v>
      </c>
      <c r="D482" s="24" t="s">
        <v>190</v>
      </c>
      <c r="E482" s="24" t="str">
        <f>'вед.прил 7'!E847</f>
        <v>61 0 02 77720</v>
      </c>
      <c r="F482" s="24"/>
      <c r="G482" s="24"/>
      <c r="H482" s="175">
        <f t="shared" si="98"/>
        <v>382.6</v>
      </c>
      <c r="I482" s="201">
        <f t="shared" si="98"/>
        <v>110.4</v>
      </c>
      <c r="J482" s="201">
        <f t="shared" si="98"/>
        <v>493</v>
      </c>
    </row>
    <row r="483" spans="2:10" ht="30">
      <c r="B483" s="22" t="str">
        <f>'вед.прил 7'!A848</f>
        <v>Закупка товаров, работ и услуг для государственных (муниципальных) нужд</v>
      </c>
      <c r="C483" s="24" t="s">
        <v>194</v>
      </c>
      <c r="D483" s="24" t="s">
        <v>190</v>
      </c>
      <c r="E483" s="24" t="str">
        <f>'вед.прил 7'!E848</f>
        <v>61 0 02 77720</v>
      </c>
      <c r="F483" s="24" t="s">
        <v>244</v>
      </c>
      <c r="G483" s="24"/>
      <c r="H483" s="175">
        <f t="shared" si="98"/>
        <v>382.6</v>
      </c>
      <c r="I483" s="201">
        <f t="shared" si="98"/>
        <v>110.4</v>
      </c>
      <c r="J483" s="201">
        <f t="shared" si="98"/>
        <v>493</v>
      </c>
    </row>
    <row r="484" spans="2:10" ht="45">
      <c r="B484" s="22" t="str">
        <f>'вед.прил 7'!A849</f>
        <v>Иные закупки товаров, работ и услуг для обеспечения государственных (муниципальных) нужд</v>
      </c>
      <c r="C484" s="24" t="s">
        <v>194</v>
      </c>
      <c r="D484" s="24" t="s">
        <v>190</v>
      </c>
      <c r="E484" s="24" t="str">
        <f>'вед.прил 7'!E849</f>
        <v>61 0 02 77720</v>
      </c>
      <c r="F484" s="24" t="s">
        <v>245</v>
      </c>
      <c r="G484" s="24"/>
      <c r="H484" s="175">
        <f t="shared" si="98"/>
        <v>382.6</v>
      </c>
      <c r="I484" s="201">
        <f t="shared" si="98"/>
        <v>110.4</v>
      </c>
      <c r="J484" s="201">
        <f t="shared" si="98"/>
        <v>493</v>
      </c>
    </row>
    <row r="485" spans="2:10" ht="15">
      <c r="B485" s="25" t="str">
        <f>'вед.прил 7'!A850</f>
        <v>Городские средства</v>
      </c>
      <c r="C485" s="26" t="s">
        <v>194</v>
      </c>
      <c r="D485" s="26" t="s">
        <v>190</v>
      </c>
      <c r="E485" s="26" t="str">
        <f>'вед.прил 7'!E850</f>
        <v>61 0 02 77720</v>
      </c>
      <c r="F485" s="26" t="s">
        <v>245</v>
      </c>
      <c r="G485" s="24" t="s">
        <v>222</v>
      </c>
      <c r="H485" s="139">
        <f>'вед.прил 7'!I850</f>
        <v>382.6</v>
      </c>
      <c r="I485" s="209">
        <f>'вед.прил 7'!N850</f>
        <v>110.4</v>
      </c>
      <c r="J485" s="209">
        <f>'вед.прил 7'!O850</f>
        <v>493</v>
      </c>
    </row>
    <row r="486" spans="2:10" ht="90">
      <c r="B486" s="22" t="str">
        <f>'вед.прил 7'!A851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86" s="24" t="s">
        <v>194</v>
      </c>
      <c r="D486" s="24" t="s">
        <v>190</v>
      </c>
      <c r="E486" s="24" t="str">
        <f>'вед.прил 7'!E851</f>
        <v>61 0 F2 00000</v>
      </c>
      <c r="F486" s="24"/>
      <c r="G486" s="24"/>
      <c r="H486" s="175">
        <f aca="true" t="shared" si="99" ref="H486:J488">H487</f>
        <v>17259.3</v>
      </c>
      <c r="I486" s="201">
        <f t="shared" si="99"/>
        <v>0</v>
      </c>
      <c r="J486" s="201">
        <f t="shared" si="99"/>
        <v>17259.3</v>
      </c>
    </row>
    <row r="487" spans="2:10" ht="30">
      <c r="B487" s="22" t="str">
        <f>'вед.прил 7'!A852</f>
        <v>Реализация программ формирования современной городской среды</v>
      </c>
      <c r="C487" s="24" t="s">
        <v>194</v>
      </c>
      <c r="D487" s="24" t="s">
        <v>190</v>
      </c>
      <c r="E487" s="24" t="str">
        <f>'вед.прил 7'!E852</f>
        <v>61 0 F2 55550</v>
      </c>
      <c r="F487" s="24"/>
      <c r="G487" s="24"/>
      <c r="H487" s="175">
        <f t="shared" si="99"/>
        <v>17259.3</v>
      </c>
      <c r="I487" s="201">
        <f t="shared" si="99"/>
        <v>0</v>
      </c>
      <c r="J487" s="201">
        <f t="shared" si="99"/>
        <v>17259.3</v>
      </c>
    </row>
    <row r="488" spans="2:10" ht="30">
      <c r="B488" s="22" t="str">
        <f>'вед.прил 7'!A853</f>
        <v>Закупка товаров, работ и услуг для государственных (муниципальных) нужд</v>
      </c>
      <c r="C488" s="24" t="s">
        <v>194</v>
      </c>
      <c r="D488" s="24" t="s">
        <v>190</v>
      </c>
      <c r="E488" s="24" t="str">
        <f>'вед.прил 7'!E853</f>
        <v>61 0 F2 55550</v>
      </c>
      <c r="F488" s="24" t="s">
        <v>244</v>
      </c>
      <c r="G488" s="24"/>
      <c r="H488" s="175">
        <f t="shared" si="99"/>
        <v>17259.3</v>
      </c>
      <c r="I488" s="201">
        <f t="shared" si="99"/>
        <v>0</v>
      </c>
      <c r="J488" s="201">
        <f t="shared" si="99"/>
        <v>17259.3</v>
      </c>
    </row>
    <row r="489" spans="2:10" ht="45">
      <c r="B489" s="22" t="str">
        <f>'вед.прил 7'!A854</f>
        <v>Иные закупки товаров, работ и услуг для обеспечения государственных (муниципальных) нужд</v>
      </c>
      <c r="C489" s="26" t="s">
        <v>194</v>
      </c>
      <c r="D489" s="26" t="s">
        <v>190</v>
      </c>
      <c r="E489" s="24" t="str">
        <f>'вед.прил 7'!E854</f>
        <v>61 0 F2 55550</v>
      </c>
      <c r="F489" s="26" t="s">
        <v>245</v>
      </c>
      <c r="G489" s="24"/>
      <c r="H489" s="175">
        <f>H490+H491</f>
        <v>17259.3</v>
      </c>
      <c r="I489" s="201">
        <f>I490+I491</f>
        <v>0</v>
      </c>
      <c r="J489" s="201">
        <f>J490+J491</f>
        <v>17259.3</v>
      </c>
    </row>
    <row r="490" spans="2:10" ht="15">
      <c r="B490" s="25" t="str">
        <f>'вед.прил 7'!A855</f>
        <v>Городские средства</v>
      </c>
      <c r="C490" s="26" t="s">
        <v>194</v>
      </c>
      <c r="D490" s="26" t="s">
        <v>190</v>
      </c>
      <c r="E490" s="26" t="str">
        <f>'вед.прил 7'!E855</f>
        <v>61 0 F2 55550</v>
      </c>
      <c r="F490" s="26" t="s">
        <v>245</v>
      </c>
      <c r="G490" s="26" t="s">
        <v>222</v>
      </c>
      <c r="H490" s="139">
        <f>'вед.прил 7'!I855</f>
        <v>511.6</v>
      </c>
      <c r="I490" s="209">
        <f>'вед.прил 7'!N855</f>
        <v>0</v>
      </c>
      <c r="J490" s="209">
        <f>'вед.прил 7'!O855</f>
        <v>511.6</v>
      </c>
    </row>
    <row r="491" spans="2:10" ht="15">
      <c r="B491" s="25" t="str">
        <f>'вед.прил 7'!A856</f>
        <v>Областные средства</v>
      </c>
      <c r="C491" s="26" t="s">
        <v>194</v>
      </c>
      <c r="D491" s="26" t="s">
        <v>190</v>
      </c>
      <c r="E491" s="26" t="str">
        <f>'вед.прил 7'!E856</f>
        <v>61 0 F2 55550</v>
      </c>
      <c r="F491" s="26" t="s">
        <v>245</v>
      </c>
      <c r="G491" s="24" t="s">
        <v>223</v>
      </c>
      <c r="H491" s="139">
        <f>'вед.прил 7'!I856</f>
        <v>16747.7</v>
      </c>
      <c r="I491" s="209">
        <f>'вед.прил 7'!N856</f>
        <v>0</v>
      </c>
      <c r="J491" s="209">
        <f>'вед.прил 7'!O856</f>
        <v>16747.7</v>
      </c>
    </row>
    <row r="492" spans="2:10" ht="15">
      <c r="B492" s="112" t="s">
        <v>164</v>
      </c>
      <c r="C492" s="24" t="s">
        <v>194</v>
      </c>
      <c r="D492" s="24" t="s">
        <v>190</v>
      </c>
      <c r="E492" s="24" t="s">
        <v>358</v>
      </c>
      <c r="F492" s="26"/>
      <c r="G492" s="26"/>
      <c r="H492" s="175">
        <f>H497+H493</f>
        <v>335</v>
      </c>
      <c r="I492" s="201">
        <f>I497+I493</f>
        <v>0</v>
      </c>
      <c r="J492" s="201">
        <f>J497+J493</f>
        <v>335</v>
      </c>
    </row>
    <row r="493" spans="2:10" ht="75">
      <c r="B493" s="112" t="s">
        <v>555</v>
      </c>
      <c r="C493" s="24" t="s">
        <v>194</v>
      </c>
      <c r="D493" s="24" t="s">
        <v>190</v>
      </c>
      <c r="E493" s="24" t="s">
        <v>556</v>
      </c>
      <c r="F493" s="24"/>
      <c r="G493" s="24"/>
      <c r="H493" s="182">
        <f aca="true" t="shared" si="100" ref="H493:J495">H494</f>
        <v>100</v>
      </c>
      <c r="I493" s="201">
        <f t="shared" si="100"/>
        <v>0</v>
      </c>
      <c r="J493" s="201">
        <f t="shared" si="100"/>
        <v>100</v>
      </c>
    </row>
    <row r="494" spans="2:10" ht="45">
      <c r="B494" s="111" t="s">
        <v>327</v>
      </c>
      <c r="C494" s="24" t="s">
        <v>194</v>
      </c>
      <c r="D494" s="24" t="s">
        <v>190</v>
      </c>
      <c r="E494" s="24" t="s">
        <v>556</v>
      </c>
      <c r="F494" s="24" t="s">
        <v>244</v>
      </c>
      <c r="G494" s="24"/>
      <c r="H494" s="182">
        <f t="shared" si="100"/>
        <v>100</v>
      </c>
      <c r="I494" s="201">
        <f t="shared" si="100"/>
        <v>0</v>
      </c>
      <c r="J494" s="201">
        <f t="shared" si="100"/>
        <v>100</v>
      </c>
    </row>
    <row r="495" spans="2:10" ht="45">
      <c r="B495" s="111" t="s">
        <v>315</v>
      </c>
      <c r="C495" s="24" t="s">
        <v>194</v>
      </c>
      <c r="D495" s="24" t="s">
        <v>190</v>
      </c>
      <c r="E495" s="24" t="s">
        <v>556</v>
      </c>
      <c r="F495" s="24" t="s">
        <v>245</v>
      </c>
      <c r="G495" s="24"/>
      <c r="H495" s="182">
        <f t="shared" si="100"/>
        <v>100</v>
      </c>
      <c r="I495" s="201">
        <f t="shared" si="100"/>
        <v>0</v>
      </c>
      <c r="J495" s="201">
        <f t="shared" si="100"/>
        <v>100</v>
      </c>
    </row>
    <row r="496" spans="2:10" ht="15">
      <c r="B496" s="28" t="s">
        <v>235</v>
      </c>
      <c r="C496" s="26" t="s">
        <v>194</v>
      </c>
      <c r="D496" s="26" t="s">
        <v>190</v>
      </c>
      <c r="E496" s="26" t="s">
        <v>556</v>
      </c>
      <c r="F496" s="26" t="s">
        <v>245</v>
      </c>
      <c r="G496" s="26" t="s">
        <v>223</v>
      </c>
      <c r="H496" s="139">
        <f>'вед.прил 7'!I861</f>
        <v>100</v>
      </c>
      <c r="I496" s="139">
        <f>'вед.прил 7'!N861</f>
        <v>0</v>
      </c>
      <c r="J496" s="139">
        <f>'вед.прил 7'!O861</f>
        <v>100</v>
      </c>
    </row>
    <row r="497" spans="2:10" ht="60">
      <c r="B497" s="112" t="s">
        <v>293</v>
      </c>
      <c r="C497" s="24" t="s">
        <v>194</v>
      </c>
      <c r="D497" s="24" t="s">
        <v>190</v>
      </c>
      <c r="E497" s="24" t="s">
        <v>11</v>
      </c>
      <c r="F497" s="24"/>
      <c r="G497" s="24"/>
      <c r="H497" s="175">
        <f aca="true" t="shared" si="101" ref="H497:J499">H498</f>
        <v>235</v>
      </c>
      <c r="I497" s="201">
        <f t="shared" si="101"/>
        <v>0</v>
      </c>
      <c r="J497" s="201">
        <f t="shared" si="101"/>
        <v>235</v>
      </c>
    </row>
    <row r="498" spans="2:10" ht="45">
      <c r="B498" s="111" t="s">
        <v>327</v>
      </c>
      <c r="C498" s="24" t="s">
        <v>194</v>
      </c>
      <c r="D498" s="24" t="s">
        <v>190</v>
      </c>
      <c r="E498" s="24" t="s">
        <v>11</v>
      </c>
      <c r="F498" s="24" t="s">
        <v>244</v>
      </c>
      <c r="G498" s="24"/>
      <c r="H498" s="175">
        <f t="shared" si="101"/>
        <v>235</v>
      </c>
      <c r="I498" s="201">
        <f t="shared" si="101"/>
        <v>0</v>
      </c>
      <c r="J498" s="201">
        <f t="shared" si="101"/>
        <v>235</v>
      </c>
    </row>
    <row r="499" spans="2:10" ht="45">
      <c r="B499" s="111" t="s">
        <v>315</v>
      </c>
      <c r="C499" s="24" t="s">
        <v>194</v>
      </c>
      <c r="D499" s="24" t="s">
        <v>190</v>
      </c>
      <c r="E499" s="24" t="s">
        <v>11</v>
      </c>
      <c r="F499" s="24" t="s">
        <v>245</v>
      </c>
      <c r="G499" s="24"/>
      <c r="H499" s="175">
        <f t="shared" si="101"/>
        <v>235</v>
      </c>
      <c r="I499" s="201">
        <f t="shared" si="101"/>
        <v>0</v>
      </c>
      <c r="J499" s="201">
        <f t="shared" si="101"/>
        <v>235</v>
      </c>
    </row>
    <row r="500" spans="2:10" ht="15">
      <c r="B500" s="114" t="s">
        <v>234</v>
      </c>
      <c r="C500" s="26" t="s">
        <v>194</v>
      </c>
      <c r="D500" s="26" t="s">
        <v>190</v>
      </c>
      <c r="E500" s="26" t="s">
        <v>11</v>
      </c>
      <c r="F500" s="26" t="s">
        <v>245</v>
      </c>
      <c r="G500" s="26" t="s">
        <v>222</v>
      </c>
      <c r="H500" s="139">
        <f>'вед.прил 7'!I865</f>
        <v>235</v>
      </c>
      <c r="I500" s="209">
        <f>'вед.прил 7'!N865</f>
        <v>0</v>
      </c>
      <c r="J500" s="209">
        <f>'вед.прил 7'!O865</f>
        <v>235</v>
      </c>
    </row>
    <row r="501" spans="2:10" ht="28.5">
      <c r="B501" s="45" t="s">
        <v>294</v>
      </c>
      <c r="C501" s="46" t="s">
        <v>194</v>
      </c>
      <c r="D501" s="46" t="s">
        <v>194</v>
      </c>
      <c r="E501" s="103"/>
      <c r="F501" s="46"/>
      <c r="G501" s="46"/>
      <c r="H501" s="133">
        <f>H502</f>
        <v>7546.3</v>
      </c>
      <c r="I501" s="133">
        <f>I502</f>
        <v>537.1</v>
      </c>
      <c r="J501" s="133">
        <f>J502</f>
        <v>8083.4</v>
      </c>
    </row>
    <row r="502" spans="2:10" ht="15">
      <c r="B502" s="23" t="s">
        <v>164</v>
      </c>
      <c r="C502" s="24" t="s">
        <v>194</v>
      </c>
      <c r="D502" s="24" t="s">
        <v>194</v>
      </c>
      <c r="E502" s="101" t="s">
        <v>358</v>
      </c>
      <c r="F502" s="24"/>
      <c r="G502" s="24"/>
      <c r="H502" s="175">
        <f>H507+H503</f>
        <v>7546.3</v>
      </c>
      <c r="I502" s="201">
        <f>I507+I503</f>
        <v>537.1</v>
      </c>
      <c r="J502" s="201">
        <f>J507+J503</f>
        <v>8083.4</v>
      </c>
    </row>
    <row r="503" spans="2:10" ht="135">
      <c r="B503" s="59" t="s">
        <v>576</v>
      </c>
      <c r="C503" s="24" t="s">
        <v>194</v>
      </c>
      <c r="D503" s="24" t="s">
        <v>194</v>
      </c>
      <c r="E503" s="122" t="s">
        <v>577</v>
      </c>
      <c r="F503" s="24"/>
      <c r="G503" s="24"/>
      <c r="H503" s="195">
        <f aca="true" t="shared" si="102" ref="H503:J505">H504</f>
        <v>99.8</v>
      </c>
      <c r="I503" s="201">
        <f t="shared" si="102"/>
        <v>0</v>
      </c>
      <c r="J503" s="201">
        <f t="shared" si="102"/>
        <v>99.8</v>
      </c>
    </row>
    <row r="504" spans="2:10" ht="90">
      <c r="B504" s="23" t="s">
        <v>313</v>
      </c>
      <c r="C504" s="24" t="s">
        <v>194</v>
      </c>
      <c r="D504" s="24" t="s">
        <v>194</v>
      </c>
      <c r="E504" s="122" t="s">
        <v>577</v>
      </c>
      <c r="F504" s="24" t="s">
        <v>242</v>
      </c>
      <c r="G504" s="24"/>
      <c r="H504" s="195">
        <f t="shared" si="102"/>
        <v>99.8</v>
      </c>
      <c r="I504" s="201">
        <f t="shared" si="102"/>
        <v>0</v>
      </c>
      <c r="J504" s="201">
        <f t="shared" si="102"/>
        <v>99.8</v>
      </c>
    </row>
    <row r="505" spans="2:10" ht="30">
      <c r="B505" s="23" t="s">
        <v>312</v>
      </c>
      <c r="C505" s="24" t="s">
        <v>194</v>
      </c>
      <c r="D505" s="24" t="s">
        <v>194</v>
      </c>
      <c r="E505" s="122" t="s">
        <v>578</v>
      </c>
      <c r="F505" s="24" t="s">
        <v>243</v>
      </c>
      <c r="G505" s="24"/>
      <c r="H505" s="195">
        <f t="shared" si="102"/>
        <v>99.8</v>
      </c>
      <c r="I505" s="201">
        <f t="shared" si="102"/>
        <v>0</v>
      </c>
      <c r="J505" s="201">
        <f t="shared" si="102"/>
        <v>99.8</v>
      </c>
    </row>
    <row r="506" spans="2:10" ht="15">
      <c r="B506" s="25" t="s">
        <v>235</v>
      </c>
      <c r="C506" s="26" t="s">
        <v>194</v>
      </c>
      <c r="D506" s="26" t="s">
        <v>194</v>
      </c>
      <c r="E506" s="58" t="s">
        <v>577</v>
      </c>
      <c r="F506" s="26" t="s">
        <v>243</v>
      </c>
      <c r="G506" s="26" t="s">
        <v>223</v>
      </c>
      <c r="H506" s="139">
        <f>'вед.прил 7'!I871</f>
        <v>99.8</v>
      </c>
      <c r="I506" s="139">
        <f>'вед.прил 7'!N871</f>
        <v>0</v>
      </c>
      <c r="J506" s="139">
        <f>'вед.прил 7'!O871</f>
        <v>99.8</v>
      </c>
    </row>
    <row r="507" spans="2:10" ht="30">
      <c r="B507" s="27" t="s">
        <v>241</v>
      </c>
      <c r="C507" s="24" t="s">
        <v>194</v>
      </c>
      <c r="D507" s="24" t="s">
        <v>194</v>
      </c>
      <c r="E507" s="101" t="s">
        <v>357</v>
      </c>
      <c r="F507" s="24"/>
      <c r="G507" s="24"/>
      <c r="H507" s="175">
        <f>H508+H511</f>
        <v>7446.5</v>
      </c>
      <c r="I507" s="201">
        <f>I508+I511</f>
        <v>537.1</v>
      </c>
      <c r="J507" s="201">
        <f>J508+J511</f>
        <v>7983.599999999999</v>
      </c>
    </row>
    <row r="508" spans="2:10" ht="90">
      <c r="B508" s="23" t="s">
        <v>313</v>
      </c>
      <c r="C508" s="24" t="s">
        <v>194</v>
      </c>
      <c r="D508" s="24" t="s">
        <v>194</v>
      </c>
      <c r="E508" s="101" t="s">
        <v>357</v>
      </c>
      <c r="F508" s="24" t="s">
        <v>242</v>
      </c>
      <c r="G508" s="24"/>
      <c r="H508" s="175">
        <f aca="true" t="shared" si="103" ref="H508:J509">H509</f>
        <v>7117.3</v>
      </c>
      <c r="I508" s="201">
        <f t="shared" si="103"/>
        <v>459.4</v>
      </c>
      <c r="J508" s="201">
        <f t="shared" si="103"/>
        <v>7576.7</v>
      </c>
    </row>
    <row r="509" spans="2:10" ht="30">
      <c r="B509" s="23" t="s">
        <v>312</v>
      </c>
      <c r="C509" s="24" t="s">
        <v>194</v>
      </c>
      <c r="D509" s="24" t="s">
        <v>194</v>
      </c>
      <c r="E509" s="101" t="s">
        <v>357</v>
      </c>
      <c r="F509" s="24" t="s">
        <v>243</v>
      </c>
      <c r="G509" s="24"/>
      <c r="H509" s="175">
        <f t="shared" si="103"/>
        <v>7117.3</v>
      </c>
      <c r="I509" s="201">
        <f t="shared" si="103"/>
        <v>459.4</v>
      </c>
      <c r="J509" s="201">
        <f t="shared" si="103"/>
        <v>7576.7</v>
      </c>
    </row>
    <row r="510" spans="2:10" ht="15">
      <c r="B510" s="25" t="s">
        <v>234</v>
      </c>
      <c r="C510" s="24" t="s">
        <v>194</v>
      </c>
      <c r="D510" s="24" t="s">
        <v>194</v>
      </c>
      <c r="E510" s="102" t="s">
        <v>357</v>
      </c>
      <c r="F510" s="26" t="s">
        <v>243</v>
      </c>
      <c r="G510" s="26" t="s">
        <v>222</v>
      </c>
      <c r="H510" s="139">
        <f>'вед.прил 7'!I875</f>
        <v>7117.3</v>
      </c>
      <c r="I510" s="209">
        <f>'вед.прил 7'!N875</f>
        <v>459.4</v>
      </c>
      <c r="J510" s="209">
        <f>'вед.прил 7'!O875</f>
        <v>7576.7</v>
      </c>
    </row>
    <row r="511" spans="2:10" ht="45">
      <c r="B511" s="22" t="s">
        <v>327</v>
      </c>
      <c r="C511" s="24" t="s">
        <v>194</v>
      </c>
      <c r="D511" s="24" t="s">
        <v>194</v>
      </c>
      <c r="E511" s="101" t="s">
        <v>357</v>
      </c>
      <c r="F511" s="24" t="s">
        <v>244</v>
      </c>
      <c r="G511" s="24"/>
      <c r="H511" s="175">
        <f aca="true" t="shared" si="104" ref="H511:J512">H512</f>
        <v>329.2</v>
      </c>
      <c r="I511" s="201">
        <f t="shared" si="104"/>
        <v>77.7</v>
      </c>
      <c r="J511" s="201">
        <f t="shared" si="104"/>
        <v>406.9</v>
      </c>
    </row>
    <row r="512" spans="2:10" ht="45">
      <c r="B512" s="22" t="s">
        <v>315</v>
      </c>
      <c r="C512" s="24" t="s">
        <v>194</v>
      </c>
      <c r="D512" s="24" t="s">
        <v>194</v>
      </c>
      <c r="E512" s="101" t="s">
        <v>357</v>
      </c>
      <c r="F512" s="24" t="s">
        <v>245</v>
      </c>
      <c r="G512" s="24"/>
      <c r="H512" s="175">
        <f t="shared" si="104"/>
        <v>329.2</v>
      </c>
      <c r="I512" s="201">
        <f t="shared" si="104"/>
        <v>77.7</v>
      </c>
      <c r="J512" s="201">
        <f t="shared" si="104"/>
        <v>406.9</v>
      </c>
    </row>
    <row r="513" spans="2:10" ht="15">
      <c r="B513" s="25" t="s">
        <v>234</v>
      </c>
      <c r="C513" s="24" t="s">
        <v>194</v>
      </c>
      <c r="D513" s="24" t="s">
        <v>194</v>
      </c>
      <c r="E513" s="102" t="s">
        <v>357</v>
      </c>
      <c r="F513" s="26" t="s">
        <v>245</v>
      </c>
      <c r="G513" s="26" t="s">
        <v>222</v>
      </c>
      <c r="H513" s="139">
        <f>'вед.прил 7'!I878</f>
        <v>329.2</v>
      </c>
      <c r="I513" s="209">
        <f>'вед.прил 7'!N878</f>
        <v>77.7</v>
      </c>
      <c r="J513" s="209">
        <f>'вед.прил 7'!O878</f>
        <v>406.9</v>
      </c>
    </row>
    <row r="514" spans="2:10" ht="15">
      <c r="B514" s="51" t="s">
        <v>592</v>
      </c>
      <c r="C514" s="46" t="s">
        <v>197</v>
      </c>
      <c r="D514" s="24"/>
      <c r="E514" s="26"/>
      <c r="F514" s="26"/>
      <c r="G514" s="26"/>
      <c r="H514" s="133">
        <f>H517</f>
        <v>0</v>
      </c>
      <c r="I514" s="133">
        <f>I517</f>
        <v>5134.299999999999</v>
      </c>
      <c r="J514" s="133">
        <f>J517</f>
        <v>5134.299999999999</v>
      </c>
    </row>
    <row r="515" spans="2:10" ht="14.25">
      <c r="B515" s="62" t="s">
        <v>234</v>
      </c>
      <c r="C515" s="46" t="s">
        <v>197</v>
      </c>
      <c r="D515" s="46"/>
      <c r="E515" s="46"/>
      <c r="F515" s="46"/>
      <c r="G515" s="46" t="s">
        <v>222</v>
      </c>
      <c r="H515" s="133">
        <f aca="true" t="shared" si="105" ref="H515:J516">H523</f>
        <v>0</v>
      </c>
      <c r="I515" s="133">
        <f t="shared" si="105"/>
        <v>62.9</v>
      </c>
      <c r="J515" s="133">
        <f t="shared" si="105"/>
        <v>62.9</v>
      </c>
    </row>
    <row r="516" spans="2:10" ht="14.25">
      <c r="B516" s="62" t="s">
        <v>235</v>
      </c>
      <c r="C516" s="46" t="s">
        <v>197</v>
      </c>
      <c r="D516" s="46"/>
      <c r="E516" s="46"/>
      <c r="F516" s="46"/>
      <c r="G516" s="46" t="s">
        <v>223</v>
      </c>
      <c r="H516" s="133">
        <f t="shared" si="105"/>
        <v>0</v>
      </c>
      <c r="I516" s="133">
        <f t="shared" si="105"/>
        <v>5071.4</v>
      </c>
      <c r="J516" s="133">
        <f t="shared" si="105"/>
        <v>5071.4</v>
      </c>
    </row>
    <row r="517" spans="2:10" ht="28.5">
      <c r="B517" s="51" t="s">
        <v>593</v>
      </c>
      <c r="C517" s="46" t="s">
        <v>197</v>
      </c>
      <c r="D517" s="46" t="s">
        <v>194</v>
      </c>
      <c r="E517" s="26"/>
      <c r="F517" s="26"/>
      <c r="G517" s="26"/>
      <c r="H517" s="133">
        <f aca="true" t="shared" si="106" ref="H517:J521">H518</f>
        <v>0</v>
      </c>
      <c r="I517" s="133">
        <f t="shared" si="106"/>
        <v>5134.299999999999</v>
      </c>
      <c r="J517" s="133">
        <f t="shared" si="106"/>
        <v>5134.299999999999</v>
      </c>
    </row>
    <row r="518" spans="2:10" ht="30">
      <c r="B518" s="23" t="s">
        <v>484</v>
      </c>
      <c r="C518" s="24" t="s">
        <v>197</v>
      </c>
      <c r="D518" s="24" t="s">
        <v>194</v>
      </c>
      <c r="E518" s="24" t="s">
        <v>100</v>
      </c>
      <c r="F518" s="26"/>
      <c r="G518" s="26"/>
      <c r="H518" s="201">
        <f t="shared" si="106"/>
        <v>0</v>
      </c>
      <c r="I518" s="201">
        <f t="shared" si="106"/>
        <v>5134.299999999999</v>
      </c>
      <c r="J518" s="201">
        <f t="shared" si="106"/>
        <v>5134.299999999999</v>
      </c>
    </row>
    <row r="519" spans="2:10" ht="90">
      <c r="B519" s="22" t="s">
        <v>595</v>
      </c>
      <c r="C519" s="24" t="s">
        <v>197</v>
      </c>
      <c r="D519" s="24" t="s">
        <v>194</v>
      </c>
      <c r="E519" s="24" t="s">
        <v>594</v>
      </c>
      <c r="F519" s="26"/>
      <c r="G519" s="26"/>
      <c r="H519" s="201">
        <f t="shared" si="106"/>
        <v>0</v>
      </c>
      <c r="I519" s="201">
        <f t="shared" si="106"/>
        <v>5134.299999999999</v>
      </c>
      <c r="J519" s="201">
        <f t="shared" si="106"/>
        <v>5134.299999999999</v>
      </c>
    </row>
    <row r="520" spans="2:10" ht="45">
      <c r="B520" s="22" t="s">
        <v>596</v>
      </c>
      <c r="C520" s="24" t="s">
        <v>197</v>
      </c>
      <c r="D520" s="24" t="s">
        <v>194</v>
      </c>
      <c r="E520" s="24" t="s">
        <v>597</v>
      </c>
      <c r="F520" s="26"/>
      <c r="G520" s="26"/>
      <c r="H520" s="201">
        <f t="shared" si="106"/>
        <v>0</v>
      </c>
      <c r="I520" s="201">
        <f t="shared" si="106"/>
        <v>5134.299999999999</v>
      </c>
      <c r="J520" s="201">
        <f t="shared" si="106"/>
        <v>5134.299999999999</v>
      </c>
    </row>
    <row r="521" spans="2:10" ht="45">
      <c r="B521" s="22" t="s">
        <v>327</v>
      </c>
      <c r="C521" s="24" t="s">
        <v>197</v>
      </c>
      <c r="D521" s="24" t="s">
        <v>194</v>
      </c>
      <c r="E521" s="24" t="s">
        <v>597</v>
      </c>
      <c r="F521" s="24" t="s">
        <v>244</v>
      </c>
      <c r="G521" s="26"/>
      <c r="H521" s="201">
        <f t="shared" si="106"/>
        <v>0</v>
      </c>
      <c r="I521" s="201">
        <f t="shared" si="106"/>
        <v>5134.299999999999</v>
      </c>
      <c r="J521" s="201">
        <f t="shared" si="106"/>
        <v>5134.299999999999</v>
      </c>
    </row>
    <row r="522" spans="2:10" ht="45">
      <c r="B522" s="22" t="s">
        <v>315</v>
      </c>
      <c r="C522" s="24" t="s">
        <v>197</v>
      </c>
      <c r="D522" s="24" t="s">
        <v>194</v>
      </c>
      <c r="E522" s="24" t="s">
        <v>597</v>
      </c>
      <c r="F522" s="24" t="s">
        <v>245</v>
      </c>
      <c r="G522" s="26"/>
      <c r="H522" s="201">
        <f>H523+H524</f>
        <v>0</v>
      </c>
      <c r="I522" s="201">
        <f>I523+I524</f>
        <v>5134.299999999999</v>
      </c>
      <c r="J522" s="201">
        <f>J523+J524</f>
        <v>5134.299999999999</v>
      </c>
    </row>
    <row r="523" spans="2:10" ht="30">
      <c r="B523" s="28" t="s">
        <v>234</v>
      </c>
      <c r="C523" s="26" t="s">
        <v>197</v>
      </c>
      <c r="D523" s="26" t="s">
        <v>194</v>
      </c>
      <c r="E523" s="26" t="s">
        <v>597</v>
      </c>
      <c r="F523" s="26" t="s">
        <v>245</v>
      </c>
      <c r="G523" s="26" t="s">
        <v>222</v>
      </c>
      <c r="H523" s="139">
        <f>'вед.прил 7'!I886</f>
        <v>0</v>
      </c>
      <c r="I523" s="209">
        <f>'вед.прил 7'!N886</f>
        <v>62.9</v>
      </c>
      <c r="J523" s="209">
        <f>'вед.прил 7'!O886</f>
        <v>62.9</v>
      </c>
    </row>
    <row r="524" spans="2:10" ht="30">
      <c r="B524" s="28" t="s">
        <v>235</v>
      </c>
      <c r="C524" s="26" t="s">
        <v>197</v>
      </c>
      <c r="D524" s="26" t="s">
        <v>194</v>
      </c>
      <c r="E524" s="26" t="s">
        <v>597</v>
      </c>
      <c r="F524" s="26" t="s">
        <v>245</v>
      </c>
      <c r="G524" s="26" t="s">
        <v>223</v>
      </c>
      <c r="H524" s="139">
        <f>'вед.прил 7'!I887</f>
        <v>0</v>
      </c>
      <c r="I524" s="209">
        <f>'вед.прил 7'!N887</f>
        <v>5071.4</v>
      </c>
      <c r="J524" s="209">
        <f>'вед.прил 7'!O887</f>
        <v>5071.4</v>
      </c>
    </row>
    <row r="525" spans="2:10" ht="14.25">
      <c r="B525" s="62" t="s">
        <v>181</v>
      </c>
      <c r="C525" s="46" t="s">
        <v>196</v>
      </c>
      <c r="D525" s="46"/>
      <c r="E525" s="46"/>
      <c r="F525" s="46"/>
      <c r="G525" s="46"/>
      <c r="H525" s="134">
        <f>H528+H566+H658+H703+H730</f>
        <v>820706.6</v>
      </c>
      <c r="I525" s="134">
        <f>I528+I566+I658+I703+I730</f>
        <v>14820.399999999996</v>
      </c>
      <c r="J525" s="134">
        <f>J528+J566+J658+J703+J730</f>
        <v>835527</v>
      </c>
    </row>
    <row r="526" spans="2:10" ht="14.25">
      <c r="B526" s="62" t="s">
        <v>234</v>
      </c>
      <c r="C526" s="46" t="s">
        <v>196</v>
      </c>
      <c r="D526" s="46"/>
      <c r="E526" s="46"/>
      <c r="F526" s="46"/>
      <c r="G526" s="46" t="s">
        <v>222</v>
      </c>
      <c r="H526" s="134">
        <f>H539+H577+H582+H591+H596+H612+H697+H710+H717+H723+H729+H737+H740+H746+H751+H754+H760+H775+H778+H781+H601+H545+H550+H556+H618+H635+H640+H678+H606+H628+H665+H565+H657+H766+H623+H702+H683+H685+H687+H690+H672</f>
        <v>243832.30000000008</v>
      </c>
      <c r="I526" s="134">
        <f>I539+I577+I582+I591+I596+I612+I697+I710+I717+I723+I729+I737+I740+I746+I751+I754+I760+I775+I778+I781+I601+I545+I550+I556+I618+I635+I640+I678+I606+I628+I665+I565+I657+I766+I623+I702+I683+I685+I687+I690+I672</f>
        <v>-2629.6000000000004</v>
      </c>
      <c r="J526" s="134">
        <f>J539+J577+J582+J591+J596+J612+J697+J710+J717+J723+J729+J737+J740+J746+J751+J754+J760+J775+J778+J781+J601+J545+J550+J556+J618+J635+J640+J678+J606+J628+J665+J565+J657+J766+J623+J702+J683+J685+J687+J690+J672</f>
        <v>241202.7</v>
      </c>
    </row>
    <row r="527" spans="2:10" ht="14.25">
      <c r="B527" s="62" t="s">
        <v>235</v>
      </c>
      <c r="C527" s="46" t="s">
        <v>196</v>
      </c>
      <c r="D527" s="46"/>
      <c r="E527" s="46"/>
      <c r="F527" s="46"/>
      <c r="G527" s="46" t="s">
        <v>223</v>
      </c>
      <c r="H527" s="134">
        <f>H535+H573+H587+H649+H653+H602+H629+H666+H561+H645+H771</f>
        <v>576874.3</v>
      </c>
      <c r="I527" s="134">
        <f>I535+I573+I587+I649+I653+I602+I629+I666+I561+I645+I771</f>
        <v>17450</v>
      </c>
      <c r="J527" s="134">
        <f>J535+J573+J587+J649+J653+J602+J629+J666+J561+J645+J771</f>
        <v>594324.3</v>
      </c>
    </row>
    <row r="528" spans="2:10" ht="14.25">
      <c r="B528" s="45" t="s">
        <v>182</v>
      </c>
      <c r="C528" s="46" t="s">
        <v>196</v>
      </c>
      <c r="D528" s="46" t="s">
        <v>189</v>
      </c>
      <c r="E528" s="46"/>
      <c r="F528" s="46"/>
      <c r="G528" s="46"/>
      <c r="H528" s="133">
        <f>H529+H551+H557</f>
        <v>309469.10000000003</v>
      </c>
      <c r="I528" s="133">
        <f>I529+I551+I557</f>
        <v>-2025.7</v>
      </c>
      <c r="J528" s="133">
        <f>J529+J551+J557</f>
        <v>307443.4</v>
      </c>
    </row>
    <row r="529" spans="2:10" ht="30">
      <c r="B529" s="23" t="str">
        <f>'вед.прил 7'!A62</f>
        <v>Муниципальная программа "Образование в городе Ливны Орловской области"</v>
      </c>
      <c r="C529" s="24" t="s">
        <v>196</v>
      </c>
      <c r="D529" s="24" t="s">
        <v>189</v>
      </c>
      <c r="E529" s="24" t="s">
        <v>334</v>
      </c>
      <c r="F529" s="24"/>
      <c r="G529" s="24"/>
      <c r="H529" s="175">
        <f>H530+H540</f>
        <v>306768.2</v>
      </c>
      <c r="I529" s="201">
        <f>I530+I540</f>
        <v>-1975.7</v>
      </c>
      <c r="J529" s="201">
        <f>J530+J540</f>
        <v>304792.5</v>
      </c>
    </row>
    <row r="530" spans="2:10" ht="60">
      <c r="B530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0" s="24" t="s">
        <v>196</v>
      </c>
      <c r="D530" s="24" t="s">
        <v>189</v>
      </c>
      <c r="E530" s="24" t="s">
        <v>336</v>
      </c>
      <c r="F530" s="24"/>
      <c r="G530" s="24"/>
      <c r="H530" s="175">
        <f>H531</f>
        <v>305022.8</v>
      </c>
      <c r="I530" s="201">
        <f>I531</f>
        <v>-914.7</v>
      </c>
      <c r="J530" s="201">
        <f>J531</f>
        <v>304108.1</v>
      </c>
    </row>
    <row r="531" spans="2:10" ht="60">
      <c r="B531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31" s="24" t="s">
        <v>196</v>
      </c>
      <c r="D531" s="24" t="s">
        <v>189</v>
      </c>
      <c r="E531" s="24" t="s">
        <v>335</v>
      </c>
      <c r="F531" s="24"/>
      <c r="G531" s="24"/>
      <c r="H531" s="175">
        <f>H532+H536</f>
        <v>305022.8</v>
      </c>
      <c r="I531" s="201">
        <f>I532+I536</f>
        <v>-914.7</v>
      </c>
      <c r="J531" s="201">
        <f>J532+J536</f>
        <v>304108.1</v>
      </c>
    </row>
    <row r="532" spans="2:10" ht="180">
      <c r="B532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32" s="24" t="s">
        <v>196</v>
      </c>
      <c r="D532" s="24" t="s">
        <v>189</v>
      </c>
      <c r="E532" s="24" t="s">
        <v>339</v>
      </c>
      <c r="F532" s="24"/>
      <c r="G532" s="24"/>
      <c r="H532" s="175">
        <f aca="true" t="shared" si="107" ref="H532:J534">H533</f>
        <v>208287</v>
      </c>
      <c r="I532" s="201">
        <f t="shared" si="107"/>
        <v>0</v>
      </c>
      <c r="J532" s="201">
        <f t="shared" si="107"/>
        <v>208287</v>
      </c>
    </row>
    <row r="533" spans="2:10" ht="45">
      <c r="B533" s="23" t="str">
        <f>'вед.прил 7'!A66</f>
        <v>Предоставление субсидий бюджетным, автономным учреждениям и иным некоммерческим организациям</v>
      </c>
      <c r="C533" s="24" t="s">
        <v>196</v>
      </c>
      <c r="D533" s="24" t="s">
        <v>189</v>
      </c>
      <c r="E533" s="24" t="s">
        <v>339</v>
      </c>
      <c r="F533" s="24" t="s">
        <v>246</v>
      </c>
      <c r="G533" s="24"/>
      <c r="H533" s="175">
        <f t="shared" si="107"/>
        <v>208287</v>
      </c>
      <c r="I533" s="201">
        <f t="shared" si="107"/>
        <v>0</v>
      </c>
      <c r="J533" s="201">
        <f t="shared" si="107"/>
        <v>208287</v>
      </c>
    </row>
    <row r="534" spans="2:10" ht="15">
      <c r="B534" s="23" t="str">
        <f>'вед.прил 7'!A67</f>
        <v>Субсидии бюджетным учреждениям</v>
      </c>
      <c r="C534" s="24" t="s">
        <v>196</v>
      </c>
      <c r="D534" s="24" t="s">
        <v>189</v>
      </c>
      <c r="E534" s="24" t="s">
        <v>339</v>
      </c>
      <c r="F534" s="24" t="s">
        <v>248</v>
      </c>
      <c r="G534" s="24"/>
      <c r="H534" s="175">
        <f t="shared" si="107"/>
        <v>208287</v>
      </c>
      <c r="I534" s="201">
        <f t="shared" si="107"/>
        <v>0</v>
      </c>
      <c r="J534" s="201">
        <f t="shared" si="107"/>
        <v>208287</v>
      </c>
    </row>
    <row r="535" spans="2:10" ht="15">
      <c r="B535" s="28" t="str">
        <f>'вед.прил 7'!A68</f>
        <v>Областные средства</v>
      </c>
      <c r="C535" s="26" t="s">
        <v>196</v>
      </c>
      <c r="D535" s="26" t="s">
        <v>189</v>
      </c>
      <c r="E535" s="26" t="s">
        <v>339</v>
      </c>
      <c r="F535" s="26" t="s">
        <v>248</v>
      </c>
      <c r="G535" s="26" t="s">
        <v>223</v>
      </c>
      <c r="H535" s="139">
        <f>'вед.прил 7'!I68</f>
        <v>208287</v>
      </c>
      <c r="I535" s="209">
        <f>'вед.прил 7'!N68</f>
        <v>0</v>
      </c>
      <c r="J535" s="209">
        <f>'вед.прил 7'!O68</f>
        <v>208287</v>
      </c>
    </row>
    <row r="536" spans="2:10" ht="15">
      <c r="B536" s="23" t="str">
        <f>'вед.прил 7'!A69</f>
        <v>Реализация основного мероприятия</v>
      </c>
      <c r="C536" s="24" t="s">
        <v>196</v>
      </c>
      <c r="D536" s="24" t="s">
        <v>189</v>
      </c>
      <c r="E536" s="24" t="s">
        <v>340</v>
      </c>
      <c r="F536" s="24"/>
      <c r="G536" s="24"/>
      <c r="H536" s="175">
        <f aca="true" t="shared" si="108" ref="H536:J538">H537</f>
        <v>96735.8</v>
      </c>
      <c r="I536" s="201">
        <f t="shared" si="108"/>
        <v>-914.7</v>
      </c>
      <c r="J536" s="201">
        <f t="shared" si="108"/>
        <v>95821.1</v>
      </c>
    </row>
    <row r="537" spans="2:10" ht="45">
      <c r="B537" s="27" t="s">
        <v>247</v>
      </c>
      <c r="C537" s="24" t="s">
        <v>196</v>
      </c>
      <c r="D537" s="24" t="s">
        <v>189</v>
      </c>
      <c r="E537" s="24" t="s">
        <v>340</v>
      </c>
      <c r="F537" s="24" t="s">
        <v>246</v>
      </c>
      <c r="G537" s="24"/>
      <c r="H537" s="175">
        <f t="shared" si="108"/>
        <v>96735.8</v>
      </c>
      <c r="I537" s="201">
        <f t="shared" si="108"/>
        <v>-914.7</v>
      </c>
      <c r="J537" s="201">
        <f t="shared" si="108"/>
        <v>95821.1</v>
      </c>
    </row>
    <row r="538" spans="2:10" ht="15">
      <c r="B538" s="23" t="str">
        <f>'вед.прил 7'!A71</f>
        <v>Субсидии бюджетным учреждениям</v>
      </c>
      <c r="C538" s="24" t="s">
        <v>196</v>
      </c>
      <c r="D538" s="24" t="s">
        <v>189</v>
      </c>
      <c r="E538" s="24" t="s">
        <v>340</v>
      </c>
      <c r="F538" s="24" t="s">
        <v>248</v>
      </c>
      <c r="G538" s="24"/>
      <c r="H538" s="175">
        <f t="shared" si="108"/>
        <v>96735.8</v>
      </c>
      <c r="I538" s="201">
        <f t="shared" si="108"/>
        <v>-914.7</v>
      </c>
      <c r="J538" s="201">
        <f t="shared" si="108"/>
        <v>95821.1</v>
      </c>
    </row>
    <row r="539" spans="2:10" ht="15">
      <c r="B539" s="28" t="str">
        <f>'вед.прил 7'!A72</f>
        <v>Городские средства</v>
      </c>
      <c r="C539" s="26" t="s">
        <v>196</v>
      </c>
      <c r="D539" s="26" t="s">
        <v>189</v>
      </c>
      <c r="E539" s="26" t="s">
        <v>340</v>
      </c>
      <c r="F539" s="26" t="s">
        <v>248</v>
      </c>
      <c r="G539" s="26" t="s">
        <v>222</v>
      </c>
      <c r="H539" s="139">
        <f>'вед.прил 7'!I72</f>
        <v>96735.8</v>
      </c>
      <c r="I539" s="209">
        <f>'вед.прил 7'!N72</f>
        <v>-914.7</v>
      </c>
      <c r="J539" s="209">
        <f>'вед.прил 7'!O72</f>
        <v>95821.1</v>
      </c>
    </row>
    <row r="540" spans="2:10" ht="45">
      <c r="B540" s="23" t="s">
        <v>1</v>
      </c>
      <c r="C540" s="24" t="s">
        <v>196</v>
      </c>
      <c r="D540" s="24" t="s">
        <v>189</v>
      </c>
      <c r="E540" s="24" t="s">
        <v>2</v>
      </c>
      <c r="F540" s="24"/>
      <c r="G540" s="24"/>
      <c r="H540" s="175">
        <f>H541+H546</f>
        <v>1745.3999999999999</v>
      </c>
      <c r="I540" s="201">
        <f>I541+I546</f>
        <v>-1061</v>
      </c>
      <c r="J540" s="201">
        <f>J541+J546</f>
        <v>684.3999999999999</v>
      </c>
    </row>
    <row r="541" spans="2:10" ht="45">
      <c r="B541" s="23" t="s">
        <v>3</v>
      </c>
      <c r="C541" s="24" t="s">
        <v>196</v>
      </c>
      <c r="D541" s="24" t="s">
        <v>189</v>
      </c>
      <c r="E541" s="24" t="s">
        <v>4</v>
      </c>
      <c r="F541" s="26"/>
      <c r="G541" s="26"/>
      <c r="H541" s="175">
        <f aca="true" t="shared" si="109" ref="H541:J544">H542</f>
        <v>1528.1</v>
      </c>
      <c r="I541" s="201">
        <f t="shared" si="109"/>
        <v>-1061</v>
      </c>
      <c r="J541" s="201">
        <f t="shared" si="109"/>
        <v>467.0999999999999</v>
      </c>
    </row>
    <row r="542" spans="2:10" ht="15">
      <c r="B542" s="22" t="s">
        <v>298</v>
      </c>
      <c r="C542" s="24" t="s">
        <v>196</v>
      </c>
      <c r="D542" s="24" t="s">
        <v>189</v>
      </c>
      <c r="E542" s="24" t="s">
        <v>5</v>
      </c>
      <c r="F542" s="26"/>
      <c r="G542" s="26"/>
      <c r="H542" s="175">
        <f t="shared" si="109"/>
        <v>1528.1</v>
      </c>
      <c r="I542" s="201">
        <f t="shared" si="109"/>
        <v>-1061</v>
      </c>
      <c r="J542" s="201">
        <f t="shared" si="109"/>
        <v>467.0999999999999</v>
      </c>
    </row>
    <row r="543" spans="2:10" ht="45">
      <c r="B543" s="27" t="s">
        <v>247</v>
      </c>
      <c r="C543" s="24" t="s">
        <v>196</v>
      </c>
      <c r="D543" s="24" t="s">
        <v>189</v>
      </c>
      <c r="E543" s="24" t="s">
        <v>5</v>
      </c>
      <c r="F543" s="24" t="s">
        <v>246</v>
      </c>
      <c r="G543" s="24"/>
      <c r="H543" s="175">
        <f t="shared" si="109"/>
        <v>1528.1</v>
      </c>
      <c r="I543" s="201">
        <f t="shared" si="109"/>
        <v>-1061</v>
      </c>
      <c r="J543" s="201">
        <f t="shared" si="109"/>
        <v>467.0999999999999</v>
      </c>
    </row>
    <row r="544" spans="2:10" ht="15">
      <c r="B544" s="23" t="s">
        <v>249</v>
      </c>
      <c r="C544" s="24" t="s">
        <v>196</v>
      </c>
      <c r="D544" s="24" t="s">
        <v>189</v>
      </c>
      <c r="E544" s="24" t="s">
        <v>5</v>
      </c>
      <c r="F544" s="24" t="s">
        <v>248</v>
      </c>
      <c r="G544" s="24"/>
      <c r="H544" s="175">
        <f t="shared" si="109"/>
        <v>1528.1</v>
      </c>
      <c r="I544" s="201">
        <f t="shared" si="109"/>
        <v>-1061</v>
      </c>
      <c r="J544" s="201">
        <f t="shared" si="109"/>
        <v>467.0999999999999</v>
      </c>
    </row>
    <row r="545" spans="2:10" ht="15">
      <c r="B545" s="28" t="s">
        <v>234</v>
      </c>
      <c r="C545" s="26" t="s">
        <v>196</v>
      </c>
      <c r="D545" s="26" t="s">
        <v>189</v>
      </c>
      <c r="E545" s="26" t="s">
        <v>5</v>
      </c>
      <c r="F545" s="26" t="s">
        <v>248</v>
      </c>
      <c r="G545" s="26" t="s">
        <v>222</v>
      </c>
      <c r="H545" s="139">
        <f>'вед.прил 7'!I78</f>
        <v>1528.1</v>
      </c>
      <c r="I545" s="209">
        <f>'вед.прил 7'!N78</f>
        <v>-1061</v>
      </c>
      <c r="J545" s="209">
        <f>'вед.прил 7'!O78</f>
        <v>467.0999999999999</v>
      </c>
    </row>
    <row r="546" spans="2:10" ht="60">
      <c r="B546" s="23" t="s">
        <v>418</v>
      </c>
      <c r="C546" s="24" t="s">
        <v>196</v>
      </c>
      <c r="D546" s="24" t="s">
        <v>189</v>
      </c>
      <c r="E546" s="24" t="s">
        <v>416</v>
      </c>
      <c r="F546" s="26"/>
      <c r="G546" s="26"/>
      <c r="H546" s="175">
        <f aca="true" t="shared" si="110" ref="H546:J549">H547</f>
        <v>217.3</v>
      </c>
      <c r="I546" s="201">
        <f t="shared" si="110"/>
        <v>0</v>
      </c>
      <c r="J546" s="201">
        <f t="shared" si="110"/>
        <v>217.3</v>
      </c>
    </row>
    <row r="547" spans="2:10" ht="15">
      <c r="B547" s="22" t="s">
        <v>298</v>
      </c>
      <c r="C547" s="24" t="s">
        <v>196</v>
      </c>
      <c r="D547" s="24" t="s">
        <v>189</v>
      </c>
      <c r="E547" s="24" t="s">
        <v>417</v>
      </c>
      <c r="F547" s="26"/>
      <c r="G547" s="26"/>
      <c r="H547" s="175">
        <f t="shared" si="110"/>
        <v>217.3</v>
      </c>
      <c r="I547" s="201">
        <f t="shared" si="110"/>
        <v>0</v>
      </c>
      <c r="J547" s="201">
        <f t="shared" si="110"/>
        <v>217.3</v>
      </c>
    </row>
    <row r="548" spans="2:10" ht="45">
      <c r="B548" s="27" t="s">
        <v>247</v>
      </c>
      <c r="C548" s="24" t="s">
        <v>196</v>
      </c>
      <c r="D548" s="24" t="s">
        <v>189</v>
      </c>
      <c r="E548" s="24" t="s">
        <v>417</v>
      </c>
      <c r="F548" s="24" t="s">
        <v>246</v>
      </c>
      <c r="G548" s="24"/>
      <c r="H548" s="175">
        <f t="shared" si="110"/>
        <v>217.3</v>
      </c>
      <c r="I548" s="201">
        <f t="shared" si="110"/>
        <v>0</v>
      </c>
      <c r="J548" s="201">
        <f t="shared" si="110"/>
        <v>217.3</v>
      </c>
    </row>
    <row r="549" spans="2:10" ht="15">
      <c r="B549" s="23" t="s">
        <v>249</v>
      </c>
      <c r="C549" s="24" t="s">
        <v>196</v>
      </c>
      <c r="D549" s="24" t="s">
        <v>189</v>
      </c>
      <c r="E549" s="24" t="s">
        <v>417</v>
      </c>
      <c r="F549" s="24" t="s">
        <v>248</v>
      </c>
      <c r="G549" s="24"/>
      <c r="H549" s="175">
        <f t="shared" si="110"/>
        <v>217.3</v>
      </c>
      <c r="I549" s="201">
        <f t="shared" si="110"/>
        <v>0</v>
      </c>
      <c r="J549" s="201">
        <f t="shared" si="110"/>
        <v>217.3</v>
      </c>
    </row>
    <row r="550" spans="2:10" ht="15">
      <c r="B550" s="28" t="s">
        <v>234</v>
      </c>
      <c r="C550" s="26" t="s">
        <v>196</v>
      </c>
      <c r="D550" s="26" t="s">
        <v>189</v>
      </c>
      <c r="E550" s="26" t="s">
        <v>419</v>
      </c>
      <c r="F550" s="26" t="s">
        <v>248</v>
      </c>
      <c r="G550" s="26" t="s">
        <v>222</v>
      </c>
      <c r="H550" s="139">
        <f>'вед.прил 7'!I83</f>
        <v>217.3</v>
      </c>
      <c r="I550" s="209">
        <f>'вед.прил 7'!N83</f>
        <v>0</v>
      </c>
      <c r="J550" s="209">
        <f>'вед.прил 7'!O83</f>
        <v>217.3</v>
      </c>
    </row>
    <row r="551" spans="2:10" ht="45">
      <c r="B551" s="22" t="str">
        <f>'вед.прил 7'!A84</f>
        <v>Муниципальная программа "Доступная среда  города Ливны Орловской области на 2020-2026 годы"</v>
      </c>
      <c r="C551" s="24" t="s">
        <v>196</v>
      </c>
      <c r="D551" s="24" t="s">
        <v>189</v>
      </c>
      <c r="E551" s="24" t="str">
        <f>'вед.прил 7'!E84</f>
        <v>62 0 00 00000</v>
      </c>
      <c r="F551" s="24"/>
      <c r="G551" s="24"/>
      <c r="H551" s="175">
        <f aca="true" t="shared" si="111" ref="H551:J555">H552</f>
        <v>120</v>
      </c>
      <c r="I551" s="201">
        <f t="shared" si="111"/>
        <v>0</v>
      </c>
      <c r="J551" s="201">
        <f t="shared" si="111"/>
        <v>120</v>
      </c>
    </row>
    <row r="552" spans="2:10" ht="60">
      <c r="B552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52" s="24" t="s">
        <v>196</v>
      </c>
      <c r="D552" s="24" t="s">
        <v>189</v>
      </c>
      <c r="E552" s="24" t="str">
        <f>'вед.прил 7'!E85</f>
        <v>62 0 02 00000</v>
      </c>
      <c r="F552" s="24"/>
      <c r="G552" s="24"/>
      <c r="H552" s="175">
        <f t="shared" si="111"/>
        <v>120</v>
      </c>
      <c r="I552" s="201">
        <f t="shared" si="111"/>
        <v>0</v>
      </c>
      <c r="J552" s="201">
        <f t="shared" si="111"/>
        <v>120</v>
      </c>
    </row>
    <row r="553" spans="2:10" ht="15">
      <c r="B553" s="22" t="str">
        <f>'вед.прил 7'!A86</f>
        <v>Реализация основного мероприятия</v>
      </c>
      <c r="C553" s="24" t="s">
        <v>196</v>
      </c>
      <c r="D553" s="24" t="s">
        <v>189</v>
      </c>
      <c r="E553" s="24" t="str">
        <f>'вед.прил 7'!E86</f>
        <v>62 0 02 77710</v>
      </c>
      <c r="F553" s="24"/>
      <c r="G553" s="24"/>
      <c r="H553" s="175">
        <f t="shared" si="111"/>
        <v>120</v>
      </c>
      <c r="I553" s="201">
        <f t="shared" si="111"/>
        <v>0</v>
      </c>
      <c r="J553" s="201">
        <f t="shared" si="111"/>
        <v>120</v>
      </c>
    </row>
    <row r="554" spans="2:10" ht="45">
      <c r="B554" s="22" t="str">
        <f>'вед.прил 7'!A87</f>
        <v>Предоставление субсидий бюджетным, автономным учреждениям и иным некоммерческим организациям</v>
      </c>
      <c r="C554" s="24" t="s">
        <v>196</v>
      </c>
      <c r="D554" s="24" t="s">
        <v>189</v>
      </c>
      <c r="E554" s="24" t="str">
        <f>'вед.прил 7'!E87</f>
        <v>62 0 02 77710</v>
      </c>
      <c r="F554" s="24" t="s">
        <v>246</v>
      </c>
      <c r="G554" s="24"/>
      <c r="H554" s="175">
        <f t="shared" si="111"/>
        <v>120</v>
      </c>
      <c r="I554" s="201">
        <f t="shared" si="111"/>
        <v>0</v>
      </c>
      <c r="J554" s="201">
        <f t="shared" si="111"/>
        <v>120</v>
      </c>
    </row>
    <row r="555" spans="2:10" ht="15">
      <c r="B555" s="22" t="str">
        <f>'вед.прил 7'!A88</f>
        <v>Субсидии бюджетным учреждениям</v>
      </c>
      <c r="C555" s="24" t="s">
        <v>196</v>
      </c>
      <c r="D555" s="24" t="s">
        <v>189</v>
      </c>
      <c r="E555" s="24" t="str">
        <f>'вед.прил 7'!E88</f>
        <v>62 0 02 77710</v>
      </c>
      <c r="F555" s="24" t="s">
        <v>248</v>
      </c>
      <c r="G555" s="24"/>
      <c r="H555" s="175">
        <f t="shared" si="111"/>
        <v>120</v>
      </c>
      <c r="I555" s="201">
        <f t="shared" si="111"/>
        <v>0</v>
      </c>
      <c r="J555" s="201">
        <f t="shared" si="111"/>
        <v>120</v>
      </c>
    </row>
    <row r="556" spans="2:10" ht="15">
      <c r="B556" s="25" t="str">
        <f>'вед.прил 7'!A89</f>
        <v>Городские средства</v>
      </c>
      <c r="C556" s="26" t="s">
        <v>196</v>
      </c>
      <c r="D556" s="26" t="s">
        <v>189</v>
      </c>
      <c r="E556" s="26" t="str">
        <f>'вед.прил 7'!E89</f>
        <v>62 0 02 77710</v>
      </c>
      <c r="F556" s="26" t="s">
        <v>248</v>
      </c>
      <c r="G556" s="26" t="s">
        <v>222</v>
      </c>
      <c r="H556" s="139">
        <f>'вед.прил 7'!I89</f>
        <v>120</v>
      </c>
      <c r="I556" s="209">
        <f>'вед.прил 7'!N89</f>
        <v>0</v>
      </c>
      <c r="J556" s="209">
        <f>'вед.прил 7'!O89</f>
        <v>120</v>
      </c>
    </row>
    <row r="557" spans="2:10" ht="15">
      <c r="B557" s="112" t="s">
        <v>164</v>
      </c>
      <c r="C557" s="24" t="s">
        <v>196</v>
      </c>
      <c r="D557" s="24" t="s">
        <v>189</v>
      </c>
      <c r="E557" s="122" t="s">
        <v>358</v>
      </c>
      <c r="F557" s="26"/>
      <c r="G557" s="26"/>
      <c r="H557" s="175">
        <f>H562+H558</f>
        <v>2580.9</v>
      </c>
      <c r="I557" s="201">
        <f>I562+I558</f>
        <v>-50</v>
      </c>
      <c r="J557" s="201">
        <f>J562+J558</f>
        <v>2530.9</v>
      </c>
    </row>
    <row r="558" spans="2:10" ht="75">
      <c r="B558" s="112" t="s">
        <v>555</v>
      </c>
      <c r="C558" s="24" t="s">
        <v>196</v>
      </c>
      <c r="D558" s="24" t="s">
        <v>189</v>
      </c>
      <c r="E558" s="24" t="s">
        <v>556</v>
      </c>
      <c r="F558" s="24"/>
      <c r="G558" s="26"/>
      <c r="H558" s="181">
        <f aca="true" t="shared" si="112" ref="H558:J560">H559</f>
        <v>1380</v>
      </c>
      <c r="I558" s="201">
        <f t="shared" si="112"/>
        <v>-50</v>
      </c>
      <c r="J558" s="201">
        <f t="shared" si="112"/>
        <v>1330</v>
      </c>
    </row>
    <row r="559" spans="2:10" ht="45">
      <c r="B559" s="112" t="s">
        <v>247</v>
      </c>
      <c r="C559" s="24" t="s">
        <v>196</v>
      </c>
      <c r="D559" s="24" t="s">
        <v>189</v>
      </c>
      <c r="E559" s="24" t="s">
        <v>556</v>
      </c>
      <c r="F559" s="24" t="s">
        <v>246</v>
      </c>
      <c r="G559" s="26"/>
      <c r="H559" s="181">
        <f t="shared" si="112"/>
        <v>1380</v>
      </c>
      <c r="I559" s="201">
        <f t="shared" si="112"/>
        <v>-50</v>
      </c>
      <c r="J559" s="201">
        <f t="shared" si="112"/>
        <v>1330</v>
      </c>
    </row>
    <row r="560" spans="2:10" ht="15">
      <c r="B560" s="112" t="s">
        <v>249</v>
      </c>
      <c r="C560" s="24" t="s">
        <v>196</v>
      </c>
      <c r="D560" s="24" t="s">
        <v>189</v>
      </c>
      <c r="E560" s="24" t="s">
        <v>556</v>
      </c>
      <c r="F560" s="24" t="s">
        <v>248</v>
      </c>
      <c r="G560" s="26"/>
      <c r="H560" s="181">
        <f t="shared" si="112"/>
        <v>1380</v>
      </c>
      <c r="I560" s="201">
        <f t="shared" si="112"/>
        <v>-50</v>
      </c>
      <c r="J560" s="201">
        <f t="shared" si="112"/>
        <v>1330</v>
      </c>
    </row>
    <row r="561" spans="2:10" ht="15">
      <c r="B561" s="114" t="s">
        <v>235</v>
      </c>
      <c r="C561" s="26" t="s">
        <v>196</v>
      </c>
      <c r="D561" s="26" t="s">
        <v>189</v>
      </c>
      <c r="E561" s="26" t="s">
        <v>556</v>
      </c>
      <c r="F561" s="26" t="s">
        <v>248</v>
      </c>
      <c r="G561" s="26" t="s">
        <v>223</v>
      </c>
      <c r="H561" s="139">
        <f>'вед.прил 7'!I94</f>
        <v>1380</v>
      </c>
      <c r="I561" s="139">
        <f>'вед.прил 7'!N94</f>
        <v>-50</v>
      </c>
      <c r="J561" s="139">
        <f>'вед.прил 7'!O94</f>
        <v>1330</v>
      </c>
    </row>
    <row r="562" spans="2:10" ht="60">
      <c r="B562" s="112" t="s">
        <v>293</v>
      </c>
      <c r="C562" s="24" t="s">
        <v>196</v>
      </c>
      <c r="D562" s="24" t="s">
        <v>189</v>
      </c>
      <c r="E562" s="24" t="s">
        <v>11</v>
      </c>
      <c r="F562" s="24"/>
      <c r="G562" s="26"/>
      <c r="H562" s="175">
        <f aca="true" t="shared" si="113" ref="H562:J564">H563</f>
        <v>1200.9</v>
      </c>
      <c r="I562" s="201">
        <f t="shared" si="113"/>
        <v>0</v>
      </c>
      <c r="J562" s="201">
        <f t="shared" si="113"/>
        <v>1200.9</v>
      </c>
    </row>
    <row r="563" spans="2:10" ht="45">
      <c r="B563" s="112" t="s">
        <v>247</v>
      </c>
      <c r="C563" s="24" t="s">
        <v>196</v>
      </c>
      <c r="D563" s="24" t="s">
        <v>189</v>
      </c>
      <c r="E563" s="24" t="s">
        <v>11</v>
      </c>
      <c r="F563" s="24" t="s">
        <v>246</v>
      </c>
      <c r="G563" s="26"/>
      <c r="H563" s="175">
        <f t="shared" si="113"/>
        <v>1200.9</v>
      </c>
      <c r="I563" s="201">
        <f t="shared" si="113"/>
        <v>0</v>
      </c>
      <c r="J563" s="201">
        <f t="shared" si="113"/>
        <v>1200.9</v>
      </c>
    </row>
    <row r="564" spans="2:10" ht="15">
      <c r="B564" s="112" t="s">
        <v>249</v>
      </c>
      <c r="C564" s="24" t="s">
        <v>196</v>
      </c>
      <c r="D564" s="24" t="s">
        <v>189</v>
      </c>
      <c r="E564" s="24" t="s">
        <v>11</v>
      </c>
      <c r="F564" s="24" t="s">
        <v>248</v>
      </c>
      <c r="G564" s="26"/>
      <c r="H564" s="175">
        <f t="shared" si="113"/>
        <v>1200.9</v>
      </c>
      <c r="I564" s="201">
        <f t="shared" si="113"/>
        <v>0</v>
      </c>
      <c r="J564" s="201">
        <f t="shared" si="113"/>
        <v>1200.9</v>
      </c>
    </row>
    <row r="565" spans="2:10" ht="15">
      <c r="B565" s="114" t="s">
        <v>234</v>
      </c>
      <c r="C565" s="26" t="s">
        <v>196</v>
      </c>
      <c r="D565" s="26" t="s">
        <v>189</v>
      </c>
      <c r="E565" s="26" t="s">
        <v>11</v>
      </c>
      <c r="F565" s="26" t="s">
        <v>248</v>
      </c>
      <c r="G565" s="26" t="s">
        <v>222</v>
      </c>
      <c r="H565" s="139">
        <f>'вед.прил 7'!I98</f>
        <v>1200.9</v>
      </c>
      <c r="I565" s="209">
        <f>'вед.прил 7'!N98</f>
        <v>0</v>
      </c>
      <c r="J565" s="209">
        <f>'вед.прил 7'!O98</f>
        <v>1200.9</v>
      </c>
    </row>
    <row r="566" spans="2:10" ht="14.25">
      <c r="B566" s="45" t="s">
        <v>183</v>
      </c>
      <c r="C566" s="46" t="s">
        <v>196</v>
      </c>
      <c r="D566" s="46" t="s">
        <v>195</v>
      </c>
      <c r="E566" s="46"/>
      <c r="F566" s="46"/>
      <c r="G566" s="46"/>
      <c r="H566" s="133">
        <f>H567+H641+H630</f>
        <v>452000.4</v>
      </c>
      <c r="I566" s="133">
        <f>I567+I641+I630</f>
        <v>17475.699999999997</v>
      </c>
      <c r="J566" s="133">
        <f>J567+J641+J630</f>
        <v>469476.10000000003</v>
      </c>
    </row>
    <row r="567" spans="2:10" ht="30">
      <c r="B567" s="23" t="str">
        <f>'вед.прил 7'!A100</f>
        <v>Муниципальная программа "Образование в городе Ливны Орловской области"</v>
      </c>
      <c r="C567" s="24" t="s">
        <v>196</v>
      </c>
      <c r="D567" s="24" t="s">
        <v>195</v>
      </c>
      <c r="E567" s="24" t="str">
        <f>'вед.прил 7'!E100</f>
        <v>51 0 00 00000</v>
      </c>
      <c r="F567" s="24"/>
      <c r="G567" s="24"/>
      <c r="H567" s="175">
        <f>H568+H607+H613</f>
        <v>423831.4</v>
      </c>
      <c r="I567" s="201">
        <f>I568+I607+I613</f>
        <v>17475.699999999997</v>
      </c>
      <c r="J567" s="201">
        <f>J568+J607+J613</f>
        <v>441307.10000000003</v>
      </c>
    </row>
    <row r="568" spans="2:10" ht="60">
      <c r="B568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8" s="24" t="s">
        <v>196</v>
      </c>
      <c r="D568" s="24" t="s">
        <v>195</v>
      </c>
      <c r="E568" s="24" t="str">
        <f>'вед.прил 7'!E101</f>
        <v>51 1 00 00000</v>
      </c>
      <c r="F568" s="24"/>
      <c r="G568" s="24"/>
      <c r="H568" s="175">
        <f>H569+H578+H592+H583+H597</f>
        <v>350431.30000000005</v>
      </c>
      <c r="I568" s="201">
        <f>I569+I578+I592+I583+I597</f>
        <v>-1000</v>
      </c>
      <c r="J568" s="201">
        <f>J569+J578+J592+J583+J597</f>
        <v>349431.30000000005</v>
      </c>
    </row>
    <row r="569" spans="2:10" ht="90">
      <c r="B569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69" s="24" t="s">
        <v>196</v>
      </c>
      <c r="D569" s="24" t="s">
        <v>195</v>
      </c>
      <c r="E569" s="24" t="str">
        <f>'вед.прил 7'!E102</f>
        <v>51 1 02 00000</v>
      </c>
      <c r="F569" s="24"/>
      <c r="G569" s="24"/>
      <c r="H569" s="175">
        <f>H570+H574</f>
        <v>313363.9</v>
      </c>
      <c r="I569" s="201">
        <f>I570+I574</f>
        <v>-1000</v>
      </c>
      <c r="J569" s="201">
        <f>J570+J574</f>
        <v>312363.9</v>
      </c>
    </row>
    <row r="570" spans="2:10" ht="180">
      <c r="B570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70" s="24" t="s">
        <v>196</v>
      </c>
      <c r="D570" s="24" t="s">
        <v>195</v>
      </c>
      <c r="E570" s="24" t="str">
        <f>'вед.прил 7'!E103</f>
        <v>51 1 02 71570</v>
      </c>
      <c r="F570" s="24"/>
      <c r="G570" s="24"/>
      <c r="H570" s="175">
        <f aca="true" t="shared" si="114" ref="H570:J572">H571</f>
        <v>244331.2</v>
      </c>
      <c r="I570" s="201">
        <f t="shared" si="114"/>
        <v>0</v>
      </c>
      <c r="J570" s="201">
        <f t="shared" si="114"/>
        <v>244331.2</v>
      </c>
    </row>
    <row r="571" spans="2:10" ht="45">
      <c r="B571" s="27" t="s">
        <v>247</v>
      </c>
      <c r="C571" s="24" t="s">
        <v>196</v>
      </c>
      <c r="D571" s="24" t="s">
        <v>195</v>
      </c>
      <c r="E571" s="24" t="str">
        <f>'вед.прил 7'!E104</f>
        <v>51 1 02 71570</v>
      </c>
      <c r="F571" s="24" t="s">
        <v>246</v>
      </c>
      <c r="G571" s="24"/>
      <c r="H571" s="175">
        <f t="shared" si="114"/>
        <v>244331.2</v>
      </c>
      <c r="I571" s="201">
        <f t="shared" si="114"/>
        <v>0</v>
      </c>
      <c r="J571" s="201">
        <f t="shared" si="114"/>
        <v>244331.2</v>
      </c>
    </row>
    <row r="572" spans="2:10" ht="15">
      <c r="B572" s="23" t="str">
        <f>'вед.прил 7'!A105</f>
        <v>Субсидии бюджетным учреждениям</v>
      </c>
      <c r="C572" s="24" t="s">
        <v>196</v>
      </c>
      <c r="D572" s="24" t="s">
        <v>195</v>
      </c>
      <c r="E572" s="24" t="str">
        <f>'вед.прил 7'!E105</f>
        <v>51 1 02 71570</v>
      </c>
      <c r="F572" s="24" t="s">
        <v>248</v>
      </c>
      <c r="G572" s="24"/>
      <c r="H572" s="175">
        <f t="shared" si="114"/>
        <v>244331.2</v>
      </c>
      <c r="I572" s="201">
        <f t="shared" si="114"/>
        <v>0</v>
      </c>
      <c r="J572" s="201">
        <f t="shared" si="114"/>
        <v>244331.2</v>
      </c>
    </row>
    <row r="573" spans="2:10" ht="15">
      <c r="B573" s="28" t="str">
        <f>'вед.прил 7'!A106</f>
        <v>Областные средства</v>
      </c>
      <c r="C573" s="26" t="s">
        <v>196</v>
      </c>
      <c r="D573" s="26" t="s">
        <v>195</v>
      </c>
      <c r="E573" s="26" t="str">
        <f>'вед.прил 7'!E106</f>
        <v>51 1 02 71570</v>
      </c>
      <c r="F573" s="26" t="s">
        <v>248</v>
      </c>
      <c r="G573" s="26" t="s">
        <v>223</v>
      </c>
      <c r="H573" s="139">
        <f>'вед.прил 7'!I106</f>
        <v>244331.2</v>
      </c>
      <c r="I573" s="209">
        <f>'вед.прил 7'!N106</f>
        <v>0</v>
      </c>
      <c r="J573" s="209">
        <f>'вед.прил 7'!O106</f>
        <v>244331.2</v>
      </c>
    </row>
    <row r="574" spans="2:10" ht="15">
      <c r="B574" s="23" t="str">
        <f>'вед.прил 7'!A107</f>
        <v>Реализация основного мероприятия</v>
      </c>
      <c r="C574" s="24" t="s">
        <v>196</v>
      </c>
      <c r="D574" s="24" t="s">
        <v>195</v>
      </c>
      <c r="E574" s="24" t="str">
        <f>'вед.прил 7'!E107</f>
        <v>51 1 02 77210</v>
      </c>
      <c r="F574" s="24"/>
      <c r="G574" s="24"/>
      <c r="H574" s="175">
        <f aca="true" t="shared" si="115" ref="H574:J576">H575</f>
        <v>69032.7</v>
      </c>
      <c r="I574" s="201">
        <f t="shared" si="115"/>
        <v>-1000</v>
      </c>
      <c r="J574" s="201">
        <f t="shared" si="115"/>
        <v>68032.7</v>
      </c>
    </row>
    <row r="575" spans="2:10" ht="45">
      <c r="B575" s="27" t="s">
        <v>247</v>
      </c>
      <c r="C575" s="24" t="s">
        <v>196</v>
      </c>
      <c r="D575" s="24" t="s">
        <v>195</v>
      </c>
      <c r="E575" s="24" t="str">
        <f>'вед.прил 7'!E108</f>
        <v>51 1 02 77210</v>
      </c>
      <c r="F575" s="24" t="s">
        <v>246</v>
      </c>
      <c r="G575" s="24"/>
      <c r="H575" s="175">
        <f t="shared" si="115"/>
        <v>69032.7</v>
      </c>
      <c r="I575" s="201">
        <f t="shared" si="115"/>
        <v>-1000</v>
      </c>
      <c r="J575" s="201">
        <f t="shared" si="115"/>
        <v>68032.7</v>
      </c>
    </row>
    <row r="576" spans="2:10" ht="15">
      <c r="B576" s="23" t="str">
        <f>'вед.прил 7'!A109</f>
        <v>Субсидии бюджетным учреждениям</v>
      </c>
      <c r="C576" s="24" t="s">
        <v>196</v>
      </c>
      <c r="D576" s="24" t="s">
        <v>195</v>
      </c>
      <c r="E576" s="24" t="str">
        <f>'вед.прил 7'!E109</f>
        <v>51 1 02 77210</v>
      </c>
      <c r="F576" s="24" t="s">
        <v>248</v>
      </c>
      <c r="G576" s="24"/>
      <c r="H576" s="175">
        <f t="shared" si="115"/>
        <v>69032.7</v>
      </c>
      <c r="I576" s="201">
        <f t="shared" si="115"/>
        <v>-1000</v>
      </c>
      <c r="J576" s="201">
        <f t="shared" si="115"/>
        <v>68032.7</v>
      </c>
    </row>
    <row r="577" spans="2:10" ht="15">
      <c r="B577" s="28" t="str">
        <f>'вед.прил 7'!A110</f>
        <v>Городские средства</v>
      </c>
      <c r="C577" s="26" t="s">
        <v>196</v>
      </c>
      <c r="D577" s="26" t="s">
        <v>195</v>
      </c>
      <c r="E577" s="26" t="str">
        <f>'вед.прил 7'!E110</f>
        <v>51 1 02 77210</v>
      </c>
      <c r="F577" s="26" t="s">
        <v>248</v>
      </c>
      <c r="G577" s="26" t="s">
        <v>222</v>
      </c>
      <c r="H577" s="139">
        <f>'вед.прил 7'!I110</f>
        <v>69032.7</v>
      </c>
      <c r="I577" s="209">
        <f>'вед.прил 7'!N110</f>
        <v>-1000</v>
      </c>
      <c r="J577" s="209">
        <f>'вед.прил 7'!O110</f>
        <v>68032.7</v>
      </c>
    </row>
    <row r="578" spans="2:10" ht="75">
      <c r="B578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78" s="24" t="s">
        <v>348</v>
      </c>
      <c r="D578" s="24" t="s">
        <v>195</v>
      </c>
      <c r="E578" s="24" t="str">
        <f>'вед.прил 7'!E111</f>
        <v>51 1 03 00000</v>
      </c>
      <c r="F578" s="24"/>
      <c r="G578" s="24"/>
      <c r="H578" s="175">
        <f aca="true" t="shared" si="116" ref="H578:J581">H579</f>
        <v>248</v>
      </c>
      <c r="I578" s="201">
        <f t="shared" si="116"/>
        <v>0</v>
      </c>
      <c r="J578" s="201">
        <f t="shared" si="116"/>
        <v>248</v>
      </c>
    </row>
    <row r="579" spans="2:10" ht="15">
      <c r="B579" s="23" t="str">
        <f>'вед.прил 7'!A112</f>
        <v>Реализация основного мероприятия</v>
      </c>
      <c r="C579" s="24" t="s">
        <v>348</v>
      </c>
      <c r="D579" s="24" t="s">
        <v>195</v>
      </c>
      <c r="E579" s="24" t="str">
        <f>'вед.прил 7'!E112</f>
        <v>51 1 03 77210</v>
      </c>
      <c r="F579" s="24"/>
      <c r="G579" s="24"/>
      <c r="H579" s="175">
        <f t="shared" si="116"/>
        <v>248</v>
      </c>
      <c r="I579" s="201">
        <f t="shared" si="116"/>
        <v>0</v>
      </c>
      <c r="J579" s="201">
        <f t="shared" si="116"/>
        <v>248</v>
      </c>
    </row>
    <row r="580" spans="2:10" ht="45">
      <c r="B580" s="23" t="str">
        <f>'вед.прил 7'!A113</f>
        <v>Предоставление субсидий бюджетным, автономным учреждениям и иным некоммерческим организациям</v>
      </c>
      <c r="C580" s="24" t="s">
        <v>348</v>
      </c>
      <c r="D580" s="24" t="s">
        <v>195</v>
      </c>
      <c r="E580" s="24" t="str">
        <f>'вед.прил 7'!E113</f>
        <v>51 1 03 77210</v>
      </c>
      <c r="F580" s="24" t="s">
        <v>246</v>
      </c>
      <c r="G580" s="24"/>
      <c r="H580" s="175">
        <f t="shared" si="116"/>
        <v>248</v>
      </c>
      <c r="I580" s="201">
        <f t="shared" si="116"/>
        <v>0</v>
      </c>
      <c r="J580" s="201">
        <f t="shared" si="116"/>
        <v>248</v>
      </c>
    </row>
    <row r="581" spans="2:10" ht="15">
      <c r="B581" s="23" t="str">
        <f>'вед.прил 7'!A114</f>
        <v>Субсидии бюджетным учреждениям</v>
      </c>
      <c r="C581" s="24" t="s">
        <v>348</v>
      </c>
      <c r="D581" s="24" t="s">
        <v>195</v>
      </c>
      <c r="E581" s="24" t="str">
        <f>'вед.прил 7'!E114</f>
        <v>51 1 03 77210</v>
      </c>
      <c r="F581" s="24" t="s">
        <v>248</v>
      </c>
      <c r="G581" s="24"/>
      <c r="H581" s="175">
        <f t="shared" si="116"/>
        <v>248</v>
      </c>
      <c r="I581" s="201">
        <f t="shared" si="116"/>
        <v>0</v>
      </c>
      <c r="J581" s="201">
        <f t="shared" si="116"/>
        <v>248</v>
      </c>
    </row>
    <row r="582" spans="2:10" ht="15">
      <c r="B582" s="28" t="str">
        <f>'вед.прил 7'!A115</f>
        <v>Городские средства</v>
      </c>
      <c r="C582" s="26" t="s">
        <v>348</v>
      </c>
      <c r="D582" s="26" t="s">
        <v>195</v>
      </c>
      <c r="E582" s="26" t="str">
        <f>'вед.прил 7'!E115</f>
        <v>51 1 03 77210</v>
      </c>
      <c r="F582" s="26" t="s">
        <v>248</v>
      </c>
      <c r="G582" s="26" t="s">
        <v>222</v>
      </c>
      <c r="H582" s="139">
        <f>'вед.прил 7'!I115</f>
        <v>248</v>
      </c>
      <c r="I582" s="209">
        <f>'вед.прил 7'!N115</f>
        <v>0</v>
      </c>
      <c r="J582" s="209">
        <f>'вед.прил 7'!O115</f>
        <v>248</v>
      </c>
    </row>
    <row r="583" spans="2:10" ht="45">
      <c r="B583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83" s="24" t="s">
        <v>196</v>
      </c>
      <c r="D583" s="24" t="s">
        <v>195</v>
      </c>
      <c r="E583" s="24" t="str">
        <f>'вед.прил 7'!E116</f>
        <v>51 1 05 00000</v>
      </c>
      <c r="F583" s="24"/>
      <c r="G583" s="24"/>
      <c r="H583" s="175">
        <f>H588+H584</f>
        <v>7848</v>
      </c>
      <c r="I583" s="201">
        <f>I588+I584</f>
        <v>0</v>
      </c>
      <c r="J583" s="201">
        <f>J588+J584</f>
        <v>7848</v>
      </c>
    </row>
    <row r="584" spans="2:10" ht="15">
      <c r="B584" s="48" t="s">
        <v>298</v>
      </c>
      <c r="C584" s="24" t="s">
        <v>196</v>
      </c>
      <c r="D584" s="24" t="s">
        <v>195</v>
      </c>
      <c r="E584" s="24" t="s">
        <v>403</v>
      </c>
      <c r="F584" s="24"/>
      <c r="G584" s="24"/>
      <c r="H584" s="175">
        <f aca="true" t="shared" si="117" ref="H584:J586">H585</f>
        <v>3924</v>
      </c>
      <c r="I584" s="201">
        <f t="shared" si="117"/>
        <v>0</v>
      </c>
      <c r="J584" s="201">
        <f t="shared" si="117"/>
        <v>3924</v>
      </c>
    </row>
    <row r="585" spans="2:10" ht="45">
      <c r="B585" s="27" t="s">
        <v>247</v>
      </c>
      <c r="C585" s="24" t="s">
        <v>196</v>
      </c>
      <c r="D585" s="24" t="s">
        <v>195</v>
      </c>
      <c r="E585" s="24" t="s">
        <v>403</v>
      </c>
      <c r="F585" s="24" t="s">
        <v>246</v>
      </c>
      <c r="G585" s="24"/>
      <c r="H585" s="175">
        <f t="shared" si="117"/>
        <v>3924</v>
      </c>
      <c r="I585" s="201">
        <f t="shared" si="117"/>
        <v>0</v>
      </c>
      <c r="J585" s="201">
        <f t="shared" si="117"/>
        <v>3924</v>
      </c>
    </row>
    <row r="586" spans="2:10" ht="15">
      <c r="B586" s="23" t="s">
        <v>249</v>
      </c>
      <c r="C586" s="24" t="s">
        <v>196</v>
      </c>
      <c r="D586" s="24" t="s">
        <v>195</v>
      </c>
      <c r="E586" s="24" t="s">
        <v>403</v>
      </c>
      <c r="F586" s="24" t="s">
        <v>248</v>
      </c>
      <c r="G586" s="24"/>
      <c r="H586" s="175">
        <f t="shared" si="117"/>
        <v>3924</v>
      </c>
      <c r="I586" s="201">
        <f t="shared" si="117"/>
        <v>0</v>
      </c>
      <c r="J586" s="201">
        <f t="shared" si="117"/>
        <v>3924</v>
      </c>
    </row>
    <row r="587" spans="2:10" ht="15">
      <c r="B587" s="25" t="s">
        <v>235</v>
      </c>
      <c r="C587" s="26" t="s">
        <v>196</v>
      </c>
      <c r="D587" s="26" t="s">
        <v>195</v>
      </c>
      <c r="E587" s="26" t="s">
        <v>403</v>
      </c>
      <c r="F587" s="26" t="s">
        <v>248</v>
      </c>
      <c r="G587" s="26" t="s">
        <v>223</v>
      </c>
      <c r="H587" s="139">
        <f>'вед.прил 7'!I120</f>
        <v>3924</v>
      </c>
      <c r="I587" s="209">
        <f>'вед.прил 7'!N120</f>
        <v>0</v>
      </c>
      <c r="J587" s="209">
        <f>'вед.прил 7'!O120</f>
        <v>3924</v>
      </c>
    </row>
    <row r="588" spans="2:10" ht="15">
      <c r="B588" s="48" t="str">
        <f>'вед.прил 7'!A121</f>
        <v>Реализация основного мероприятия</v>
      </c>
      <c r="C588" s="24" t="s">
        <v>196</v>
      </c>
      <c r="D588" s="24" t="s">
        <v>195</v>
      </c>
      <c r="E588" s="24" t="str">
        <f>'вед.прил 7'!E121</f>
        <v>51 1 05 77210</v>
      </c>
      <c r="F588" s="24"/>
      <c r="G588" s="24"/>
      <c r="H588" s="175">
        <f aca="true" t="shared" si="118" ref="H588:J590">H589</f>
        <v>3924</v>
      </c>
      <c r="I588" s="201">
        <f t="shared" si="118"/>
        <v>0</v>
      </c>
      <c r="J588" s="201">
        <f t="shared" si="118"/>
        <v>3924</v>
      </c>
    </row>
    <row r="589" spans="2:10" ht="45">
      <c r="B589" s="23" t="str">
        <f>'вед.прил 7'!A122</f>
        <v>Предоставление субсидий бюджетным, автономным учреждениям и иным некоммерческим организациям</v>
      </c>
      <c r="C589" s="24" t="s">
        <v>196</v>
      </c>
      <c r="D589" s="24" t="s">
        <v>195</v>
      </c>
      <c r="E589" s="24" t="str">
        <f>'вед.прил 7'!E122</f>
        <v>51 1 05 77210</v>
      </c>
      <c r="F589" s="24" t="s">
        <v>246</v>
      </c>
      <c r="G589" s="24"/>
      <c r="H589" s="175">
        <f t="shared" si="118"/>
        <v>3924</v>
      </c>
      <c r="I589" s="201">
        <f t="shared" si="118"/>
        <v>0</v>
      </c>
      <c r="J589" s="201">
        <f t="shared" si="118"/>
        <v>3924</v>
      </c>
    </row>
    <row r="590" spans="2:10" ht="15">
      <c r="B590" s="23" t="str">
        <f>'вед.прил 7'!A123</f>
        <v>Субсидии бюджетным учреждениям</v>
      </c>
      <c r="C590" s="24" t="s">
        <v>196</v>
      </c>
      <c r="D590" s="24" t="s">
        <v>195</v>
      </c>
      <c r="E590" s="24" t="str">
        <f>'вед.прил 7'!E123</f>
        <v>51 1 05 77210</v>
      </c>
      <c r="F590" s="24" t="s">
        <v>248</v>
      </c>
      <c r="G590" s="24"/>
      <c r="H590" s="175">
        <f t="shared" si="118"/>
        <v>3924</v>
      </c>
      <c r="I590" s="201">
        <f t="shared" si="118"/>
        <v>0</v>
      </c>
      <c r="J590" s="201">
        <f t="shared" si="118"/>
        <v>3924</v>
      </c>
    </row>
    <row r="591" spans="2:10" ht="15">
      <c r="B591" s="25" t="str">
        <f>'вед.прил 7'!A124</f>
        <v>Городские средства</v>
      </c>
      <c r="C591" s="26" t="s">
        <v>196</v>
      </c>
      <c r="D591" s="26" t="s">
        <v>195</v>
      </c>
      <c r="E591" s="26" t="str">
        <f>'вед.прил 7'!E124</f>
        <v>51 1 05 77210</v>
      </c>
      <c r="F591" s="26" t="s">
        <v>248</v>
      </c>
      <c r="G591" s="26" t="s">
        <v>222</v>
      </c>
      <c r="H591" s="139">
        <f>'вед.прил 7'!I124</f>
        <v>3924</v>
      </c>
      <c r="I591" s="209">
        <f>'вед.прил 7'!N124</f>
        <v>0</v>
      </c>
      <c r="J591" s="209">
        <f>'вед.прил 7'!O124</f>
        <v>3924</v>
      </c>
    </row>
    <row r="592" spans="2:10" ht="30">
      <c r="B592" s="22" t="str">
        <f>'вед.прил 7'!A125</f>
        <v>Основное мероприятие "Развитие системы отдыха детей и подростков"</v>
      </c>
      <c r="C592" s="24" t="s">
        <v>196</v>
      </c>
      <c r="D592" s="24" t="s">
        <v>195</v>
      </c>
      <c r="E592" s="24" t="str">
        <f>'вед.прил 7'!E125</f>
        <v>51 1 06 00000</v>
      </c>
      <c r="F592" s="24"/>
      <c r="G592" s="24"/>
      <c r="H592" s="175">
        <f aca="true" t="shared" si="119" ref="H592:J595">H593</f>
        <v>3417.5</v>
      </c>
      <c r="I592" s="201">
        <f t="shared" si="119"/>
        <v>0</v>
      </c>
      <c r="J592" s="201">
        <f t="shared" si="119"/>
        <v>3417.5</v>
      </c>
    </row>
    <row r="593" spans="2:10" ht="15">
      <c r="B593" s="22" t="str">
        <f>'вед.прил 7'!A126</f>
        <v>Реализация основного мероприятия</v>
      </c>
      <c r="C593" s="24" t="s">
        <v>196</v>
      </c>
      <c r="D593" s="24" t="s">
        <v>195</v>
      </c>
      <c r="E593" s="24" t="str">
        <f>'вед.прил 7'!E126</f>
        <v>51 1 06 77210</v>
      </c>
      <c r="F593" s="24"/>
      <c r="G593" s="24"/>
      <c r="H593" s="175">
        <f t="shared" si="119"/>
        <v>3417.5</v>
      </c>
      <c r="I593" s="201">
        <f t="shared" si="119"/>
        <v>0</v>
      </c>
      <c r="J593" s="201">
        <f t="shared" si="119"/>
        <v>3417.5</v>
      </c>
    </row>
    <row r="594" spans="2:10" ht="45">
      <c r="B594" s="23" t="str">
        <f>'вед.прил 7'!A127</f>
        <v>Предоставление субсидий бюджетным, автономным учреждениям и иным некоммерческим организациям</v>
      </c>
      <c r="C594" s="24" t="s">
        <v>196</v>
      </c>
      <c r="D594" s="24" t="s">
        <v>195</v>
      </c>
      <c r="E594" s="24" t="str">
        <f>'вед.прил 7'!E127</f>
        <v>51 1 06 77210</v>
      </c>
      <c r="F594" s="24" t="s">
        <v>246</v>
      </c>
      <c r="G594" s="24"/>
      <c r="H594" s="175">
        <f t="shared" si="119"/>
        <v>3417.5</v>
      </c>
      <c r="I594" s="201">
        <f t="shared" si="119"/>
        <v>0</v>
      </c>
      <c r="J594" s="201">
        <f t="shared" si="119"/>
        <v>3417.5</v>
      </c>
    </row>
    <row r="595" spans="2:10" ht="15">
      <c r="B595" s="22" t="str">
        <f>'вед.прил 7'!A128</f>
        <v>Субсидии бюджетным учреждениям</v>
      </c>
      <c r="C595" s="24" t="s">
        <v>196</v>
      </c>
      <c r="D595" s="24" t="s">
        <v>195</v>
      </c>
      <c r="E595" s="24" t="str">
        <f>'вед.прил 7'!E128</f>
        <v>51 1 06 77210</v>
      </c>
      <c r="F595" s="24" t="s">
        <v>248</v>
      </c>
      <c r="G595" s="24"/>
      <c r="H595" s="175">
        <f t="shared" si="119"/>
        <v>3417.5</v>
      </c>
      <c r="I595" s="201">
        <f t="shared" si="119"/>
        <v>0</v>
      </c>
      <c r="J595" s="201">
        <f t="shared" si="119"/>
        <v>3417.5</v>
      </c>
    </row>
    <row r="596" spans="2:10" ht="15">
      <c r="B596" s="25" t="str">
        <f>'вед.прил 7'!A129</f>
        <v>Городские средства</v>
      </c>
      <c r="C596" s="26" t="s">
        <v>196</v>
      </c>
      <c r="D596" s="26" t="s">
        <v>195</v>
      </c>
      <c r="E596" s="26" t="str">
        <f>'вед.прил 7'!E129</f>
        <v>51 1 06 77210</v>
      </c>
      <c r="F596" s="26" t="s">
        <v>248</v>
      </c>
      <c r="G596" s="26" t="s">
        <v>222</v>
      </c>
      <c r="H596" s="139">
        <f>'вед.прил 7'!I129</f>
        <v>3417.5</v>
      </c>
      <c r="I596" s="209">
        <f>'вед.прил 7'!N129</f>
        <v>0</v>
      </c>
      <c r="J596" s="209">
        <f>'вед.прил 7'!O129</f>
        <v>3417.5</v>
      </c>
    </row>
    <row r="597" spans="2:10" ht="75">
      <c r="B597" s="23" t="s">
        <v>413</v>
      </c>
      <c r="C597" s="24" t="s">
        <v>196</v>
      </c>
      <c r="D597" s="24" t="s">
        <v>195</v>
      </c>
      <c r="E597" s="24" t="s">
        <v>414</v>
      </c>
      <c r="F597" s="26"/>
      <c r="G597" s="26"/>
      <c r="H597" s="175">
        <f>H598+H603</f>
        <v>25553.899999999998</v>
      </c>
      <c r="I597" s="201">
        <f>I598+I603</f>
        <v>0</v>
      </c>
      <c r="J597" s="201">
        <f>J598+J603</f>
        <v>25553.899999999998</v>
      </c>
    </row>
    <row r="598" spans="2:10" ht="15">
      <c r="B598" s="48" t="s">
        <v>298</v>
      </c>
      <c r="C598" s="24" t="s">
        <v>196</v>
      </c>
      <c r="D598" s="24" t="s">
        <v>195</v>
      </c>
      <c r="E598" s="24" t="s">
        <v>415</v>
      </c>
      <c r="F598" s="24"/>
      <c r="G598" s="24"/>
      <c r="H598" s="175">
        <f aca="true" t="shared" si="120" ref="H598:J599">H599</f>
        <v>25464.8</v>
      </c>
      <c r="I598" s="201">
        <f t="shared" si="120"/>
        <v>0</v>
      </c>
      <c r="J598" s="201">
        <f t="shared" si="120"/>
        <v>25464.8</v>
      </c>
    </row>
    <row r="599" spans="2:10" ht="45">
      <c r="B599" s="27" t="s">
        <v>247</v>
      </c>
      <c r="C599" s="24" t="s">
        <v>196</v>
      </c>
      <c r="D599" s="24" t="s">
        <v>195</v>
      </c>
      <c r="E599" s="24" t="s">
        <v>415</v>
      </c>
      <c r="F599" s="24" t="s">
        <v>246</v>
      </c>
      <c r="G599" s="24"/>
      <c r="H599" s="175">
        <f t="shared" si="120"/>
        <v>25464.8</v>
      </c>
      <c r="I599" s="201">
        <f t="shared" si="120"/>
        <v>0</v>
      </c>
      <c r="J599" s="201">
        <f t="shared" si="120"/>
        <v>25464.8</v>
      </c>
    </row>
    <row r="600" spans="2:10" ht="15">
      <c r="B600" s="23" t="s">
        <v>249</v>
      </c>
      <c r="C600" s="24" t="s">
        <v>196</v>
      </c>
      <c r="D600" s="24" t="s">
        <v>195</v>
      </c>
      <c r="E600" s="24" t="s">
        <v>415</v>
      </c>
      <c r="F600" s="24" t="s">
        <v>248</v>
      </c>
      <c r="G600" s="24"/>
      <c r="H600" s="175">
        <f>H601+H602</f>
        <v>25464.8</v>
      </c>
      <c r="I600" s="201">
        <f>I601+I602</f>
        <v>0</v>
      </c>
      <c r="J600" s="201">
        <f>J601+J602</f>
        <v>25464.8</v>
      </c>
    </row>
    <row r="601" spans="2:10" ht="15">
      <c r="B601" s="25" t="s">
        <v>234</v>
      </c>
      <c r="C601" s="26" t="s">
        <v>196</v>
      </c>
      <c r="D601" s="26" t="s">
        <v>195</v>
      </c>
      <c r="E601" s="26" t="s">
        <v>415</v>
      </c>
      <c r="F601" s="26" t="s">
        <v>248</v>
      </c>
      <c r="G601" s="26" t="s">
        <v>222</v>
      </c>
      <c r="H601" s="139">
        <f>'вед.прил 7'!I134</f>
        <v>254.7</v>
      </c>
      <c r="I601" s="209">
        <f>'вед.прил 7'!N134</f>
        <v>0</v>
      </c>
      <c r="J601" s="209">
        <f>'вед.прил 7'!O134</f>
        <v>254.7</v>
      </c>
    </row>
    <row r="602" spans="2:10" ht="15">
      <c r="B602" s="25" t="s">
        <v>235</v>
      </c>
      <c r="C602" s="26" t="s">
        <v>196</v>
      </c>
      <c r="D602" s="26" t="s">
        <v>195</v>
      </c>
      <c r="E602" s="26" t="s">
        <v>415</v>
      </c>
      <c r="F602" s="26" t="s">
        <v>248</v>
      </c>
      <c r="G602" s="26" t="s">
        <v>223</v>
      </c>
      <c r="H602" s="139">
        <f>'вед.прил 7'!I135</f>
        <v>25210.1</v>
      </c>
      <c r="I602" s="209">
        <f>'вед.прил 7'!N135</f>
        <v>0</v>
      </c>
      <c r="J602" s="209">
        <f>'вед.прил 7'!O135</f>
        <v>25210.1</v>
      </c>
    </row>
    <row r="603" spans="2:10" ht="15">
      <c r="B603" s="119" t="s">
        <v>298</v>
      </c>
      <c r="C603" s="24" t="s">
        <v>196</v>
      </c>
      <c r="D603" s="24" t="s">
        <v>195</v>
      </c>
      <c r="E603" s="24" t="s">
        <v>485</v>
      </c>
      <c r="F603" s="26"/>
      <c r="G603" s="26"/>
      <c r="H603" s="175">
        <f aca="true" t="shared" si="121" ref="H603:J605">H604</f>
        <v>89.1</v>
      </c>
      <c r="I603" s="201">
        <f t="shared" si="121"/>
        <v>0</v>
      </c>
      <c r="J603" s="201">
        <f t="shared" si="121"/>
        <v>89.1</v>
      </c>
    </row>
    <row r="604" spans="2:10" ht="45">
      <c r="B604" s="111" t="s">
        <v>247</v>
      </c>
      <c r="C604" s="24" t="s">
        <v>196</v>
      </c>
      <c r="D604" s="24" t="s">
        <v>195</v>
      </c>
      <c r="E604" s="24" t="s">
        <v>485</v>
      </c>
      <c r="F604" s="24" t="s">
        <v>246</v>
      </c>
      <c r="G604" s="24"/>
      <c r="H604" s="175">
        <f t="shared" si="121"/>
        <v>89.1</v>
      </c>
      <c r="I604" s="201">
        <f t="shared" si="121"/>
        <v>0</v>
      </c>
      <c r="J604" s="201">
        <f t="shared" si="121"/>
        <v>89.1</v>
      </c>
    </row>
    <row r="605" spans="2:10" ht="15">
      <c r="B605" s="112" t="s">
        <v>249</v>
      </c>
      <c r="C605" s="24" t="s">
        <v>196</v>
      </c>
      <c r="D605" s="24" t="s">
        <v>195</v>
      </c>
      <c r="E605" s="24" t="s">
        <v>485</v>
      </c>
      <c r="F605" s="24" t="s">
        <v>248</v>
      </c>
      <c r="G605" s="24"/>
      <c r="H605" s="175">
        <f t="shared" si="121"/>
        <v>89.1</v>
      </c>
      <c r="I605" s="201">
        <f t="shared" si="121"/>
        <v>0</v>
      </c>
      <c r="J605" s="201">
        <f t="shared" si="121"/>
        <v>89.1</v>
      </c>
    </row>
    <row r="606" spans="2:10" ht="15">
      <c r="B606" s="113" t="s">
        <v>234</v>
      </c>
      <c r="C606" s="24" t="s">
        <v>196</v>
      </c>
      <c r="D606" s="24" t="s">
        <v>195</v>
      </c>
      <c r="E606" s="24" t="s">
        <v>485</v>
      </c>
      <c r="F606" s="26" t="s">
        <v>248</v>
      </c>
      <c r="G606" s="26" t="s">
        <v>222</v>
      </c>
      <c r="H606" s="139">
        <f>'вед.прил 7'!I139</f>
        <v>89.1</v>
      </c>
      <c r="I606" s="209">
        <f>'вед.прил 7'!N139</f>
        <v>0</v>
      </c>
      <c r="J606" s="209">
        <f>'вед.прил 7'!O139</f>
        <v>89.1</v>
      </c>
    </row>
    <row r="607" spans="2:10" ht="60">
      <c r="B607" s="23" t="s">
        <v>384</v>
      </c>
      <c r="C607" s="24" t="s">
        <v>196</v>
      </c>
      <c r="D607" s="24" t="s">
        <v>195</v>
      </c>
      <c r="E607" s="24" t="s">
        <v>382</v>
      </c>
      <c r="F607" s="24"/>
      <c r="G607" s="24"/>
      <c r="H607" s="175">
        <f>H612</f>
        <v>539.7</v>
      </c>
      <c r="I607" s="201">
        <f>I612</f>
        <v>0</v>
      </c>
      <c r="J607" s="201">
        <f>J612</f>
        <v>539.7</v>
      </c>
    </row>
    <row r="608" spans="2:10" ht="30">
      <c r="B608" s="23" t="s">
        <v>385</v>
      </c>
      <c r="C608" s="24" t="s">
        <v>196</v>
      </c>
      <c r="D608" s="24" t="s">
        <v>195</v>
      </c>
      <c r="E608" s="24" t="s">
        <v>383</v>
      </c>
      <c r="F608" s="24"/>
      <c r="G608" s="24"/>
      <c r="H608" s="175">
        <f aca="true" t="shared" si="122" ref="H608:J611">H609</f>
        <v>539.7</v>
      </c>
      <c r="I608" s="201">
        <f t="shared" si="122"/>
        <v>0</v>
      </c>
      <c r="J608" s="201">
        <f t="shared" si="122"/>
        <v>539.7</v>
      </c>
    </row>
    <row r="609" spans="2:10" ht="15">
      <c r="B609" s="23" t="s">
        <v>298</v>
      </c>
      <c r="C609" s="24" t="s">
        <v>196</v>
      </c>
      <c r="D609" s="24" t="s">
        <v>195</v>
      </c>
      <c r="E609" s="24" t="s">
        <v>388</v>
      </c>
      <c r="F609" s="24"/>
      <c r="G609" s="24"/>
      <c r="H609" s="175">
        <f t="shared" si="122"/>
        <v>539.7</v>
      </c>
      <c r="I609" s="201">
        <f t="shared" si="122"/>
        <v>0</v>
      </c>
      <c r="J609" s="201">
        <f t="shared" si="122"/>
        <v>539.7</v>
      </c>
    </row>
    <row r="610" spans="2:10" ht="45">
      <c r="B610" s="27" t="s">
        <v>247</v>
      </c>
      <c r="C610" s="24" t="s">
        <v>196</v>
      </c>
      <c r="D610" s="24" t="s">
        <v>195</v>
      </c>
      <c r="E610" s="24" t="s">
        <v>388</v>
      </c>
      <c r="F610" s="24" t="s">
        <v>246</v>
      </c>
      <c r="G610" s="24"/>
      <c r="H610" s="175">
        <f t="shared" si="122"/>
        <v>539.7</v>
      </c>
      <c r="I610" s="201">
        <f t="shared" si="122"/>
        <v>0</v>
      </c>
      <c r="J610" s="201">
        <f t="shared" si="122"/>
        <v>539.7</v>
      </c>
    </row>
    <row r="611" spans="2:10" ht="15">
      <c r="B611" s="23" t="s">
        <v>249</v>
      </c>
      <c r="C611" s="24" t="s">
        <v>196</v>
      </c>
      <c r="D611" s="24" t="s">
        <v>195</v>
      </c>
      <c r="E611" s="24" t="s">
        <v>388</v>
      </c>
      <c r="F611" s="24" t="s">
        <v>248</v>
      </c>
      <c r="G611" s="24"/>
      <c r="H611" s="175">
        <f t="shared" si="122"/>
        <v>539.7</v>
      </c>
      <c r="I611" s="201">
        <f t="shared" si="122"/>
        <v>0</v>
      </c>
      <c r="J611" s="201">
        <f t="shared" si="122"/>
        <v>539.7</v>
      </c>
    </row>
    <row r="612" spans="2:10" ht="15">
      <c r="B612" s="25" t="s">
        <v>234</v>
      </c>
      <c r="C612" s="26" t="s">
        <v>196</v>
      </c>
      <c r="D612" s="26" t="s">
        <v>195</v>
      </c>
      <c r="E612" s="26" t="s">
        <v>388</v>
      </c>
      <c r="F612" s="26" t="s">
        <v>248</v>
      </c>
      <c r="G612" s="26" t="s">
        <v>222</v>
      </c>
      <c r="H612" s="139">
        <f>'вед.прил 7'!I145</f>
        <v>539.7</v>
      </c>
      <c r="I612" s="209">
        <f>'вед.прил 7'!N145</f>
        <v>0</v>
      </c>
      <c r="J612" s="209">
        <f>'вед.прил 7'!O145</f>
        <v>539.7</v>
      </c>
    </row>
    <row r="613" spans="2:10" ht="45">
      <c r="B613" s="23" t="s">
        <v>1</v>
      </c>
      <c r="C613" s="24" t="s">
        <v>196</v>
      </c>
      <c r="D613" s="24" t="s">
        <v>195</v>
      </c>
      <c r="E613" s="24" t="s">
        <v>2</v>
      </c>
      <c r="F613" s="24"/>
      <c r="G613" s="24"/>
      <c r="H613" s="175">
        <f>H614+H624+H619</f>
        <v>72860.4</v>
      </c>
      <c r="I613" s="201">
        <f>I614+I624+I619</f>
        <v>18475.699999999997</v>
      </c>
      <c r="J613" s="201">
        <f>J614+J624+J619</f>
        <v>91336.09999999999</v>
      </c>
    </row>
    <row r="614" spans="2:10" ht="45">
      <c r="B614" s="23" t="s">
        <v>3</v>
      </c>
      <c r="C614" s="24" t="s">
        <v>196</v>
      </c>
      <c r="D614" s="24" t="s">
        <v>195</v>
      </c>
      <c r="E614" s="24" t="s">
        <v>4</v>
      </c>
      <c r="F614" s="26"/>
      <c r="G614" s="26"/>
      <c r="H614" s="175">
        <f aca="true" t="shared" si="123" ref="H614:J617">H615</f>
        <v>4403.2</v>
      </c>
      <c r="I614" s="201">
        <f t="shared" si="123"/>
        <v>54.6</v>
      </c>
      <c r="J614" s="201">
        <f t="shared" si="123"/>
        <v>4457.8</v>
      </c>
    </row>
    <row r="615" spans="2:10" ht="15">
      <c r="B615" s="22" t="s">
        <v>298</v>
      </c>
      <c r="C615" s="24" t="s">
        <v>196</v>
      </c>
      <c r="D615" s="24" t="s">
        <v>195</v>
      </c>
      <c r="E615" s="24" t="s">
        <v>5</v>
      </c>
      <c r="F615" s="26"/>
      <c r="G615" s="26"/>
      <c r="H615" s="175">
        <f t="shared" si="123"/>
        <v>4403.2</v>
      </c>
      <c r="I615" s="201">
        <f t="shared" si="123"/>
        <v>54.6</v>
      </c>
      <c r="J615" s="201">
        <f t="shared" si="123"/>
        <v>4457.8</v>
      </c>
    </row>
    <row r="616" spans="2:10" ht="45">
      <c r="B616" s="27" t="str">
        <f>'вед.прил 7'!A149</f>
        <v>Предоставление субсидий бюджетным, автономным учреждениям и иным некоммерческим организациям</v>
      </c>
      <c r="C616" s="24" t="s">
        <v>196</v>
      </c>
      <c r="D616" s="24" t="s">
        <v>195</v>
      </c>
      <c r="E616" s="24" t="s">
        <v>5</v>
      </c>
      <c r="F616" s="24" t="s">
        <v>271</v>
      </c>
      <c r="G616" s="24"/>
      <c r="H616" s="175">
        <f t="shared" si="123"/>
        <v>4403.2</v>
      </c>
      <c r="I616" s="201">
        <f t="shared" si="123"/>
        <v>54.6</v>
      </c>
      <c r="J616" s="201">
        <f t="shared" si="123"/>
        <v>4457.8</v>
      </c>
    </row>
    <row r="617" spans="2:10" ht="15">
      <c r="B617" s="27" t="str">
        <f>'вед.прил 7'!A150</f>
        <v>Субсидии бюджетным учреждениям</v>
      </c>
      <c r="C617" s="24" t="s">
        <v>196</v>
      </c>
      <c r="D617" s="24" t="s">
        <v>195</v>
      </c>
      <c r="E617" s="24" t="s">
        <v>5</v>
      </c>
      <c r="F617" s="24" t="s">
        <v>481</v>
      </c>
      <c r="G617" s="24"/>
      <c r="H617" s="175">
        <f t="shared" si="123"/>
        <v>4403.2</v>
      </c>
      <c r="I617" s="201">
        <f t="shared" si="123"/>
        <v>54.6</v>
      </c>
      <c r="J617" s="201">
        <f t="shared" si="123"/>
        <v>4457.8</v>
      </c>
    </row>
    <row r="618" spans="2:10" ht="15">
      <c r="B618" s="28" t="s">
        <v>234</v>
      </c>
      <c r="C618" s="26" t="s">
        <v>196</v>
      </c>
      <c r="D618" s="26" t="s">
        <v>195</v>
      </c>
      <c r="E618" s="26" t="s">
        <v>5</v>
      </c>
      <c r="F618" s="26" t="s">
        <v>481</v>
      </c>
      <c r="G618" s="26" t="s">
        <v>222</v>
      </c>
      <c r="H618" s="139">
        <f>'вед.прил 7'!I151</f>
        <v>4403.2</v>
      </c>
      <c r="I618" s="209">
        <f>'вед.прил 7'!N151</f>
        <v>54.6</v>
      </c>
      <c r="J618" s="209">
        <f>'вед.прил 7'!O151</f>
        <v>4457.8</v>
      </c>
    </row>
    <row r="619" spans="2:10" ht="60">
      <c r="B619" s="23" t="s">
        <v>418</v>
      </c>
      <c r="C619" s="24" t="s">
        <v>196</v>
      </c>
      <c r="D619" s="24" t="s">
        <v>195</v>
      </c>
      <c r="E619" s="24" t="s">
        <v>416</v>
      </c>
      <c r="F619" s="26"/>
      <c r="G619" s="26"/>
      <c r="H619" s="175">
        <f aca="true" t="shared" si="124" ref="H619:J622">H620</f>
        <v>385.9</v>
      </c>
      <c r="I619" s="201">
        <f t="shared" si="124"/>
        <v>0</v>
      </c>
      <c r="J619" s="201">
        <f t="shared" si="124"/>
        <v>385.9</v>
      </c>
    </row>
    <row r="620" spans="2:10" ht="15">
      <c r="B620" s="22" t="s">
        <v>298</v>
      </c>
      <c r="C620" s="24" t="s">
        <v>196</v>
      </c>
      <c r="D620" s="24" t="s">
        <v>195</v>
      </c>
      <c r="E620" s="24" t="s">
        <v>417</v>
      </c>
      <c r="F620" s="26"/>
      <c r="G620" s="26"/>
      <c r="H620" s="175">
        <f t="shared" si="124"/>
        <v>385.9</v>
      </c>
      <c r="I620" s="201">
        <f t="shared" si="124"/>
        <v>0</v>
      </c>
      <c r="J620" s="201">
        <f t="shared" si="124"/>
        <v>385.9</v>
      </c>
    </row>
    <row r="621" spans="2:10" ht="45">
      <c r="B621" s="27" t="s">
        <v>247</v>
      </c>
      <c r="C621" s="24" t="s">
        <v>196</v>
      </c>
      <c r="D621" s="24" t="s">
        <v>195</v>
      </c>
      <c r="E621" s="24" t="s">
        <v>417</v>
      </c>
      <c r="F621" s="24" t="s">
        <v>246</v>
      </c>
      <c r="G621" s="24"/>
      <c r="H621" s="175">
        <f t="shared" si="124"/>
        <v>385.9</v>
      </c>
      <c r="I621" s="201">
        <f t="shared" si="124"/>
        <v>0</v>
      </c>
      <c r="J621" s="201">
        <f t="shared" si="124"/>
        <v>385.9</v>
      </c>
    </row>
    <row r="622" spans="2:10" ht="15">
      <c r="B622" s="23" t="s">
        <v>249</v>
      </c>
      <c r="C622" s="24" t="s">
        <v>196</v>
      </c>
      <c r="D622" s="24" t="s">
        <v>195</v>
      </c>
      <c r="E622" s="24" t="s">
        <v>417</v>
      </c>
      <c r="F622" s="24" t="s">
        <v>248</v>
      </c>
      <c r="G622" s="24"/>
      <c r="H622" s="175">
        <f t="shared" si="124"/>
        <v>385.9</v>
      </c>
      <c r="I622" s="201">
        <f t="shared" si="124"/>
        <v>0</v>
      </c>
      <c r="J622" s="201">
        <f t="shared" si="124"/>
        <v>385.9</v>
      </c>
    </row>
    <row r="623" spans="2:10" ht="15">
      <c r="B623" s="28" t="s">
        <v>234</v>
      </c>
      <c r="C623" s="26" t="s">
        <v>196</v>
      </c>
      <c r="D623" s="26" t="s">
        <v>195</v>
      </c>
      <c r="E623" s="26" t="s">
        <v>417</v>
      </c>
      <c r="F623" s="26" t="s">
        <v>248</v>
      </c>
      <c r="G623" s="26" t="s">
        <v>222</v>
      </c>
      <c r="H623" s="139">
        <f>'вед.прил 7'!I156</f>
        <v>385.9</v>
      </c>
      <c r="I623" s="209">
        <f>'вед.прил 7'!N156</f>
        <v>0</v>
      </c>
      <c r="J623" s="209">
        <f>'вед.прил 7'!O156</f>
        <v>385.9</v>
      </c>
    </row>
    <row r="624" spans="2:10" ht="60">
      <c r="B624" s="176" t="s">
        <v>490</v>
      </c>
      <c r="C624" s="24" t="s">
        <v>196</v>
      </c>
      <c r="D624" s="24" t="s">
        <v>195</v>
      </c>
      <c r="E624" s="24" t="s">
        <v>493</v>
      </c>
      <c r="F624" s="24"/>
      <c r="G624" s="24"/>
      <c r="H624" s="175">
        <f aca="true" t="shared" si="125" ref="H624:J626">H625</f>
        <v>68071.3</v>
      </c>
      <c r="I624" s="201">
        <f t="shared" si="125"/>
        <v>18421.1</v>
      </c>
      <c r="J624" s="201">
        <f t="shared" si="125"/>
        <v>86492.4</v>
      </c>
    </row>
    <row r="625" spans="2:10" ht="60">
      <c r="B625" s="176" t="s">
        <v>494</v>
      </c>
      <c r="C625" s="24" t="s">
        <v>196</v>
      </c>
      <c r="D625" s="24" t="s">
        <v>195</v>
      </c>
      <c r="E625" s="24" t="s">
        <v>495</v>
      </c>
      <c r="F625" s="24"/>
      <c r="G625" s="24"/>
      <c r="H625" s="175">
        <f t="shared" si="125"/>
        <v>68071.3</v>
      </c>
      <c r="I625" s="201">
        <f t="shared" si="125"/>
        <v>18421.1</v>
      </c>
      <c r="J625" s="201">
        <f t="shared" si="125"/>
        <v>86492.4</v>
      </c>
    </row>
    <row r="626" spans="2:10" ht="45">
      <c r="B626" s="27" t="s">
        <v>482</v>
      </c>
      <c r="C626" s="24" t="s">
        <v>196</v>
      </c>
      <c r="D626" s="24" t="s">
        <v>195</v>
      </c>
      <c r="E626" s="24" t="s">
        <v>495</v>
      </c>
      <c r="F626" s="24" t="s">
        <v>271</v>
      </c>
      <c r="G626" s="26"/>
      <c r="H626" s="175">
        <f t="shared" si="125"/>
        <v>68071.3</v>
      </c>
      <c r="I626" s="201">
        <f t="shared" si="125"/>
        <v>18421.1</v>
      </c>
      <c r="J626" s="201">
        <f t="shared" si="125"/>
        <v>86492.4</v>
      </c>
    </row>
    <row r="627" spans="2:10" ht="135">
      <c r="B627" s="59" t="s">
        <v>483</v>
      </c>
      <c r="C627" s="24" t="s">
        <v>196</v>
      </c>
      <c r="D627" s="24" t="s">
        <v>195</v>
      </c>
      <c r="E627" s="24" t="s">
        <v>495</v>
      </c>
      <c r="F627" s="24" t="s">
        <v>481</v>
      </c>
      <c r="G627" s="26"/>
      <c r="H627" s="175">
        <f>H628+H629</f>
        <v>68071.3</v>
      </c>
      <c r="I627" s="201">
        <f>I628+I629</f>
        <v>18421.1</v>
      </c>
      <c r="J627" s="201">
        <f>J628+J629</f>
        <v>86492.4</v>
      </c>
    </row>
    <row r="628" spans="2:10" ht="15">
      <c r="B628" s="25" t="s">
        <v>234</v>
      </c>
      <c r="C628" s="26" t="s">
        <v>196</v>
      </c>
      <c r="D628" s="26" t="s">
        <v>195</v>
      </c>
      <c r="E628" s="26" t="s">
        <v>495</v>
      </c>
      <c r="F628" s="26" t="s">
        <v>481</v>
      </c>
      <c r="G628" s="26" t="s">
        <v>222</v>
      </c>
      <c r="H628" s="139">
        <f>'вед.прил 7'!I161</f>
        <v>3403.6</v>
      </c>
      <c r="I628" s="209">
        <f>'вед.прил 7'!N161</f>
        <v>921.1</v>
      </c>
      <c r="J628" s="209">
        <f>'вед.прил 7'!O161</f>
        <v>4324.7</v>
      </c>
    </row>
    <row r="629" spans="2:10" ht="15">
      <c r="B629" s="25" t="s">
        <v>235</v>
      </c>
      <c r="C629" s="26" t="s">
        <v>196</v>
      </c>
      <c r="D629" s="26" t="s">
        <v>195</v>
      </c>
      <c r="E629" s="26" t="s">
        <v>495</v>
      </c>
      <c r="F629" s="26" t="s">
        <v>481</v>
      </c>
      <c r="G629" s="26" t="s">
        <v>223</v>
      </c>
      <c r="H629" s="139">
        <f>'вед.прил 7'!I162</f>
        <v>64667.7</v>
      </c>
      <c r="I629" s="209">
        <f>'вед.прил 7'!N162</f>
        <v>17500</v>
      </c>
      <c r="J629" s="209">
        <f>'вед.прил 7'!O162</f>
        <v>82167.7</v>
      </c>
    </row>
    <row r="630" spans="2:10" ht="60">
      <c r="B630" s="112" t="s">
        <v>457</v>
      </c>
      <c r="C630" s="24" t="s">
        <v>196</v>
      </c>
      <c r="D630" s="24" t="s">
        <v>195</v>
      </c>
      <c r="E630" s="24" t="s">
        <v>458</v>
      </c>
      <c r="F630" s="26"/>
      <c r="G630" s="26"/>
      <c r="H630" s="175">
        <f>H631+H636</f>
        <v>40</v>
      </c>
      <c r="I630" s="201">
        <f>I631+I636</f>
        <v>0</v>
      </c>
      <c r="J630" s="201">
        <f>J631+J636</f>
        <v>40</v>
      </c>
    </row>
    <row r="631" spans="2:10" ht="45">
      <c r="B631" s="112" t="s">
        <v>473</v>
      </c>
      <c r="C631" s="24" t="s">
        <v>196</v>
      </c>
      <c r="D631" s="24" t="s">
        <v>195</v>
      </c>
      <c r="E631" s="24" t="s">
        <v>459</v>
      </c>
      <c r="F631" s="26"/>
      <c r="G631" s="26"/>
      <c r="H631" s="175">
        <f aca="true" t="shared" si="126" ref="H631:J634">H632</f>
        <v>20</v>
      </c>
      <c r="I631" s="201">
        <f t="shared" si="126"/>
        <v>0</v>
      </c>
      <c r="J631" s="201">
        <f t="shared" si="126"/>
        <v>20</v>
      </c>
    </row>
    <row r="632" spans="2:10" ht="15">
      <c r="B632" s="112" t="s">
        <v>298</v>
      </c>
      <c r="C632" s="24" t="s">
        <v>196</v>
      </c>
      <c r="D632" s="24" t="s">
        <v>195</v>
      </c>
      <c r="E632" s="24" t="s">
        <v>460</v>
      </c>
      <c r="F632" s="26"/>
      <c r="G632" s="26"/>
      <c r="H632" s="175">
        <f t="shared" si="126"/>
        <v>20</v>
      </c>
      <c r="I632" s="201">
        <f t="shared" si="126"/>
        <v>0</v>
      </c>
      <c r="J632" s="201">
        <f t="shared" si="126"/>
        <v>20</v>
      </c>
    </row>
    <row r="633" spans="2:10" ht="45">
      <c r="B633" s="111" t="s">
        <v>247</v>
      </c>
      <c r="C633" s="24" t="s">
        <v>196</v>
      </c>
      <c r="D633" s="24" t="s">
        <v>195</v>
      </c>
      <c r="E633" s="24" t="s">
        <v>460</v>
      </c>
      <c r="F633" s="24" t="s">
        <v>246</v>
      </c>
      <c r="G633" s="24"/>
      <c r="H633" s="175">
        <f t="shared" si="126"/>
        <v>20</v>
      </c>
      <c r="I633" s="201">
        <f t="shared" si="126"/>
        <v>0</v>
      </c>
      <c r="J633" s="201">
        <f t="shared" si="126"/>
        <v>20</v>
      </c>
    </row>
    <row r="634" spans="2:10" ht="15">
      <c r="B634" s="112" t="s">
        <v>249</v>
      </c>
      <c r="C634" s="24" t="s">
        <v>196</v>
      </c>
      <c r="D634" s="24" t="s">
        <v>195</v>
      </c>
      <c r="E634" s="24" t="s">
        <v>460</v>
      </c>
      <c r="F634" s="24" t="s">
        <v>248</v>
      </c>
      <c r="G634" s="24"/>
      <c r="H634" s="175">
        <f t="shared" si="126"/>
        <v>20</v>
      </c>
      <c r="I634" s="201">
        <f t="shared" si="126"/>
        <v>0</v>
      </c>
      <c r="J634" s="201">
        <f t="shared" si="126"/>
        <v>20</v>
      </c>
    </row>
    <row r="635" spans="2:10" ht="15">
      <c r="B635" s="114" t="s">
        <v>234</v>
      </c>
      <c r="C635" s="24" t="s">
        <v>196</v>
      </c>
      <c r="D635" s="24" t="s">
        <v>195</v>
      </c>
      <c r="E635" s="26" t="s">
        <v>460</v>
      </c>
      <c r="F635" s="26" t="s">
        <v>248</v>
      </c>
      <c r="G635" s="26" t="s">
        <v>222</v>
      </c>
      <c r="H635" s="139">
        <f>'вед.прил 7'!I168</f>
        <v>20</v>
      </c>
      <c r="I635" s="209">
        <f>'вед.прил 7'!N168</f>
        <v>0</v>
      </c>
      <c r="J635" s="209">
        <f>'вед.прил 7'!O168</f>
        <v>20</v>
      </c>
    </row>
    <row r="636" spans="2:10" ht="45">
      <c r="B636" s="112" t="s">
        <v>474</v>
      </c>
      <c r="C636" s="24" t="s">
        <v>196</v>
      </c>
      <c r="D636" s="24" t="s">
        <v>195</v>
      </c>
      <c r="E636" s="24" t="s">
        <v>461</v>
      </c>
      <c r="F636" s="24"/>
      <c r="G636" s="24"/>
      <c r="H636" s="175">
        <f aca="true" t="shared" si="127" ref="H636:J639">H637</f>
        <v>20</v>
      </c>
      <c r="I636" s="201">
        <f t="shared" si="127"/>
        <v>0</v>
      </c>
      <c r="J636" s="201">
        <f t="shared" si="127"/>
        <v>20</v>
      </c>
    </row>
    <row r="637" spans="2:10" ht="15">
      <c r="B637" s="112" t="s">
        <v>298</v>
      </c>
      <c r="C637" s="24" t="s">
        <v>196</v>
      </c>
      <c r="D637" s="24" t="s">
        <v>195</v>
      </c>
      <c r="E637" s="24" t="s">
        <v>461</v>
      </c>
      <c r="F637" s="26"/>
      <c r="G637" s="26"/>
      <c r="H637" s="175">
        <f t="shared" si="127"/>
        <v>20</v>
      </c>
      <c r="I637" s="201">
        <f t="shared" si="127"/>
        <v>0</v>
      </c>
      <c r="J637" s="201">
        <f t="shared" si="127"/>
        <v>20</v>
      </c>
    </row>
    <row r="638" spans="2:10" ht="45">
      <c r="B638" s="111" t="s">
        <v>247</v>
      </c>
      <c r="C638" s="24" t="s">
        <v>196</v>
      </c>
      <c r="D638" s="24" t="s">
        <v>195</v>
      </c>
      <c r="E638" s="24" t="s">
        <v>461</v>
      </c>
      <c r="F638" s="24" t="s">
        <v>246</v>
      </c>
      <c r="G638" s="24"/>
      <c r="H638" s="175">
        <f t="shared" si="127"/>
        <v>20</v>
      </c>
      <c r="I638" s="201">
        <f t="shared" si="127"/>
        <v>0</v>
      </c>
      <c r="J638" s="201">
        <f t="shared" si="127"/>
        <v>20</v>
      </c>
    </row>
    <row r="639" spans="2:10" ht="15">
      <c r="B639" s="112" t="s">
        <v>249</v>
      </c>
      <c r="C639" s="24" t="s">
        <v>196</v>
      </c>
      <c r="D639" s="24" t="s">
        <v>195</v>
      </c>
      <c r="E639" s="24" t="s">
        <v>461</v>
      </c>
      <c r="F639" s="24" t="s">
        <v>248</v>
      </c>
      <c r="G639" s="24"/>
      <c r="H639" s="175">
        <f t="shared" si="127"/>
        <v>20</v>
      </c>
      <c r="I639" s="201">
        <f t="shared" si="127"/>
        <v>0</v>
      </c>
      <c r="J639" s="201">
        <f t="shared" si="127"/>
        <v>20</v>
      </c>
    </row>
    <row r="640" spans="2:10" ht="15">
      <c r="B640" s="114" t="s">
        <v>234</v>
      </c>
      <c r="C640" s="24" t="s">
        <v>196</v>
      </c>
      <c r="D640" s="24" t="s">
        <v>195</v>
      </c>
      <c r="E640" s="26" t="s">
        <v>461</v>
      </c>
      <c r="F640" s="26" t="s">
        <v>248</v>
      </c>
      <c r="G640" s="26" t="s">
        <v>222</v>
      </c>
      <c r="H640" s="139">
        <f>'вед.прил 7'!I173</f>
        <v>20</v>
      </c>
      <c r="I640" s="209">
        <f>'вед.прил 7'!N173</f>
        <v>0</v>
      </c>
      <c r="J640" s="209">
        <f>'вед.прил 7'!O173</f>
        <v>20</v>
      </c>
    </row>
    <row r="641" spans="2:10" ht="15">
      <c r="B641" s="23" t="s">
        <v>164</v>
      </c>
      <c r="C641" s="24" t="s">
        <v>196</v>
      </c>
      <c r="D641" s="24" t="s">
        <v>195</v>
      </c>
      <c r="E641" s="122" t="s">
        <v>358</v>
      </c>
      <c r="F641" s="46"/>
      <c r="G641" s="46"/>
      <c r="H641" s="175">
        <f>H646+H650+H654+H642</f>
        <v>28129</v>
      </c>
      <c r="I641" s="201">
        <f>I646+I650+I654+I642</f>
        <v>0</v>
      </c>
      <c r="J641" s="201">
        <f>J646+J650+J654+J642</f>
        <v>28129</v>
      </c>
    </row>
    <row r="642" spans="2:10" ht="90">
      <c r="B642" s="23" t="s">
        <v>412</v>
      </c>
      <c r="C642" s="24" t="s">
        <v>196</v>
      </c>
      <c r="D642" s="24" t="s">
        <v>195</v>
      </c>
      <c r="E642" s="122" t="s">
        <v>523</v>
      </c>
      <c r="F642" s="26"/>
      <c r="G642" s="26"/>
      <c r="H642" s="181">
        <f aca="true" t="shared" si="128" ref="H642:J644">H643</f>
        <v>19353.9</v>
      </c>
      <c r="I642" s="201">
        <f t="shared" si="128"/>
        <v>0</v>
      </c>
      <c r="J642" s="201">
        <f t="shared" si="128"/>
        <v>19353.9</v>
      </c>
    </row>
    <row r="643" spans="2:10" ht="45">
      <c r="B643" s="27" t="s">
        <v>247</v>
      </c>
      <c r="C643" s="24" t="s">
        <v>196</v>
      </c>
      <c r="D643" s="24" t="s">
        <v>195</v>
      </c>
      <c r="E643" s="122" t="s">
        <v>523</v>
      </c>
      <c r="F643" s="24" t="s">
        <v>246</v>
      </c>
      <c r="G643" s="46"/>
      <c r="H643" s="181">
        <f t="shared" si="128"/>
        <v>19353.9</v>
      </c>
      <c r="I643" s="201">
        <f t="shared" si="128"/>
        <v>0</v>
      </c>
      <c r="J643" s="201">
        <f t="shared" si="128"/>
        <v>19353.9</v>
      </c>
    </row>
    <row r="644" spans="2:10" ht="15">
      <c r="B644" s="23" t="s">
        <v>249</v>
      </c>
      <c r="C644" s="24" t="s">
        <v>196</v>
      </c>
      <c r="D644" s="24" t="s">
        <v>195</v>
      </c>
      <c r="E644" s="122" t="s">
        <v>523</v>
      </c>
      <c r="F644" s="24" t="s">
        <v>248</v>
      </c>
      <c r="G644" s="46"/>
      <c r="H644" s="181">
        <f t="shared" si="128"/>
        <v>19353.9</v>
      </c>
      <c r="I644" s="201">
        <f t="shared" si="128"/>
        <v>0</v>
      </c>
      <c r="J644" s="201">
        <f t="shared" si="128"/>
        <v>19353.9</v>
      </c>
    </row>
    <row r="645" spans="2:10" ht="15">
      <c r="B645" s="28" t="s">
        <v>235</v>
      </c>
      <c r="C645" s="26" t="s">
        <v>196</v>
      </c>
      <c r="D645" s="26" t="s">
        <v>195</v>
      </c>
      <c r="E645" s="58" t="s">
        <v>523</v>
      </c>
      <c r="F645" s="26" t="s">
        <v>248</v>
      </c>
      <c r="G645" s="26" t="s">
        <v>223</v>
      </c>
      <c r="H645" s="139">
        <f>'вед.прил 7'!I178</f>
        <v>19353.9</v>
      </c>
      <c r="I645" s="209">
        <f>'вед.прил 7'!N178</f>
        <v>0</v>
      </c>
      <c r="J645" s="209">
        <f>'вед.прил 7'!O178</f>
        <v>19353.9</v>
      </c>
    </row>
    <row r="646" spans="2:10" ht="45">
      <c r="B646" s="22" t="s">
        <v>297</v>
      </c>
      <c r="C646" s="24" t="s">
        <v>196</v>
      </c>
      <c r="D646" s="24" t="s">
        <v>195</v>
      </c>
      <c r="E646" s="122" t="s">
        <v>341</v>
      </c>
      <c r="F646" s="46"/>
      <c r="G646" s="46"/>
      <c r="H646" s="175">
        <f aca="true" t="shared" si="129" ref="H646:J648">H647</f>
        <v>7081.4</v>
      </c>
      <c r="I646" s="201">
        <f t="shared" si="129"/>
        <v>0</v>
      </c>
      <c r="J646" s="201">
        <f t="shared" si="129"/>
        <v>7081.4</v>
      </c>
    </row>
    <row r="647" spans="2:10" ht="45">
      <c r="B647" s="27" t="s">
        <v>247</v>
      </c>
      <c r="C647" s="24" t="s">
        <v>196</v>
      </c>
      <c r="D647" s="24" t="s">
        <v>195</v>
      </c>
      <c r="E647" s="122" t="s">
        <v>341</v>
      </c>
      <c r="F647" s="24" t="s">
        <v>246</v>
      </c>
      <c r="G647" s="46"/>
      <c r="H647" s="175">
        <f t="shared" si="129"/>
        <v>7081.4</v>
      </c>
      <c r="I647" s="201">
        <f t="shared" si="129"/>
        <v>0</v>
      </c>
      <c r="J647" s="201">
        <f t="shared" si="129"/>
        <v>7081.4</v>
      </c>
    </row>
    <row r="648" spans="2:10" ht="15">
      <c r="B648" s="23" t="s">
        <v>249</v>
      </c>
      <c r="C648" s="24" t="s">
        <v>196</v>
      </c>
      <c r="D648" s="24" t="s">
        <v>195</v>
      </c>
      <c r="E648" s="122" t="s">
        <v>341</v>
      </c>
      <c r="F648" s="24" t="s">
        <v>248</v>
      </c>
      <c r="G648" s="46"/>
      <c r="H648" s="175">
        <f t="shared" si="129"/>
        <v>7081.4</v>
      </c>
      <c r="I648" s="201">
        <f t="shared" si="129"/>
        <v>0</v>
      </c>
      <c r="J648" s="201">
        <f t="shared" si="129"/>
        <v>7081.4</v>
      </c>
    </row>
    <row r="649" spans="2:10" ht="15">
      <c r="B649" s="28" t="s">
        <v>235</v>
      </c>
      <c r="C649" s="26" t="s">
        <v>196</v>
      </c>
      <c r="D649" s="26" t="s">
        <v>195</v>
      </c>
      <c r="E649" s="58" t="s">
        <v>341</v>
      </c>
      <c r="F649" s="26" t="s">
        <v>248</v>
      </c>
      <c r="G649" s="26" t="s">
        <v>223</v>
      </c>
      <c r="H649" s="139">
        <f>'вед.прил 7'!I182</f>
        <v>7081.4</v>
      </c>
      <c r="I649" s="209">
        <f>'вед.прил 7'!N182</f>
        <v>0</v>
      </c>
      <c r="J649" s="209">
        <f>'вед.прил 7'!O182</f>
        <v>7081.4</v>
      </c>
    </row>
    <row r="650" spans="2:10" ht="75">
      <c r="B650" s="112" t="s">
        <v>555</v>
      </c>
      <c r="C650" s="24" t="s">
        <v>196</v>
      </c>
      <c r="D650" s="24" t="s">
        <v>195</v>
      </c>
      <c r="E650" s="24" t="s">
        <v>556</v>
      </c>
      <c r="F650" s="24"/>
      <c r="G650" s="26"/>
      <c r="H650" s="175">
        <f aca="true" t="shared" si="130" ref="H650:J652">H651</f>
        <v>770</v>
      </c>
      <c r="I650" s="201">
        <f t="shared" si="130"/>
        <v>0</v>
      </c>
      <c r="J650" s="201">
        <f t="shared" si="130"/>
        <v>770</v>
      </c>
    </row>
    <row r="651" spans="2:10" ht="45">
      <c r="B651" s="112" t="s">
        <v>247</v>
      </c>
      <c r="C651" s="24" t="s">
        <v>196</v>
      </c>
      <c r="D651" s="24" t="s">
        <v>195</v>
      </c>
      <c r="E651" s="24" t="s">
        <v>556</v>
      </c>
      <c r="F651" s="24" t="s">
        <v>246</v>
      </c>
      <c r="G651" s="26"/>
      <c r="H651" s="175">
        <f t="shared" si="130"/>
        <v>770</v>
      </c>
      <c r="I651" s="201">
        <f t="shared" si="130"/>
        <v>0</v>
      </c>
      <c r="J651" s="201">
        <f t="shared" si="130"/>
        <v>770</v>
      </c>
    </row>
    <row r="652" spans="2:10" ht="15">
      <c r="B652" s="112" t="s">
        <v>249</v>
      </c>
      <c r="C652" s="24" t="s">
        <v>196</v>
      </c>
      <c r="D652" s="24" t="s">
        <v>195</v>
      </c>
      <c r="E652" s="24" t="s">
        <v>556</v>
      </c>
      <c r="F652" s="24" t="s">
        <v>248</v>
      </c>
      <c r="G652" s="26"/>
      <c r="H652" s="175">
        <f t="shared" si="130"/>
        <v>770</v>
      </c>
      <c r="I652" s="201">
        <f t="shared" si="130"/>
        <v>0</v>
      </c>
      <c r="J652" s="201">
        <f t="shared" si="130"/>
        <v>770</v>
      </c>
    </row>
    <row r="653" spans="2:10" ht="15">
      <c r="B653" s="114" t="s">
        <v>235</v>
      </c>
      <c r="C653" s="26" t="s">
        <v>196</v>
      </c>
      <c r="D653" s="26" t="s">
        <v>195</v>
      </c>
      <c r="E653" s="26" t="s">
        <v>556</v>
      </c>
      <c r="F653" s="26" t="s">
        <v>248</v>
      </c>
      <c r="G653" s="26" t="s">
        <v>223</v>
      </c>
      <c r="H653" s="139">
        <f>'вед.прил 7'!I186</f>
        <v>770</v>
      </c>
      <c r="I653" s="209">
        <f>'вед.прил 7'!N186</f>
        <v>0</v>
      </c>
      <c r="J653" s="209">
        <f>'вед.прил 7'!O186</f>
        <v>770</v>
      </c>
    </row>
    <row r="654" spans="2:10" ht="60">
      <c r="B654" s="112" t="s">
        <v>293</v>
      </c>
      <c r="C654" s="24" t="s">
        <v>196</v>
      </c>
      <c r="D654" s="24" t="s">
        <v>195</v>
      </c>
      <c r="E654" s="24" t="s">
        <v>11</v>
      </c>
      <c r="F654" s="24"/>
      <c r="G654" s="26"/>
      <c r="H654" s="175">
        <f aca="true" t="shared" si="131" ref="H654:J656">H655</f>
        <v>923.7</v>
      </c>
      <c r="I654" s="201">
        <f t="shared" si="131"/>
        <v>0</v>
      </c>
      <c r="J654" s="201">
        <f t="shared" si="131"/>
        <v>923.7</v>
      </c>
    </row>
    <row r="655" spans="2:10" ht="45">
      <c r="B655" s="112" t="s">
        <v>247</v>
      </c>
      <c r="C655" s="24" t="s">
        <v>196</v>
      </c>
      <c r="D655" s="24" t="s">
        <v>195</v>
      </c>
      <c r="E655" s="24" t="s">
        <v>11</v>
      </c>
      <c r="F655" s="24" t="s">
        <v>246</v>
      </c>
      <c r="G655" s="26"/>
      <c r="H655" s="175">
        <f t="shared" si="131"/>
        <v>923.7</v>
      </c>
      <c r="I655" s="201">
        <f t="shared" si="131"/>
        <v>0</v>
      </c>
      <c r="J655" s="201">
        <f t="shared" si="131"/>
        <v>923.7</v>
      </c>
    </row>
    <row r="656" spans="2:10" ht="15">
      <c r="B656" s="112" t="s">
        <v>249</v>
      </c>
      <c r="C656" s="24" t="s">
        <v>196</v>
      </c>
      <c r="D656" s="24" t="s">
        <v>195</v>
      </c>
      <c r="E656" s="24" t="s">
        <v>11</v>
      </c>
      <c r="F656" s="24" t="s">
        <v>248</v>
      </c>
      <c r="G656" s="26"/>
      <c r="H656" s="175">
        <f t="shared" si="131"/>
        <v>923.7</v>
      </c>
      <c r="I656" s="201">
        <f t="shared" si="131"/>
        <v>0</v>
      </c>
      <c r="J656" s="201">
        <f t="shared" si="131"/>
        <v>923.7</v>
      </c>
    </row>
    <row r="657" spans="2:10" ht="15">
      <c r="B657" s="114" t="s">
        <v>234</v>
      </c>
      <c r="C657" s="26" t="s">
        <v>196</v>
      </c>
      <c r="D657" s="26" t="s">
        <v>195</v>
      </c>
      <c r="E657" s="26" t="s">
        <v>11</v>
      </c>
      <c r="F657" s="26" t="s">
        <v>248</v>
      </c>
      <c r="G657" s="26" t="s">
        <v>222</v>
      </c>
      <c r="H657" s="139">
        <f>'вед.прил 7'!I190</f>
        <v>923.7</v>
      </c>
      <c r="I657" s="209">
        <f>'вед.прил 7'!N190</f>
        <v>0</v>
      </c>
      <c r="J657" s="209">
        <f>'вед.прил 7'!O190</f>
        <v>923.7</v>
      </c>
    </row>
    <row r="658" spans="2:10" ht="14.25">
      <c r="B658" s="45" t="s">
        <v>305</v>
      </c>
      <c r="C658" s="46" t="s">
        <v>196</v>
      </c>
      <c r="D658" s="46" t="s">
        <v>190</v>
      </c>
      <c r="E658" s="46"/>
      <c r="F658" s="46"/>
      <c r="G658" s="46"/>
      <c r="H658" s="133">
        <f>H691+H659+H698</f>
        <v>44390.7</v>
      </c>
      <c r="I658" s="133">
        <f>I691+I659+I698</f>
        <v>-476.2</v>
      </c>
      <c r="J658" s="133">
        <f>J691+J659+J698</f>
        <v>43914.49999999999</v>
      </c>
    </row>
    <row r="659" spans="2:10" ht="30">
      <c r="B659" s="23" t="s">
        <v>452</v>
      </c>
      <c r="C659" s="24" t="s">
        <v>196</v>
      </c>
      <c r="D659" s="24" t="s">
        <v>190</v>
      </c>
      <c r="E659" s="24" t="s">
        <v>334</v>
      </c>
      <c r="F659" s="24"/>
      <c r="G659" s="24"/>
      <c r="H659" s="175">
        <f>H673+H660+H667</f>
        <v>11457</v>
      </c>
      <c r="I659" s="201">
        <f>I673+I660+I667</f>
        <v>87.2</v>
      </c>
      <c r="J659" s="201">
        <f>J673+J660+J667</f>
        <v>11544.199999999999</v>
      </c>
    </row>
    <row r="660" spans="2:10" ht="60">
      <c r="B660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60" s="24" t="s">
        <v>196</v>
      </c>
      <c r="D660" s="24" t="s">
        <v>190</v>
      </c>
      <c r="E660" s="24" t="str">
        <f>'вед.прил 7'!E193</f>
        <v>51 1 00 00000</v>
      </c>
      <c r="F660" s="24"/>
      <c r="G660" s="24"/>
      <c r="H660" s="175">
        <f aca="true" t="shared" si="132" ref="H660:J663">H661</f>
        <v>1769.4</v>
      </c>
      <c r="I660" s="201">
        <f t="shared" si="132"/>
        <v>0</v>
      </c>
      <c r="J660" s="201">
        <f t="shared" si="132"/>
        <v>1769.4</v>
      </c>
    </row>
    <row r="661" spans="2:10" ht="60">
      <c r="B661" s="120" t="s">
        <v>488</v>
      </c>
      <c r="C661" s="24" t="s">
        <v>196</v>
      </c>
      <c r="D661" s="24" t="s">
        <v>190</v>
      </c>
      <c r="E661" s="24" t="s">
        <v>487</v>
      </c>
      <c r="F661" s="26"/>
      <c r="G661" s="26"/>
      <c r="H661" s="175">
        <f t="shared" si="132"/>
        <v>1769.4</v>
      </c>
      <c r="I661" s="201">
        <f t="shared" si="132"/>
        <v>0</v>
      </c>
      <c r="J661" s="201">
        <f t="shared" si="132"/>
        <v>1769.4</v>
      </c>
    </row>
    <row r="662" spans="2:10" ht="60">
      <c r="B662" s="176" t="s">
        <v>489</v>
      </c>
      <c r="C662" s="24" t="s">
        <v>196</v>
      </c>
      <c r="D662" s="24" t="s">
        <v>190</v>
      </c>
      <c r="E662" s="24" t="s">
        <v>486</v>
      </c>
      <c r="F662" s="26"/>
      <c r="G662" s="26"/>
      <c r="H662" s="175">
        <f t="shared" si="132"/>
        <v>1769.4</v>
      </c>
      <c r="I662" s="201">
        <f t="shared" si="132"/>
        <v>0</v>
      </c>
      <c r="J662" s="201">
        <f t="shared" si="132"/>
        <v>1769.4</v>
      </c>
    </row>
    <row r="663" spans="2:10" ht="45">
      <c r="B663" s="27" t="s">
        <v>247</v>
      </c>
      <c r="C663" s="24" t="s">
        <v>196</v>
      </c>
      <c r="D663" s="24" t="s">
        <v>190</v>
      </c>
      <c r="E663" s="24" t="s">
        <v>486</v>
      </c>
      <c r="F663" s="24" t="s">
        <v>246</v>
      </c>
      <c r="G663" s="24"/>
      <c r="H663" s="175">
        <f t="shared" si="132"/>
        <v>1769.4</v>
      </c>
      <c r="I663" s="201">
        <f t="shared" si="132"/>
        <v>0</v>
      </c>
      <c r="J663" s="201">
        <f t="shared" si="132"/>
        <v>1769.4</v>
      </c>
    </row>
    <row r="664" spans="2:10" ht="15">
      <c r="B664" s="23" t="s">
        <v>249</v>
      </c>
      <c r="C664" s="24" t="s">
        <v>196</v>
      </c>
      <c r="D664" s="24" t="s">
        <v>190</v>
      </c>
      <c r="E664" s="24" t="s">
        <v>486</v>
      </c>
      <c r="F664" s="24" t="s">
        <v>248</v>
      </c>
      <c r="G664" s="24"/>
      <c r="H664" s="175">
        <f>H665+H666</f>
        <v>1769.4</v>
      </c>
      <c r="I664" s="201">
        <f>I665+I666</f>
        <v>0</v>
      </c>
      <c r="J664" s="201">
        <f>J665+J666</f>
        <v>1769.4</v>
      </c>
    </row>
    <row r="665" spans="2:10" ht="15">
      <c r="B665" s="25" t="s">
        <v>234</v>
      </c>
      <c r="C665" s="26" t="s">
        <v>196</v>
      </c>
      <c r="D665" s="26" t="s">
        <v>190</v>
      </c>
      <c r="E665" s="26" t="s">
        <v>486</v>
      </c>
      <c r="F665" s="26" t="s">
        <v>248</v>
      </c>
      <c r="G665" s="26" t="s">
        <v>222</v>
      </c>
      <c r="H665" s="139">
        <f>'вед.прил 7'!I198</f>
        <v>17.7</v>
      </c>
      <c r="I665" s="209">
        <f>'вед.прил 7'!N198</f>
        <v>0</v>
      </c>
      <c r="J665" s="209">
        <f>'вед.прил 7'!O198</f>
        <v>17.7</v>
      </c>
    </row>
    <row r="666" spans="2:10" ht="15">
      <c r="B666" s="25" t="s">
        <v>235</v>
      </c>
      <c r="C666" s="26" t="s">
        <v>196</v>
      </c>
      <c r="D666" s="26" t="s">
        <v>190</v>
      </c>
      <c r="E666" s="26" t="s">
        <v>486</v>
      </c>
      <c r="F666" s="26" t="s">
        <v>248</v>
      </c>
      <c r="G666" s="26" t="s">
        <v>223</v>
      </c>
      <c r="H666" s="139">
        <f>'вед.прил 7'!I199</f>
        <v>1751.7</v>
      </c>
      <c r="I666" s="209">
        <f>'вед.прил 7'!N199</f>
        <v>0</v>
      </c>
      <c r="J666" s="209">
        <f>'вед.прил 7'!O199</f>
        <v>1751.7</v>
      </c>
    </row>
    <row r="667" spans="2:10" ht="60">
      <c r="B667" s="23" t="s">
        <v>384</v>
      </c>
      <c r="C667" s="24" t="s">
        <v>196</v>
      </c>
      <c r="D667" s="24" t="s">
        <v>190</v>
      </c>
      <c r="E667" s="24" t="s">
        <v>382</v>
      </c>
      <c r="F667" s="24"/>
      <c r="G667" s="24"/>
      <c r="H667" s="193">
        <f aca="true" t="shared" si="133" ref="H667:J671">H668</f>
        <v>4</v>
      </c>
      <c r="I667" s="201">
        <f t="shared" si="133"/>
        <v>0</v>
      </c>
      <c r="J667" s="201">
        <f t="shared" si="133"/>
        <v>4</v>
      </c>
    </row>
    <row r="668" spans="2:10" ht="30">
      <c r="B668" s="23" t="s">
        <v>385</v>
      </c>
      <c r="C668" s="24" t="s">
        <v>196</v>
      </c>
      <c r="D668" s="24" t="s">
        <v>190</v>
      </c>
      <c r="E668" s="24" t="s">
        <v>383</v>
      </c>
      <c r="F668" s="24"/>
      <c r="G668" s="24"/>
      <c r="H668" s="193">
        <f t="shared" si="133"/>
        <v>4</v>
      </c>
      <c r="I668" s="201">
        <f t="shared" si="133"/>
        <v>0</v>
      </c>
      <c r="J668" s="201">
        <f t="shared" si="133"/>
        <v>4</v>
      </c>
    </row>
    <row r="669" spans="2:10" ht="15">
      <c r="B669" s="23" t="s">
        <v>298</v>
      </c>
      <c r="C669" s="24" t="s">
        <v>196</v>
      </c>
      <c r="D669" s="24" t="s">
        <v>190</v>
      </c>
      <c r="E669" s="24" t="s">
        <v>388</v>
      </c>
      <c r="F669" s="24"/>
      <c r="G669" s="24"/>
      <c r="H669" s="193">
        <f t="shared" si="133"/>
        <v>4</v>
      </c>
      <c r="I669" s="201">
        <f t="shared" si="133"/>
        <v>0</v>
      </c>
      <c r="J669" s="201">
        <f t="shared" si="133"/>
        <v>4</v>
      </c>
    </row>
    <row r="670" spans="2:10" ht="45">
      <c r="B670" s="27" t="s">
        <v>247</v>
      </c>
      <c r="C670" s="24" t="s">
        <v>196</v>
      </c>
      <c r="D670" s="24" t="s">
        <v>190</v>
      </c>
      <c r="E670" s="24" t="s">
        <v>388</v>
      </c>
      <c r="F670" s="24" t="s">
        <v>246</v>
      </c>
      <c r="G670" s="24"/>
      <c r="H670" s="193">
        <f t="shared" si="133"/>
        <v>4</v>
      </c>
      <c r="I670" s="201">
        <f t="shared" si="133"/>
        <v>0</v>
      </c>
      <c r="J670" s="201">
        <f t="shared" si="133"/>
        <v>4</v>
      </c>
    </row>
    <row r="671" spans="2:10" ht="15">
      <c r="B671" s="23" t="s">
        <v>249</v>
      </c>
      <c r="C671" s="24" t="s">
        <v>196</v>
      </c>
      <c r="D671" s="24" t="s">
        <v>190</v>
      </c>
      <c r="E671" s="24" t="s">
        <v>388</v>
      </c>
      <c r="F671" s="24" t="s">
        <v>248</v>
      </c>
      <c r="G671" s="24"/>
      <c r="H671" s="193">
        <f t="shared" si="133"/>
        <v>4</v>
      </c>
      <c r="I671" s="201">
        <f t="shared" si="133"/>
        <v>0</v>
      </c>
      <c r="J671" s="201">
        <f t="shared" si="133"/>
        <v>4</v>
      </c>
    </row>
    <row r="672" spans="2:10" ht="15">
      <c r="B672" s="25" t="s">
        <v>234</v>
      </c>
      <c r="C672" s="26" t="s">
        <v>196</v>
      </c>
      <c r="D672" s="26" t="s">
        <v>190</v>
      </c>
      <c r="E672" s="26" t="s">
        <v>388</v>
      </c>
      <c r="F672" s="26" t="s">
        <v>248</v>
      </c>
      <c r="G672" s="26" t="s">
        <v>222</v>
      </c>
      <c r="H672" s="139">
        <f>'вед.прил 7'!I915</f>
        <v>4</v>
      </c>
      <c r="I672" s="209">
        <f>'вед.прил 7'!N915</f>
        <v>0</v>
      </c>
      <c r="J672" s="209">
        <f>'вед.прил 7'!O915</f>
        <v>4</v>
      </c>
    </row>
    <row r="673" spans="2:10" ht="30">
      <c r="B673" s="111" t="s">
        <v>453</v>
      </c>
      <c r="C673" s="24" t="s">
        <v>196</v>
      </c>
      <c r="D673" s="24" t="s">
        <v>190</v>
      </c>
      <c r="E673" s="24" t="s">
        <v>454</v>
      </c>
      <c r="F673" s="26"/>
      <c r="G673" s="26"/>
      <c r="H673" s="175">
        <f>H674+H679</f>
        <v>9683.6</v>
      </c>
      <c r="I673" s="201">
        <f>I674+I679</f>
        <v>87.2</v>
      </c>
      <c r="J673" s="201">
        <f>J674+J679</f>
        <v>9770.8</v>
      </c>
    </row>
    <row r="674" spans="2:10" ht="45">
      <c r="B674" s="111" t="s">
        <v>147</v>
      </c>
      <c r="C674" s="24" t="s">
        <v>196</v>
      </c>
      <c r="D674" s="24" t="s">
        <v>190</v>
      </c>
      <c r="E674" s="24" t="s">
        <v>455</v>
      </c>
      <c r="F674" s="26"/>
      <c r="G674" s="26"/>
      <c r="H674" s="175">
        <f aca="true" t="shared" si="134" ref="H674:J677">H675</f>
        <v>7761.2</v>
      </c>
      <c r="I674" s="201">
        <f t="shared" si="134"/>
        <v>87.2</v>
      </c>
      <c r="J674" s="201">
        <f t="shared" si="134"/>
        <v>7848.4</v>
      </c>
    </row>
    <row r="675" spans="2:10" ht="15">
      <c r="B675" s="111" t="s">
        <v>298</v>
      </c>
      <c r="C675" s="24" t="s">
        <v>196</v>
      </c>
      <c r="D675" s="24" t="s">
        <v>190</v>
      </c>
      <c r="E675" s="24" t="s">
        <v>456</v>
      </c>
      <c r="F675" s="26"/>
      <c r="G675" s="26"/>
      <c r="H675" s="175">
        <f t="shared" si="134"/>
        <v>7761.2</v>
      </c>
      <c r="I675" s="201">
        <f t="shared" si="134"/>
        <v>87.2</v>
      </c>
      <c r="J675" s="201">
        <f t="shared" si="134"/>
        <v>7848.4</v>
      </c>
    </row>
    <row r="676" spans="2:10" ht="45">
      <c r="B676" s="111" t="s">
        <v>247</v>
      </c>
      <c r="C676" s="24" t="s">
        <v>196</v>
      </c>
      <c r="D676" s="24" t="s">
        <v>190</v>
      </c>
      <c r="E676" s="24" t="s">
        <v>456</v>
      </c>
      <c r="F676" s="24" t="s">
        <v>246</v>
      </c>
      <c r="G676" s="24"/>
      <c r="H676" s="175">
        <f t="shared" si="134"/>
        <v>7761.2</v>
      </c>
      <c r="I676" s="201">
        <f t="shared" si="134"/>
        <v>87.2</v>
      </c>
      <c r="J676" s="201">
        <f t="shared" si="134"/>
        <v>7848.4</v>
      </c>
    </row>
    <row r="677" spans="2:10" ht="15">
      <c r="B677" s="112" t="s">
        <v>249</v>
      </c>
      <c r="C677" s="24" t="s">
        <v>196</v>
      </c>
      <c r="D677" s="24" t="s">
        <v>190</v>
      </c>
      <c r="E677" s="24" t="s">
        <v>456</v>
      </c>
      <c r="F677" s="24" t="s">
        <v>248</v>
      </c>
      <c r="G677" s="24"/>
      <c r="H677" s="175">
        <f t="shared" si="134"/>
        <v>7761.2</v>
      </c>
      <c r="I677" s="201">
        <f t="shared" si="134"/>
        <v>87.2</v>
      </c>
      <c r="J677" s="201">
        <f t="shared" si="134"/>
        <v>7848.4</v>
      </c>
    </row>
    <row r="678" spans="2:10" ht="15">
      <c r="B678" s="113" t="s">
        <v>234</v>
      </c>
      <c r="C678" s="26" t="s">
        <v>196</v>
      </c>
      <c r="D678" s="26" t="s">
        <v>190</v>
      </c>
      <c r="E678" s="26" t="s">
        <v>456</v>
      </c>
      <c r="F678" s="26" t="s">
        <v>248</v>
      </c>
      <c r="G678" s="26" t="s">
        <v>222</v>
      </c>
      <c r="H678" s="139">
        <f>'вед.прил 7'!I205</f>
        <v>7761.2</v>
      </c>
      <c r="I678" s="209">
        <f>'вед.прил 7'!N205</f>
        <v>87.2</v>
      </c>
      <c r="J678" s="209">
        <f>'вед.прил 7'!O205</f>
        <v>7848.4</v>
      </c>
    </row>
    <row r="679" spans="2:10" ht="60">
      <c r="B679" s="111" t="s">
        <v>540</v>
      </c>
      <c r="C679" s="24" t="s">
        <v>196</v>
      </c>
      <c r="D679" s="24" t="s">
        <v>190</v>
      </c>
      <c r="E679" s="24" t="s">
        <v>541</v>
      </c>
      <c r="F679" s="26"/>
      <c r="G679" s="26"/>
      <c r="H679" s="177">
        <f>H680</f>
        <v>1922.4</v>
      </c>
      <c r="I679" s="201">
        <f>I680</f>
        <v>0</v>
      </c>
      <c r="J679" s="201">
        <f>J680</f>
        <v>1922.4</v>
      </c>
    </row>
    <row r="680" spans="2:10" ht="15">
      <c r="B680" s="111" t="s">
        <v>298</v>
      </c>
      <c r="C680" s="24" t="s">
        <v>196</v>
      </c>
      <c r="D680" s="24" t="s">
        <v>190</v>
      </c>
      <c r="E680" s="24" t="s">
        <v>542</v>
      </c>
      <c r="F680" s="26"/>
      <c r="G680" s="26"/>
      <c r="H680" s="177">
        <f>H681+H688</f>
        <v>1922.4</v>
      </c>
      <c r="I680" s="201">
        <f>I681+I688</f>
        <v>0</v>
      </c>
      <c r="J680" s="201">
        <f>J681+J688</f>
        <v>1922.4</v>
      </c>
    </row>
    <row r="681" spans="2:10" ht="45">
      <c r="B681" s="111" t="s">
        <v>247</v>
      </c>
      <c r="C681" s="24" t="s">
        <v>196</v>
      </c>
      <c r="D681" s="24" t="s">
        <v>190</v>
      </c>
      <c r="E681" s="24" t="s">
        <v>542</v>
      </c>
      <c r="F681" s="24" t="s">
        <v>246</v>
      </c>
      <c r="G681" s="24"/>
      <c r="H681" s="177">
        <f>H682+H684+H686</f>
        <v>1911.2</v>
      </c>
      <c r="I681" s="201">
        <f>I682+I684+I686</f>
        <v>0</v>
      </c>
      <c r="J681" s="201">
        <f>J682+J684+J686</f>
        <v>1911.2</v>
      </c>
    </row>
    <row r="682" spans="2:10" ht="15">
      <c r="B682" s="112" t="s">
        <v>249</v>
      </c>
      <c r="C682" s="24" t="s">
        <v>196</v>
      </c>
      <c r="D682" s="24" t="s">
        <v>190</v>
      </c>
      <c r="E682" s="24" t="s">
        <v>542</v>
      </c>
      <c r="F682" s="24" t="s">
        <v>248</v>
      </c>
      <c r="G682" s="24"/>
      <c r="H682" s="177">
        <f>H683</f>
        <v>1888.8</v>
      </c>
      <c r="I682" s="201">
        <f>I683</f>
        <v>0</v>
      </c>
      <c r="J682" s="201">
        <f>J683</f>
        <v>1888.8</v>
      </c>
    </row>
    <row r="683" spans="2:10" ht="15">
      <c r="B683" s="113" t="s">
        <v>234</v>
      </c>
      <c r="C683" s="26" t="s">
        <v>196</v>
      </c>
      <c r="D683" s="26" t="s">
        <v>190</v>
      </c>
      <c r="E683" s="26" t="s">
        <v>542</v>
      </c>
      <c r="F683" s="26" t="s">
        <v>248</v>
      </c>
      <c r="G683" s="26" t="s">
        <v>222</v>
      </c>
      <c r="H683" s="139">
        <f>'вед.прил 7'!I210</f>
        <v>1888.8</v>
      </c>
      <c r="I683" s="209">
        <f>'вед.прил 7'!N210</f>
        <v>0</v>
      </c>
      <c r="J683" s="209">
        <f>'вед.прил 7'!O210</f>
        <v>1888.8</v>
      </c>
    </row>
    <row r="684" spans="2:10" ht="15">
      <c r="B684" s="23" t="s">
        <v>270</v>
      </c>
      <c r="C684" s="24" t="s">
        <v>196</v>
      </c>
      <c r="D684" s="24" t="s">
        <v>190</v>
      </c>
      <c r="E684" s="24" t="s">
        <v>542</v>
      </c>
      <c r="F684" s="24" t="s">
        <v>269</v>
      </c>
      <c r="G684" s="24"/>
      <c r="H684" s="177">
        <f>H685</f>
        <v>11.2</v>
      </c>
      <c r="I684" s="201">
        <f>I685</f>
        <v>0</v>
      </c>
      <c r="J684" s="201">
        <f>J685</f>
        <v>11.2</v>
      </c>
    </row>
    <row r="685" spans="2:10" ht="15">
      <c r="B685" s="25" t="s">
        <v>234</v>
      </c>
      <c r="C685" s="26" t="s">
        <v>196</v>
      </c>
      <c r="D685" s="26" t="s">
        <v>190</v>
      </c>
      <c r="E685" s="26" t="s">
        <v>542</v>
      </c>
      <c r="F685" s="26" t="s">
        <v>269</v>
      </c>
      <c r="G685" s="26" t="s">
        <v>222</v>
      </c>
      <c r="H685" s="139">
        <f>'вед.прил 7'!I212</f>
        <v>11.2</v>
      </c>
      <c r="I685" s="209">
        <f>'вед.прил 7'!N212</f>
        <v>0</v>
      </c>
      <c r="J685" s="209">
        <f>'вед.прил 7'!O212</f>
        <v>11.2</v>
      </c>
    </row>
    <row r="686" spans="2:10" ht="75">
      <c r="B686" s="111" t="s">
        <v>41</v>
      </c>
      <c r="C686" s="24" t="s">
        <v>196</v>
      </c>
      <c r="D686" s="24" t="s">
        <v>190</v>
      </c>
      <c r="E686" s="24" t="s">
        <v>542</v>
      </c>
      <c r="F686" s="24" t="s">
        <v>40</v>
      </c>
      <c r="G686" s="24"/>
      <c r="H686" s="177">
        <f>H687</f>
        <v>11.2</v>
      </c>
      <c r="I686" s="201">
        <f>I687</f>
        <v>0</v>
      </c>
      <c r="J686" s="201">
        <f>J687</f>
        <v>11.2</v>
      </c>
    </row>
    <row r="687" spans="2:10" ht="15">
      <c r="B687" s="25" t="s">
        <v>234</v>
      </c>
      <c r="C687" s="26" t="s">
        <v>196</v>
      </c>
      <c r="D687" s="26" t="s">
        <v>190</v>
      </c>
      <c r="E687" s="26" t="s">
        <v>542</v>
      </c>
      <c r="F687" s="26" t="s">
        <v>40</v>
      </c>
      <c r="G687" s="26" t="s">
        <v>222</v>
      </c>
      <c r="H687" s="139">
        <f>'вед.прил 7'!I214</f>
        <v>11.2</v>
      </c>
      <c r="I687" s="209">
        <f>'вед.прил 7'!N214</f>
        <v>0</v>
      </c>
      <c r="J687" s="209">
        <f>'вед.прил 7'!O214</f>
        <v>11.2</v>
      </c>
    </row>
    <row r="688" spans="2:10" ht="15">
      <c r="B688" s="22" t="s">
        <v>253</v>
      </c>
      <c r="C688" s="24" t="s">
        <v>196</v>
      </c>
      <c r="D688" s="24" t="s">
        <v>190</v>
      </c>
      <c r="E688" s="24" t="s">
        <v>542</v>
      </c>
      <c r="F688" s="24" t="s">
        <v>252</v>
      </c>
      <c r="G688" s="26"/>
      <c r="H688" s="177">
        <f aca="true" t="shared" si="135" ref="H688:J689">H689</f>
        <v>11.2</v>
      </c>
      <c r="I688" s="201">
        <f t="shared" si="135"/>
        <v>0</v>
      </c>
      <c r="J688" s="201">
        <f t="shared" si="135"/>
        <v>11.2</v>
      </c>
    </row>
    <row r="689" spans="2:10" ht="75">
      <c r="B689" s="111" t="s">
        <v>371</v>
      </c>
      <c r="C689" s="24" t="s">
        <v>196</v>
      </c>
      <c r="D689" s="24" t="s">
        <v>190</v>
      </c>
      <c r="E689" s="24" t="s">
        <v>542</v>
      </c>
      <c r="F689" s="24" t="s">
        <v>272</v>
      </c>
      <c r="G689" s="24"/>
      <c r="H689" s="177">
        <f t="shared" si="135"/>
        <v>11.2</v>
      </c>
      <c r="I689" s="201">
        <f t="shared" si="135"/>
        <v>0</v>
      </c>
      <c r="J689" s="201">
        <f t="shared" si="135"/>
        <v>11.2</v>
      </c>
    </row>
    <row r="690" spans="2:10" ht="15">
      <c r="B690" s="25" t="s">
        <v>234</v>
      </c>
      <c r="C690" s="26" t="s">
        <v>196</v>
      </c>
      <c r="D690" s="26" t="s">
        <v>190</v>
      </c>
      <c r="E690" s="26" t="s">
        <v>542</v>
      </c>
      <c r="F690" s="26" t="s">
        <v>272</v>
      </c>
      <c r="G690" s="26" t="s">
        <v>222</v>
      </c>
      <c r="H690" s="139">
        <f>'вед.прил 7'!I217</f>
        <v>11.2</v>
      </c>
      <c r="I690" s="209">
        <f>'вед.прил 7'!N217</f>
        <v>0</v>
      </c>
      <c r="J690" s="209">
        <f>'вед.прил 7'!O217</f>
        <v>11.2</v>
      </c>
    </row>
    <row r="691" spans="2:10" ht="45">
      <c r="B691" s="23" t="str">
        <f>'вед.прил 7'!A916</f>
        <v>Муниципальная программа "Культура и искусство города Ливны Орловской области на 2020-2024 годы"</v>
      </c>
      <c r="C691" s="24" t="s">
        <v>196</v>
      </c>
      <c r="D691" s="24" t="s">
        <v>190</v>
      </c>
      <c r="E691" s="24" t="str">
        <f>'вед.прил 7'!E916</f>
        <v>53 0 00 00000 </v>
      </c>
      <c r="F691" s="24"/>
      <c r="G691" s="24"/>
      <c r="H691" s="175">
        <f aca="true" t="shared" si="136" ref="H691:J696">H692</f>
        <v>32833.7</v>
      </c>
      <c r="I691" s="201">
        <f t="shared" si="136"/>
        <v>-563.4</v>
      </c>
      <c r="J691" s="201">
        <f t="shared" si="136"/>
        <v>32270.299999999996</v>
      </c>
    </row>
    <row r="692" spans="2:10" ht="45">
      <c r="B692" s="23" t="str">
        <f>'вед.прил 7'!A917</f>
        <v>Подпрограмма "Развитие дополнительного образования в сфере культуры и искусства  города Ливны " </v>
      </c>
      <c r="C692" s="24" t="s">
        <v>196</v>
      </c>
      <c r="D692" s="24" t="s">
        <v>190</v>
      </c>
      <c r="E692" s="24" t="str">
        <f>'вед.прил 7'!E917</f>
        <v>53 1 00 00000</v>
      </c>
      <c r="F692" s="24"/>
      <c r="G692" s="24"/>
      <c r="H692" s="175">
        <f t="shared" si="136"/>
        <v>32833.7</v>
      </c>
      <c r="I692" s="201">
        <f t="shared" si="136"/>
        <v>-563.4</v>
      </c>
      <c r="J692" s="201">
        <f t="shared" si="136"/>
        <v>32270.299999999996</v>
      </c>
    </row>
    <row r="693" spans="2:10" ht="45">
      <c r="B693" s="23" t="str">
        <f>'вед.прил 7'!A918</f>
        <v>Основное мероприятие "Обеспечение деятельности учреждений дополнительного образования"</v>
      </c>
      <c r="C693" s="24" t="s">
        <v>196</v>
      </c>
      <c r="D693" s="24" t="s">
        <v>190</v>
      </c>
      <c r="E693" s="24" t="str">
        <f>'вед.прил 7'!E918</f>
        <v>53 1 01 00000</v>
      </c>
      <c r="F693" s="24"/>
      <c r="G693" s="24"/>
      <c r="H693" s="175">
        <f>H694</f>
        <v>32833.7</v>
      </c>
      <c r="I693" s="201">
        <f>I694</f>
        <v>-563.4</v>
      </c>
      <c r="J693" s="201">
        <f>J694</f>
        <v>32270.299999999996</v>
      </c>
    </row>
    <row r="694" spans="2:10" ht="15">
      <c r="B694" s="22" t="s">
        <v>298</v>
      </c>
      <c r="C694" s="24" t="s">
        <v>196</v>
      </c>
      <c r="D694" s="24" t="s">
        <v>190</v>
      </c>
      <c r="E694" s="24" t="str">
        <f>'вед.прил 7'!E919</f>
        <v>53 1 01 77280</v>
      </c>
      <c r="F694" s="24"/>
      <c r="G694" s="24"/>
      <c r="H694" s="175">
        <f t="shared" si="136"/>
        <v>32833.7</v>
      </c>
      <c r="I694" s="201">
        <f t="shared" si="136"/>
        <v>-563.4</v>
      </c>
      <c r="J694" s="201">
        <f t="shared" si="136"/>
        <v>32270.299999999996</v>
      </c>
    </row>
    <row r="695" spans="2:10" ht="45">
      <c r="B695" s="27" t="s">
        <v>247</v>
      </c>
      <c r="C695" s="24" t="s">
        <v>196</v>
      </c>
      <c r="D695" s="24" t="s">
        <v>190</v>
      </c>
      <c r="E695" s="24" t="str">
        <f>'вед.прил 7'!E920</f>
        <v>53 1 01 77280</v>
      </c>
      <c r="F695" s="24" t="s">
        <v>246</v>
      </c>
      <c r="G695" s="24"/>
      <c r="H695" s="175">
        <f t="shared" si="136"/>
        <v>32833.7</v>
      </c>
      <c r="I695" s="201">
        <f t="shared" si="136"/>
        <v>-563.4</v>
      </c>
      <c r="J695" s="201">
        <f t="shared" si="136"/>
        <v>32270.299999999996</v>
      </c>
    </row>
    <row r="696" spans="2:10" ht="15">
      <c r="B696" s="23" t="s">
        <v>249</v>
      </c>
      <c r="C696" s="24" t="s">
        <v>196</v>
      </c>
      <c r="D696" s="24" t="s">
        <v>190</v>
      </c>
      <c r="E696" s="24" t="str">
        <f>'вед.прил 7'!E921</f>
        <v>53 1 01 77280</v>
      </c>
      <c r="F696" s="24" t="s">
        <v>248</v>
      </c>
      <c r="G696" s="24"/>
      <c r="H696" s="175">
        <f t="shared" si="136"/>
        <v>32833.7</v>
      </c>
      <c r="I696" s="201">
        <f t="shared" si="136"/>
        <v>-563.4</v>
      </c>
      <c r="J696" s="201">
        <f t="shared" si="136"/>
        <v>32270.299999999996</v>
      </c>
    </row>
    <row r="697" spans="2:10" ht="15">
      <c r="B697" s="25" t="s">
        <v>234</v>
      </c>
      <c r="C697" s="26" t="s">
        <v>196</v>
      </c>
      <c r="D697" s="26" t="s">
        <v>190</v>
      </c>
      <c r="E697" s="26" t="str">
        <f>'вед.прил 7'!E922</f>
        <v>53 1 01 77280</v>
      </c>
      <c r="F697" s="26" t="s">
        <v>248</v>
      </c>
      <c r="G697" s="26" t="s">
        <v>222</v>
      </c>
      <c r="H697" s="139">
        <f>'вед.прил 7'!I922</f>
        <v>32833.7</v>
      </c>
      <c r="I697" s="209">
        <f>'вед.прил 7'!N922</f>
        <v>-563.4</v>
      </c>
      <c r="J697" s="209">
        <f>'вед.прил 7'!O922</f>
        <v>32270.299999999996</v>
      </c>
    </row>
    <row r="698" spans="2:10" ht="15">
      <c r="B698" s="23" t="s">
        <v>164</v>
      </c>
      <c r="C698" s="24" t="s">
        <v>196</v>
      </c>
      <c r="D698" s="24" t="s">
        <v>190</v>
      </c>
      <c r="E698" s="122" t="s">
        <v>358</v>
      </c>
      <c r="F698" s="24"/>
      <c r="G698" s="24"/>
      <c r="H698" s="177">
        <f aca="true" t="shared" si="137" ref="H698:J701">H699</f>
        <v>100</v>
      </c>
      <c r="I698" s="201">
        <f t="shared" si="137"/>
        <v>0</v>
      </c>
      <c r="J698" s="201">
        <f t="shared" si="137"/>
        <v>100</v>
      </c>
    </row>
    <row r="699" spans="2:10" ht="60">
      <c r="B699" s="112" t="s">
        <v>293</v>
      </c>
      <c r="C699" s="24" t="s">
        <v>196</v>
      </c>
      <c r="D699" s="24" t="s">
        <v>190</v>
      </c>
      <c r="E699" s="24" t="s">
        <v>11</v>
      </c>
      <c r="F699" s="24"/>
      <c r="G699" s="26"/>
      <c r="H699" s="177">
        <f t="shared" si="137"/>
        <v>100</v>
      </c>
      <c r="I699" s="201">
        <f t="shared" si="137"/>
        <v>0</v>
      </c>
      <c r="J699" s="201">
        <f t="shared" si="137"/>
        <v>100</v>
      </c>
    </row>
    <row r="700" spans="2:10" ht="45">
      <c r="B700" s="112" t="s">
        <v>247</v>
      </c>
      <c r="C700" s="24" t="s">
        <v>196</v>
      </c>
      <c r="D700" s="24" t="s">
        <v>190</v>
      </c>
      <c r="E700" s="24" t="s">
        <v>11</v>
      </c>
      <c r="F700" s="24" t="s">
        <v>246</v>
      </c>
      <c r="G700" s="26"/>
      <c r="H700" s="177">
        <f t="shared" si="137"/>
        <v>100</v>
      </c>
      <c r="I700" s="201">
        <f t="shared" si="137"/>
        <v>0</v>
      </c>
      <c r="J700" s="201">
        <f t="shared" si="137"/>
        <v>100</v>
      </c>
    </row>
    <row r="701" spans="2:10" ht="15">
      <c r="B701" s="112" t="s">
        <v>249</v>
      </c>
      <c r="C701" s="24" t="s">
        <v>196</v>
      </c>
      <c r="D701" s="24" t="s">
        <v>190</v>
      </c>
      <c r="E701" s="24" t="s">
        <v>11</v>
      </c>
      <c r="F701" s="24" t="s">
        <v>248</v>
      </c>
      <c r="G701" s="26"/>
      <c r="H701" s="177">
        <f t="shared" si="137"/>
        <v>100</v>
      </c>
      <c r="I701" s="201">
        <f t="shared" si="137"/>
        <v>0</v>
      </c>
      <c r="J701" s="201">
        <f t="shared" si="137"/>
        <v>100</v>
      </c>
    </row>
    <row r="702" spans="2:10" ht="15">
      <c r="B702" s="114" t="s">
        <v>234</v>
      </c>
      <c r="C702" s="26" t="s">
        <v>196</v>
      </c>
      <c r="D702" s="26" t="s">
        <v>190</v>
      </c>
      <c r="E702" s="26" t="s">
        <v>11</v>
      </c>
      <c r="F702" s="26" t="s">
        <v>248</v>
      </c>
      <c r="G702" s="26" t="s">
        <v>222</v>
      </c>
      <c r="H702" s="139">
        <f>'вед.прил 7'!I222</f>
        <v>100</v>
      </c>
      <c r="I702" s="209">
        <f>'вед.прил 7'!N222</f>
        <v>0</v>
      </c>
      <c r="J702" s="209">
        <f>'вед.прил 7'!O222</f>
        <v>100</v>
      </c>
    </row>
    <row r="703" spans="2:10" ht="14.25">
      <c r="B703" s="45" t="s">
        <v>311</v>
      </c>
      <c r="C703" s="46" t="s">
        <v>196</v>
      </c>
      <c r="D703" s="46" t="s">
        <v>196</v>
      </c>
      <c r="E703" s="46"/>
      <c r="F703" s="46"/>
      <c r="G703" s="46"/>
      <c r="H703" s="133">
        <f>H704+H711</f>
        <v>952.3</v>
      </c>
      <c r="I703" s="133">
        <f>I704+I711</f>
        <v>0</v>
      </c>
      <c r="J703" s="133">
        <f>J704+J711</f>
        <v>952.3</v>
      </c>
    </row>
    <row r="704" spans="2:10" ht="30">
      <c r="B704" s="23" t="str">
        <f>'вед.прил 7'!A224</f>
        <v>Муниципальная программа "Образование в городе Ливны Орловской области"</v>
      </c>
      <c r="C704" s="24" t="s">
        <v>196</v>
      </c>
      <c r="D704" s="24" t="s">
        <v>196</v>
      </c>
      <c r="E704" s="24" t="str">
        <f>'вед.прил 7'!E224</f>
        <v>51 0 00 00000</v>
      </c>
      <c r="F704" s="24"/>
      <c r="G704" s="24"/>
      <c r="H704" s="175">
        <f aca="true" t="shared" si="138" ref="H704:J709">H705</f>
        <v>642.3</v>
      </c>
      <c r="I704" s="201">
        <f t="shared" si="138"/>
        <v>0</v>
      </c>
      <c r="J704" s="201">
        <f t="shared" si="138"/>
        <v>642.3</v>
      </c>
    </row>
    <row r="705" spans="2:10" ht="60">
      <c r="B705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5" s="24" t="s">
        <v>196</v>
      </c>
      <c r="D705" s="24" t="s">
        <v>196</v>
      </c>
      <c r="E705" s="24" t="str">
        <f>'вед.прил 7'!E225</f>
        <v>51 1 00 00000</v>
      </c>
      <c r="F705" s="24"/>
      <c r="G705" s="24"/>
      <c r="H705" s="175">
        <f t="shared" si="138"/>
        <v>642.3</v>
      </c>
      <c r="I705" s="201">
        <f t="shared" si="138"/>
        <v>0</v>
      </c>
      <c r="J705" s="201">
        <f t="shared" si="138"/>
        <v>642.3</v>
      </c>
    </row>
    <row r="706" spans="2:10" ht="30">
      <c r="B706" s="104" t="str">
        <f>'вед.прил 7'!A226</f>
        <v>Основное мероприятие "Развитие системы отдыха детей и подростков"</v>
      </c>
      <c r="C706" s="24" t="s">
        <v>196</v>
      </c>
      <c r="D706" s="24" t="s">
        <v>196</v>
      </c>
      <c r="E706" s="24" t="str">
        <f>'вед.прил 7'!E226</f>
        <v>51 1 06 00000</v>
      </c>
      <c r="F706" s="24"/>
      <c r="G706" s="24"/>
      <c r="H706" s="175">
        <f t="shared" si="138"/>
        <v>642.3</v>
      </c>
      <c r="I706" s="201">
        <f t="shared" si="138"/>
        <v>0</v>
      </c>
      <c r="J706" s="201">
        <f t="shared" si="138"/>
        <v>642.3</v>
      </c>
    </row>
    <row r="707" spans="2:10" ht="15">
      <c r="B707" s="22" t="s">
        <v>298</v>
      </c>
      <c r="C707" s="24" t="s">
        <v>196</v>
      </c>
      <c r="D707" s="24" t="s">
        <v>196</v>
      </c>
      <c r="E707" s="24" t="str">
        <f>'вед.прил 7'!E227</f>
        <v>51 1 06 77210</v>
      </c>
      <c r="F707" s="24"/>
      <c r="G707" s="24"/>
      <c r="H707" s="175">
        <f t="shared" si="138"/>
        <v>642.3</v>
      </c>
      <c r="I707" s="201">
        <f t="shared" si="138"/>
        <v>0</v>
      </c>
      <c r="J707" s="201">
        <f t="shared" si="138"/>
        <v>642.3</v>
      </c>
    </row>
    <row r="708" spans="2:10" ht="30">
      <c r="B708" s="23" t="s">
        <v>257</v>
      </c>
      <c r="C708" s="24" t="s">
        <v>196</v>
      </c>
      <c r="D708" s="24" t="s">
        <v>196</v>
      </c>
      <c r="E708" s="24" t="str">
        <f>'вед.прил 7'!E228</f>
        <v>51 1 06 77210</v>
      </c>
      <c r="F708" s="24" t="s">
        <v>256</v>
      </c>
      <c r="G708" s="24"/>
      <c r="H708" s="175">
        <f t="shared" si="138"/>
        <v>642.3</v>
      </c>
      <c r="I708" s="201">
        <f t="shared" si="138"/>
        <v>0</v>
      </c>
      <c r="J708" s="201">
        <f t="shared" si="138"/>
        <v>642.3</v>
      </c>
    </row>
    <row r="709" spans="2:10" ht="30">
      <c r="B709" s="23" t="s">
        <v>268</v>
      </c>
      <c r="C709" s="24" t="s">
        <v>196</v>
      </c>
      <c r="D709" s="24" t="s">
        <v>196</v>
      </c>
      <c r="E709" s="24" t="str">
        <f>'вед.прил 7'!E229</f>
        <v>51 1 06 77210</v>
      </c>
      <c r="F709" s="24" t="s">
        <v>260</v>
      </c>
      <c r="G709" s="24"/>
      <c r="H709" s="175">
        <f t="shared" si="138"/>
        <v>642.3</v>
      </c>
      <c r="I709" s="201">
        <f t="shared" si="138"/>
        <v>0</v>
      </c>
      <c r="J709" s="201">
        <f t="shared" si="138"/>
        <v>642.3</v>
      </c>
    </row>
    <row r="710" spans="2:10" ht="15">
      <c r="B710" s="25" t="s">
        <v>234</v>
      </c>
      <c r="C710" s="26" t="s">
        <v>196</v>
      </c>
      <c r="D710" s="26" t="s">
        <v>196</v>
      </c>
      <c r="E710" s="26" t="str">
        <f>'вед.прил 7'!E230</f>
        <v>51 1 06 77210</v>
      </c>
      <c r="F710" s="26" t="s">
        <v>260</v>
      </c>
      <c r="G710" s="26" t="s">
        <v>222</v>
      </c>
      <c r="H710" s="139">
        <f>'вед.прил 7'!I230</f>
        <v>642.3</v>
      </c>
      <c r="I710" s="209">
        <f>'вед.прил 7'!N230</f>
        <v>0</v>
      </c>
      <c r="J710" s="209">
        <f>'вед.прил 7'!O230</f>
        <v>642.3</v>
      </c>
    </row>
    <row r="711" spans="2:10" ht="30">
      <c r="B711" s="22" t="str">
        <f>'вед.прил 7'!A924</f>
        <v>Муниципальная программа "Молодежь города Ливны Орловской области"</v>
      </c>
      <c r="C711" s="24" t="s">
        <v>196</v>
      </c>
      <c r="D711" s="24" t="s">
        <v>196</v>
      </c>
      <c r="E711" s="24" t="str">
        <f>'вед.прил 7'!E924</f>
        <v>58 0 00 00000</v>
      </c>
      <c r="F711" s="24"/>
      <c r="G711" s="24"/>
      <c r="H711" s="175">
        <f>H712+H718+H724</f>
        <v>310</v>
      </c>
      <c r="I711" s="201">
        <f>I712+I718+I724</f>
        <v>0</v>
      </c>
      <c r="J711" s="201">
        <f>J712+J718+J724</f>
        <v>310</v>
      </c>
    </row>
    <row r="712" spans="2:10" ht="15">
      <c r="B712" s="22" t="str">
        <f>'вед.прил 7'!A925</f>
        <v>Подпрограмма "Ливны молодые" </v>
      </c>
      <c r="C712" s="24" t="s">
        <v>196</v>
      </c>
      <c r="D712" s="24" t="s">
        <v>196</v>
      </c>
      <c r="E712" s="24" t="str">
        <f>'вед.прил 7'!E925</f>
        <v>58 1 00 00000</v>
      </c>
      <c r="F712" s="24"/>
      <c r="G712" s="24"/>
      <c r="H712" s="175">
        <f>H715</f>
        <v>105</v>
      </c>
      <c r="I712" s="201">
        <f>I715</f>
        <v>0</v>
      </c>
      <c r="J712" s="201">
        <f>J715</f>
        <v>105</v>
      </c>
    </row>
    <row r="713" spans="2:10" ht="60">
      <c r="B713" s="22" t="str">
        <f>'вед.прил 7'!A926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13" s="24" t="s">
        <v>196</v>
      </c>
      <c r="D713" s="24" t="s">
        <v>196</v>
      </c>
      <c r="E713" s="24" t="str">
        <f>'вед.прил 7'!E926</f>
        <v>58 1 01 00000</v>
      </c>
      <c r="F713" s="24"/>
      <c r="G713" s="24"/>
      <c r="H713" s="175">
        <f aca="true" t="shared" si="139" ref="H713:J716">H714</f>
        <v>105</v>
      </c>
      <c r="I713" s="201">
        <f t="shared" si="139"/>
        <v>0</v>
      </c>
      <c r="J713" s="201">
        <f t="shared" si="139"/>
        <v>105</v>
      </c>
    </row>
    <row r="714" spans="2:10" ht="15">
      <c r="B714" s="22" t="str">
        <f>'вед.прил 7'!A927</f>
        <v>Реализация основного мероприятия</v>
      </c>
      <c r="C714" s="24" t="s">
        <v>196</v>
      </c>
      <c r="D714" s="24" t="s">
        <v>196</v>
      </c>
      <c r="E714" s="24" t="str">
        <f>'вед.прил 7'!E927</f>
        <v>58 1 01 77520</v>
      </c>
      <c r="F714" s="24"/>
      <c r="G714" s="24"/>
      <c r="H714" s="175">
        <f t="shared" si="139"/>
        <v>105</v>
      </c>
      <c r="I714" s="201">
        <f t="shared" si="139"/>
        <v>0</v>
      </c>
      <c r="J714" s="201">
        <f t="shared" si="139"/>
        <v>105</v>
      </c>
    </row>
    <row r="715" spans="2:10" ht="45">
      <c r="B715" s="22" t="s">
        <v>327</v>
      </c>
      <c r="C715" s="24" t="s">
        <v>196</v>
      </c>
      <c r="D715" s="24" t="s">
        <v>196</v>
      </c>
      <c r="E715" s="24" t="str">
        <f>'вед.прил 7'!E928</f>
        <v>58 1 01 77520</v>
      </c>
      <c r="F715" s="24" t="s">
        <v>244</v>
      </c>
      <c r="G715" s="24"/>
      <c r="H715" s="175">
        <f t="shared" si="139"/>
        <v>105</v>
      </c>
      <c r="I715" s="201">
        <f t="shared" si="139"/>
        <v>0</v>
      </c>
      <c r="J715" s="201">
        <f t="shared" si="139"/>
        <v>105</v>
      </c>
    </row>
    <row r="716" spans="2:10" ht="45">
      <c r="B716" s="22" t="s">
        <v>315</v>
      </c>
      <c r="C716" s="24" t="s">
        <v>196</v>
      </c>
      <c r="D716" s="24" t="s">
        <v>196</v>
      </c>
      <c r="E716" s="24" t="str">
        <f>'вед.прил 7'!E929</f>
        <v>58 1 01 77520</v>
      </c>
      <c r="F716" s="24" t="s">
        <v>245</v>
      </c>
      <c r="G716" s="24"/>
      <c r="H716" s="175">
        <f t="shared" si="139"/>
        <v>105</v>
      </c>
      <c r="I716" s="201">
        <f t="shared" si="139"/>
        <v>0</v>
      </c>
      <c r="J716" s="201">
        <f t="shared" si="139"/>
        <v>105</v>
      </c>
    </row>
    <row r="717" spans="2:10" ht="15">
      <c r="B717" s="28" t="s">
        <v>234</v>
      </c>
      <c r="C717" s="26" t="s">
        <v>196</v>
      </c>
      <c r="D717" s="26" t="s">
        <v>196</v>
      </c>
      <c r="E717" s="26" t="str">
        <f>'вед.прил 7'!E930</f>
        <v>58 1 01 77520</v>
      </c>
      <c r="F717" s="26" t="s">
        <v>245</v>
      </c>
      <c r="G717" s="26" t="s">
        <v>222</v>
      </c>
      <c r="H717" s="139">
        <f>'вед.прил 7'!I930</f>
        <v>105</v>
      </c>
      <c r="I717" s="209">
        <f>'вед.прил 7'!N930</f>
        <v>0</v>
      </c>
      <c r="J717" s="209">
        <f>'вед.прил 7'!O930</f>
        <v>105</v>
      </c>
    </row>
    <row r="718" spans="2:10" ht="30">
      <c r="B718" s="22" t="str">
        <f>'вед.прил 7'!A931</f>
        <v>Подпрограмма "Нравственное и патриотическое воспитание граждан"</v>
      </c>
      <c r="C718" s="24" t="s">
        <v>196</v>
      </c>
      <c r="D718" s="24" t="s">
        <v>196</v>
      </c>
      <c r="E718" s="24" t="str">
        <f>'вед.прил 7'!E931</f>
        <v>58 2 00 00000</v>
      </c>
      <c r="F718" s="24"/>
      <c r="G718" s="24"/>
      <c r="H718" s="175">
        <f>H721</f>
        <v>155</v>
      </c>
      <c r="I718" s="201">
        <f>I721</f>
        <v>0</v>
      </c>
      <c r="J718" s="201">
        <f>J721</f>
        <v>155</v>
      </c>
    </row>
    <row r="719" spans="2:10" ht="45">
      <c r="B719" s="105" t="str">
        <f>'вед.прил 7'!A932</f>
        <v>Основное мероприятие "Организация и проведение мероприятий гражданско-патриотической направленности"</v>
      </c>
      <c r="C719" s="24" t="s">
        <v>196</v>
      </c>
      <c r="D719" s="24" t="s">
        <v>196</v>
      </c>
      <c r="E719" s="24" t="str">
        <f>'вед.прил 7'!E932</f>
        <v>58 2 01 00000</v>
      </c>
      <c r="F719" s="24"/>
      <c r="G719" s="24"/>
      <c r="H719" s="175">
        <f aca="true" t="shared" si="140" ref="H719:J722">H720</f>
        <v>155</v>
      </c>
      <c r="I719" s="201">
        <f t="shared" si="140"/>
        <v>0</v>
      </c>
      <c r="J719" s="201">
        <f t="shared" si="140"/>
        <v>155</v>
      </c>
    </row>
    <row r="720" spans="2:10" ht="15">
      <c r="B720" s="22" t="str">
        <f>'вед.прил 7'!A933</f>
        <v>Реализация основного мероприятия</v>
      </c>
      <c r="C720" s="24" t="s">
        <v>196</v>
      </c>
      <c r="D720" s="24" t="s">
        <v>196</v>
      </c>
      <c r="E720" s="24" t="str">
        <f>'вед.прил 7'!E933</f>
        <v>58 2 01 77530</v>
      </c>
      <c r="F720" s="24"/>
      <c r="G720" s="24"/>
      <c r="H720" s="175">
        <f t="shared" si="140"/>
        <v>155</v>
      </c>
      <c r="I720" s="201">
        <f t="shared" si="140"/>
        <v>0</v>
      </c>
      <c r="J720" s="201">
        <f t="shared" si="140"/>
        <v>155</v>
      </c>
    </row>
    <row r="721" spans="2:10" ht="42" customHeight="1">
      <c r="B721" s="22" t="s">
        <v>327</v>
      </c>
      <c r="C721" s="24" t="s">
        <v>196</v>
      </c>
      <c r="D721" s="24" t="s">
        <v>196</v>
      </c>
      <c r="E721" s="24" t="str">
        <f>'вед.прил 7'!E934</f>
        <v>58 2 01 77530</v>
      </c>
      <c r="F721" s="24" t="s">
        <v>244</v>
      </c>
      <c r="G721" s="24"/>
      <c r="H721" s="175">
        <f t="shared" si="140"/>
        <v>155</v>
      </c>
      <c r="I721" s="201">
        <f t="shared" si="140"/>
        <v>0</v>
      </c>
      <c r="J721" s="201">
        <f t="shared" si="140"/>
        <v>155</v>
      </c>
    </row>
    <row r="722" spans="2:10" ht="45">
      <c r="B722" s="22" t="s">
        <v>315</v>
      </c>
      <c r="C722" s="24" t="s">
        <v>196</v>
      </c>
      <c r="D722" s="24" t="s">
        <v>196</v>
      </c>
      <c r="E722" s="24" t="str">
        <f>'вед.прил 7'!E935</f>
        <v>58 2 01 77530</v>
      </c>
      <c r="F722" s="24" t="s">
        <v>245</v>
      </c>
      <c r="G722" s="24"/>
      <c r="H722" s="175">
        <f t="shared" si="140"/>
        <v>155</v>
      </c>
      <c r="I722" s="201">
        <f t="shared" si="140"/>
        <v>0</v>
      </c>
      <c r="J722" s="201">
        <f t="shared" si="140"/>
        <v>155</v>
      </c>
    </row>
    <row r="723" spans="2:10" ht="15">
      <c r="B723" s="28" t="s">
        <v>234</v>
      </c>
      <c r="C723" s="26" t="s">
        <v>196</v>
      </c>
      <c r="D723" s="26" t="s">
        <v>196</v>
      </c>
      <c r="E723" s="26" t="str">
        <f>'вед.прил 7'!E936</f>
        <v>58 2 01 77530</v>
      </c>
      <c r="F723" s="26" t="s">
        <v>245</v>
      </c>
      <c r="G723" s="26" t="s">
        <v>222</v>
      </c>
      <c r="H723" s="139">
        <f>'вед.прил 7'!I936</f>
        <v>155</v>
      </c>
      <c r="I723" s="209">
        <f>'вед.прил 7'!N936</f>
        <v>0</v>
      </c>
      <c r="J723" s="209">
        <f>'вед.прил 7'!O936</f>
        <v>155</v>
      </c>
    </row>
    <row r="724" spans="2:10" ht="30">
      <c r="B724" s="22" t="s">
        <v>433</v>
      </c>
      <c r="C724" s="24" t="s">
        <v>196</v>
      </c>
      <c r="D724" s="24" t="s">
        <v>196</v>
      </c>
      <c r="E724" s="24" t="str">
        <f>'вед.прил 7'!E937</f>
        <v>58 3 00 00000</v>
      </c>
      <c r="F724" s="24"/>
      <c r="G724" s="24"/>
      <c r="H724" s="175">
        <f>H727</f>
        <v>50</v>
      </c>
      <c r="I724" s="201">
        <f>I727</f>
        <v>0</v>
      </c>
      <c r="J724" s="201">
        <f>J727</f>
        <v>50</v>
      </c>
    </row>
    <row r="725" spans="2:10" ht="90">
      <c r="B725" s="22" t="str">
        <f>'вед.прил 7'!A938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25" s="24" t="s">
        <v>196</v>
      </c>
      <c r="D725" s="24" t="s">
        <v>196</v>
      </c>
      <c r="E725" s="24" t="str">
        <f>'вед.прил 7'!E938</f>
        <v>58 3 01 00000</v>
      </c>
      <c r="F725" s="24"/>
      <c r="G725" s="24"/>
      <c r="H725" s="175">
        <f aca="true" t="shared" si="141" ref="H725:J728">H726</f>
        <v>50</v>
      </c>
      <c r="I725" s="201">
        <f t="shared" si="141"/>
        <v>0</v>
      </c>
      <c r="J725" s="201">
        <f t="shared" si="141"/>
        <v>50</v>
      </c>
    </row>
    <row r="726" spans="2:10" ht="15">
      <c r="B726" s="22" t="str">
        <f>'вед.прил 7'!A939</f>
        <v>Реализация основного мероприятия</v>
      </c>
      <c r="C726" s="24" t="s">
        <v>196</v>
      </c>
      <c r="D726" s="24" t="s">
        <v>196</v>
      </c>
      <c r="E726" s="24" t="str">
        <f>'вед.прил 7'!E939</f>
        <v>58 3 01 77540</v>
      </c>
      <c r="F726" s="24"/>
      <c r="G726" s="24"/>
      <c r="H726" s="175">
        <f t="shared" si="141"/>
        <v>50</v>
      </c>
      <c r="I726" s="201">
        <f t="shared" si="141"/>
        <v>0</v>
      </c>
      <c r="J726" s="201">
        <f t="shared" si="141"/>
        <v>50</v>
      </c>
    </row>
    <row r="727" spans="2:10" ht="45">
      <c r="B727" s="22" t="s">
        <v>327</v>
      </c>
      <c r="C727" s="24" t="s">
        <v>196</v>
      </c>
      <c r="D727" s="24" t="s">
        <v>196</v>
      </c>
      <c r="E727" s="24" t="str">
        <f>'вед.прил 7'!E940</f>
        <v>58 3 01 77540</v>
      </c>
      <c r="F727" s="24" t="s">
        <v>244</v>
      </c>
      <c r="G727" s="24"/>
      <c r="H727" s="175">
        <f t="shared" si="141"/>
        <v>50</v>
      </c>
      <c r="I727" s="201">
        <f t="shared" si="141"/>
        <v>0</v>
      </c>
      <c r="J727" s="201">
        <f t="shared" si="141"/>
        <v>50</v>
      </c>
    </row>
    <row r="728" spans="2:10" ht="45">
      <c r="B728" s="22" t="s">
        <v>315</v>
      </c>
      <c r="C728" s="24" t="s">
        <v>196</v>
      </c>
      <c r="D728" s="24" t="s">
        <v>196</v>
      </c>
      <c r="E728" s="24" t="str">
        <f>'вед.прил 7'!E941</f>
        <v>58 3 01 77540</v>
      </c>
      <c r="F728" s="24" t="s">
        <v>245</v>
      </c>
      <c r="G728" s="24"/>
      <c r="H728" s="175">
        <f t="shared" si="141"/>
        <v>50</v>
      </c>
      <c r="I728" s="201">
        <f t="shared" si="141"/>
        <v>0</v>
      </c>
      <c r="J728" s="201">
        <f t="shared" si="141"/>
        <v>50</v>
      </c>
    </row>
    <row r="729" spans="2:10" ht="15">
      <c r="B729" s="28" t="s">
        <v>234</v>
      </c>
      <c r="C729" s="26" t="s">
        <v>196</v>
      </c>
      <c r="D729" s="26" t="s">
        <v>196</v>
      </c>
      <c r="E729" s="26" t="str">
        <f>'вед.прил 7'!E942</f>
        <v>58 3 01 77540</v>
      </c>
      <c r="F729" s="26" t="s">
        <v>245</v>
      </c>
      <c r="G729" s="26" t="s">
        <v>222</v>
      </c>
      <c r="H729" s="139">
        <f>'вед.прил 7'!I942</f>
        <v>50</v>
      </c>
      <c r="I729" s="209">
        <f>'вед.прил 7'!N942</f>
        <v>0</v>
      </c>
      <c r="J729" s="209">
        <f>'вед.прил 7'!O942</f>
        <v>50</v>
      </c>
    </row>
    <row r="730" spans="2:10" ht="14.25">
      <c r="B730" s="45" t="s">
        <v>184</v>
      </c>
      <c r="C730" s="46" t="s">
        <v>196</v>
      </c>
      <c r="D730" s="46" t="s">
        <v>191</v>
      </c>
      <c r="E730" s="46"/>
      <c r="F730" s="46"/>
      <c r="G730" s="46"/>
      <c r="H730" s="133">
        <f>H731+H767+H761</f>
        <v>13894.1</v>
      </c>
      <c r="I730" s="133">
        <f>I731+I767+I761</f>
        <v>-153.39999999999998</v>
      </c>
      <c r="J730" s="133">
        <f>J731+J767+J761</f>
        <v>13740.699999999999</v>
      </c>
    </row>
    <row r="731" spans="2:10" ht="30">
      <c r="B731" s="23" t="str">
        <f>'вед.прил 7'!A232</f>
        <v>Муниципальная программа "Образование в городе Ливны Орловской области"</v>
      </c>
      <c r="C731" s="24" t="s">
        <v>196</v>
      </c>
      <c r="D731" s="24" t="s">
        <v>191</v>
      </c>
      <c r="E731" s="24" t="str">
        <f>'вед.прил 7'!E232</f>
        <v>51 0 00 00000</v>
      </c>
      <c r="F731" s="24"/>
      <c r="G731" s="24"/>
      <c r="H731" s="175">
        <f>H732+H755+H741</f>
        <v>6275.5</v>
      </c>
      <c r="I731" s="201">
        <f>I732+I755+I741</f>
        <v>-595</v>
      </c>
      <c r="J731" s="201">
        <f>J732+J755+J741</f>
        <v>5680.5</v>
      </c>
    </row>
    <row r="732" spans="2:10" ht="60">
      <c r="B732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32" s="24" t="s">
        <v>196</v>
      </c>
      <c r="D732" s="24" t="s">
        <v>191</v>
      </c>
      <c r="E732" s="24" t="str">
        <f>'вед.прил 7'!E233</f>
        <v>51 1 00 00000</v>
      </c>
      <c r="F732" s="24"/>
      <c r="G732" s="24"/>
      <c r="H732" s="175">
        <f aca="true" t="shared" si="142" ref="H732:J733">H733</f>
        <v>4344.900000000001</v>
      </c>
      <c r="I732" s="201">
        <f t="shared" si="142"/>
        <v>-595</v>
      </c>
      <c r="J732" s="201">
        <f t="shared" si="142"/>
        <v>3749.9</v>
      </c>
    </row>
    <row r="733" spans="2:10" ht="45">
      <c r="B733" s="23" t="str">
        <f>'вед.прил 7'!A234</f>
        <v>Основное мероприятие "Организация психолого-медико-социального сопровождения детей"</v>
      </c>
      <c r="C733" s="24" t="s">
        <v>196</v>
      </c>
      <c r="D733" s="24" t="s">
        <v>191</v>
      </c>
      <c r="E733" s="24" t="str">
        <f>'вед.прил 7'!E234</f>
        <v>51 1 04 00000</v>
      </c>
      <c r="F733" s="24"/>
      <c r="G733" s="24"/>
      <c r="H733" s="175">
        <f t="shared" si="142"/>
        <v>4344.900000000001</v>
      </c>
      <c r="I733" s="201">
        <f t="shared" si="142"/>
        <v>-595</v>
      </c>
      <c r="J733" s="201">
        <f t="shared" si="142"/>
        <v>3749.9</v>
      </c>
    </row>
    <row r="734" spans="2:10" ht="15">
      <c r="B734" s="22" t="s">
        <v>298</v>
      </c>
      <c r="C734" s="24" t="s">
        <v>196</v>
      </c>
      <c r="D734" s="24" t="s">
        <v>191</v>
      </c>
      <c r="E734" s="24" t="str">
        <f>'вед.прил 7'!E235</f>
        <v>51 1 04 77210</v>
      </c>
      <c r="F734" s="24"/>
      <c r="G734" s="24"/>
      <c r="H734" s="175">
        <f>H735+H738</f>
        <v>4344.900000000001</v>
      </c>
      <c r="I734" s="201">
        <f>I735+I738</f>
        <v>-595</v>
      </c>
      <c r="J734" s="201">
        <f>J735+J738</f>
        <v>3749.9</v>
      </c>
    </row>
    <row r="735" spans="2:10" ht="90">
      <c r="B735" s="23" t="s">
        <v>313</v>
      </c>
      <c r="C735" s="24" t="s">
        <v>196</v>
      </c>
      <c r="D735" s="24" t="s">
        <v>191</v>
      </c>
      <c r="E735" s="24" t="str">
        <f>'вед.прил 7'!E236</f>
        <v>51 1 04 77210</v>
      </c>
      <c r="F735" s="24" t="s">
        <v>242</v>
      </c>
      <c r="G735" s="24"/>
      <c r="H735" s="175">
        <f aca="true" t="shared" si="143" ref="H735:J736">H736</f>
        <v>4154.8</v>
      </c>
      <c r="I735" s="201">
        <f t="shared" si="143"/>
        <v>-595</v>
      </c>
      <c r="J735" s="201">
        <f t="shared" si="143"/>
        <v>3559.8</v>
      </c>
    </row>
    <row r="736" spans="2:10" ht="30">
      <c r="B736" s="23" t="s">
        <v>251</v>
      </c>
      <c r="C736" s="24" t="s">
        <v>196</v>
      </c>
      <c r="D736" s="24" t="s">
        <v>191</v>
      </c>
      <c r="E736" s="24" t="str">
        <f>'вед.прил 7'!E237</f>
        <v>51 1 04 77210</v>
      </c>
      <c r="F736" s="24" t="s">
        <v>250</v>
      </c>
      <c r="G736" s="24"/>
      <c r="H736" s="175">
        <f t="shared" si="143"/>
        <v>4154.8</v>
      </c>
      <c r="I736" s="201">
        <f t="shared" si="143"/>
        <v>-595</v>
      </c>
      <c r="J736" s="201">
        <f t="shared" si="143"/>
        <v>3559.8</v>
      </c>
    </row>
    <row r="737" spans="2:10" ht="15">
      <c r="B737" s="25" t="s">
        <v>234</v>
      </c>
      <c r="C737" s="26" t="s">
        <v>196</v>
      </c>
      <c r="D737" s="26" t="s">
        <v>191</v>
      </c>
      <c r="E737" s="26" t="str">
        <f>'вед.прил 7'!E238</f>
        <v>51 1 04 77210</v>
      </c>
      <c r="F737" s="26" t="s">
        <v>250</v>
      </c>
      <c r="G737" s="26" t="s">
        <v>222</v>
      </c>
      <c r="H737" s="139">
        <f>'вед.прил 7'!I238</f>
        <v>4154.8</v>
      </c>
      <c r="I737" s="209">
        <f>'вед.прил 7'!N238</f>
        <v>-595</v>
      </c>
      <c r="J737" s="209">
        <f>'вед.прил 7'!O238</f>
        <v>3559.8</v>
      </c>
    </row>
    <row r="738" spans="2:10" ht="45">
      <c r="B738" s="22" t="s">
        <v>327</v>
      </c>
      <c r="C738" s="24" t="s">
        <v>196</v>
      </c>
      <c r="D738" s="24" t="s">
        <v>191</v>
      </c>
      <c r="E738" s="24" t="str">
        <f>'вед.прил 7'!E239</f>
        <v>51 1 04 77210</v>
      </c>
      <c r="F738" s="24" t="s">
        <v>244</v>
      </c>
      <c r="G738" s="24"/>
      <c r="H738" s="175">
        <f aca="true" t="shared" si="144" ref="H738:J739">H739</f>
        <v>190.1</v>
      </c>
      <c r="I738" s="201">
        <f t="shared" si="144"/>
        <v>0</v>
      </c>
      <c r="J738" s="201">
        <f t="shared" si="144"/>
        <v>190.1</v>
      </c>
    </row>
    <row r="739" spans="2:10" ht="45">
      <c r="B739" s="22" t="s">
        <v>315</v>
      </c>
      <c r="C739" s="24" t="s">
        <v>196</v>
      </c>
      <c r="D739" s="24" t="s">
        <v>191</v>
      </c>
      <c r="E739" s="24" t="str">
        <f>'вед.прил 7'!E240</f>
        <v>51 1 04 77210</v>
      </c>
      <c r="F739" s="24" t="s">
        <v>245</v>
      </c>
      <c r="G739" s="24"/>
      <c r="H739" s="175">
        <f t="shared" si="144"/>
        <v>190.1</v>
      </c>
      <c r="I739" s="201">
        <f t="shared" si="144"/>
        <v>0</v>
      </c>
      <c r="J739" s="201">
        <f t="shared" si="144"/>
        <v>190.1</v>
      </c>
    </row>
    <row r="740" spans="2:10" ht="15">
      <c r="B740" s="25" t="s">
        <v>234</v>
      </c>
      <c r="C740" s="26" t="s">
        <v>196</v>
      </c>
      <c r="D740" s="26" t="s">
        <v>191</v>
      </c>
      <c r="E740" s="26" t="str">
        <f>'вед.прил 7'!E241</f>
        <v>51 1 04 77210</v>
      </c>
      <c r="F740" s="26" t="s">
        <v>245</v>
      </c>
      <c r="G740" s="26" t="s">
        <v>222</v>
      </c>
      <c r="H740" s="139">
        <f>'вед.прил 7'!I241</f>
        <v>190.1</v>
      </c>
      <c r="I740" s="209">
        <f>'вед.прил 7'!N241</f>
        <v>0</v>
      </c>
      <c r="J740" s="209">
        <f>'вед.прил 7'!O241</f>
        <v>190.1</v>
      </c>
    </row>
    <row r="741" spans="2:10" ht="60">
      <c r="B741" s="23" t="s">
        <v>384</v>
      </c>
      <c r="C741" s="24" t="s">
        <v>196</v>
      </c>
      <c r="D741" s="24" t="s">
        <v>191</v>
      </c>
      <c r="E741" s="24" t="s">
        <v>382</v>
      </c>
      <c r="F741" s="24"/>
      <c r="G741" s="24"/>
      <c r="H741" s="175">
        <f>H747+H742</f>
        <v>40</v>
      </c>
      <c r="I741" s="201">
        <f>I747+I742</f>
        <v>0</v>
      </c>
      <c r="J741" s="201">
        <f>J747+J742</f>
        <v>40</v>
      </c>
    </row>
    <row r="742" spans="2:10" ht="45">
      <c r="B742" s="23" t="s">
        <v>399</v>
      </c>
      <c r="C742" s="24" t="s">
        <v>196</v>
      </c>
      <c r="D742" s="24" t="s">
        <v>191</v>
      </c>
      <c r="E742" s="24" t="s">
        <v>400</v>
      </c>
      <c r="F742" s="24"/>
      <c r="G742" s="24"/>
      <c r="H742" s="175">
        <f aca="true" t="shared" si="145" ref="H742:J745">H743</f>
        <v>10</v>
      </c>
      <c r="I742" s="201">
        <f t="shared" si="145"/>
        <v>0</v>
      </c>
      <c r="J742" s="201">
        <f t="shared" si="145"/>
        <v>10</v>
      </c>
    </row>
    <row r="743" spans="2:10" ht="15">
      <c r="B743" s="23" t="s">
        <v>298</v>
      </c>
      <c r="C743" s="24" t="s">
        <v>196</v>
      </c>
      <c r="D743" s="24" t="s">
        <v>191</v>
      </c>
      <c r="E743" s="24" t="s">
        <v>401</v>
      </c>
      <c r="F743" s="24"/>
      <c r="G743" s="24"/>
      <c r="H743" s="175">
        <f t="shared" si="145"/>
        <v>10</v>
      </c>
      <c r="I743" s="201">
        <f t="shared" si="145"/>
        <v>0</v>
      </c>
      <c r="J743" s="201">
        <f t="shared" si="145"/>
        <v>10</v>
      </c>
    </row>
    <row r="744" spans="2:10" ht="45">
      <c r="B744" s="22" t="s">
        <v>327</v>
      </c>
      <c r="C744" s="24" t="s">
        <v>196</v>
      </c>
      <c r="D744" s="24" t="s">
        <v>191</v>
      </c>
      <c r="E744" s="24" t="s">
        <v>401</v>
      </c>
      <c r="F744" s="24" t="s">
        <v>244</v>
      </c>
      <c r="G744" s="24"/>
      <c r="H744" s="175">
        <f t="shared" si="145"/>
        <v>10</v>
      </c>
      <c r="I744" s="201">
        <f t="shared" si="145"/>
        <v>0</v>
      </c>
      <c r="J744" s="201">
        <f t="shared" si="145"/>
        <v>10</v>
      </c>
    </row>
    <row r="745" spans="2:10" ht="45">
      <c r="B745" s="22" t="s">
        <v>315</v>
      </c>
      <c r="C745" s="24" t="s">
        <v>196</v>
      </c>
      <c r="D745" s="24" t="s">
        <v>191</v>
      </c>
      <c r="E745" s="24" t="s">
        <v>401</v>
      </c>
      <c r="F745" s="24" t="s">
        <v>245</v>
      </c>
      <c r="G745" s="24"/>
      <c r="H745" s="175">
        <f t="shared" si="145"/>
        <v>10</v>
      </c>
      <c r="I745" s="201">
        <f t="shared" si="145"/>
        <v>0</v>
      </c>
      <c r="J745" s="201">
        <f t="shared" si="145"/>
        <v>10</v>
      </c>
    </row>
    <row r="746" spans="2:10" ht="15">
      <c r="B746" s="25" t="s">
        <v>234</v>
      </c>
      <c r="C746" s="26" t="s">
        <v>196</v>
      </c>
      <c r="D746" s="26" t="s">
        <v>191</v>
      </c>
      <c r="E746" s="26" t="s">
        <v>401</v>
      </c>
      <c r="F746" s="26" t="s">
        <v>245</v>
      </c>
      <c r="G746" s="26" t="s">
        <v>222</v>
      </c>
      <c r="H746" s="139">
        <f>'вед.прил 7'!I247</f>
        <v>10</v>
      </c>
      <c r="I746" s="209">
        <f>'вед.прил 7'!N247</f>
        <v>0</v>
      </c>
      <c r="J746" s="209">
        <f>'вед.прил 7'!O247</f>
        <v>10</v>
      </c>
    </row>
    <row r="747" spans="2:10" ht="30">
      <c r="B747" s="23" t="s">
        <v>385</v>
      </c>
      <c r="C747" s="24" t="s">
        <v>196</v>
      </c>
      <c r="D747" s="24" t="s">
        <v>191</v>
      </c>
      <c r="E747" s="24" t="s">
        <v>383</v>
      </c>
      <c r="F747" s="24"/>
      <c r="G747" s="24"/>
      <c r="H747" s="175">
        <f>H748</f>
        <v>30</v>
      </c>
      <c r="I747" s="201">
        <f>I748</f>
        <v>0</v>
      </c>
      <c r="J747" s="201">
        <f>J748</f>
        <v>30</v>
      </c>
    </row>
    <row r="748" spans="2:10" ht="15">
      <c r="B748" s="23" t="s">
        <v>298</v>
      </c>
      <c r="C748" s="24" t="s">
        <v>196</v>
      </c>
      <c r="D748" s="24" t="s">
        <v>191</v>
      </c>
      <c r="E748" s="24" t="s">
        <v>388</v>
      </c>
      <c r="F748" s="24"/>
      <c r="G748" s="24"/>
      <c r="H748" s="175">
        <f>H752+H749</f>
        <v>30</v>
      </c>
      <c r="I748" s="201">
        <f>I752+I749</f>
        <v>0</v>
      </c>
      <c r="J748" s="201">
        <f>J752+J749</f>
        <v>30</v>
      </c>
    </row>
    <row r="749" spans="2:10" ht="45">
      <c r="B749" s="22" t="s">
        <v>327</v>
      </c>
      <c r="C749" s="24" t="s">
        <v>196</v>
      </c>
      <c r="D749" s="24" t="s">
        <v>191</v>
      </c>
      <c r="E749" s="24" t="s">
        <v>388</v>
      </c>
      <c r="F749" s="24" t="s">
        <v>244</v>
      </c>
      <c r="G749" s="24"/>
      <c r="H749" s="175">
        <f aca="true" t="shared" si="146" ref="H749:J750">H750</f>
        <v>3</v>
      </c>
      <c r="I749" s="201">
        <f t="shared" si="146"/>
        <v>0</v>
      </c>
      <c r="J749" s="201">
        <f t="shared" si="146"/>
        <v>3</v>
      </c>
    </row>
    <row r="750" spans="2:10" ht="45">
      <c r="B750" s="22" t="s">
        <v>315</v>
      </c>
      <c r="C750" s="24" t="s">
        <v>196</v>
      </c>
      <c r="D750" s="24" t="s">
        <v>191</v>
      </c>
      <c r="E750" s="24" t="s">
        <v>388</v>
      </c>
      <c r="F750" s="24" t="s">
        <v>245</v>
      </c>
      <c r="G750" s="24"/>
      <c r="H750" s="175">
        <f t="shared" si="146"/>
        <v>3</v>
      </c>
      <c r="I750" s="201">
        <f t="shared" si="146"/>
        <v>0</v>
      </c>
      <c r="J750" s="201">
        <f t="shared" si="146"/>
        <v>3</v>
      </c>
    </row>
    <row r="751" spans="2:10" ht="15">
      <c r="B751" s="28" t="s">
        <v>234</v>
      </c>
      <c r="C751" s="26" t="s">
        <v>196</v>
      </c>
      <c r="D751" s="26" t="s">
        <v>191</v>
      </c>
      <c r="E751" s="26" t="s">
        <v>388</v>
      </c>
      <c r="F751" s="26" t="s">
        <v>245</v>
      </c>
      <c r="G751" s="26" t="s">
        <v>222</v>
      </c>
      <c r="H751" s="139">
        <f>'вед.прил 7'!I252</f>
        <v>3</v>
      </c>
      <c r="I751" s="209">
        <f>'вед.прил 7'!N252</f>
        <v>0</v>
      </c>
      <c r="J751" s="209">
        <f>'вед.прил 7'!O252</f>
        <v>3</v>
      </c>
    </row>
    <row r="752" spans="2:10" ht="30">
      <c r="B752" s="23" t="s">
        <v>257</v>
      </c>
      <c r="C752" s="24" t="s">
        <v>196</v>
      </c>
      <c r="D752" s="24" t="s">
        <v>191</v>
      </c>
      <c r="E752" s="24" t="s">
        <v>388</v>
      </c>
      <c r="F752" s="24" t="s">
        <v>256</v>
      </c>
      <c r="G752" s="24"/>
      <c r="H752" s="175">
        <f aca="true" t="shared" si="147" ref="H752:J753">H753</f>
        <v>27</v>
      </c>
      <c r="I752" s="201">
        <f t="shared" si="147"/>
        <v>0</v>
      </c>
      <c r="J752" s="201">
        <f t="shared" si="147"/>
        <v>27</v>
      </c>
    </row>
    <row r="753" spans="2:10" ht="15">
      <c r="B753" s="23" t="s">
        <v>387</v>
      </c>
      <c r="C753" s="24" t="s">
        <v>196</v>
      </c>
      <c r="D753" s="24" t="s">
        <v>191</v>
      </c>
      <c r="E753" s="24" t="s">
        <v>388</v>
      </c>
      <c r="F753" s="24" t="s">
        <v>389</v>
      </c>
      <c r="G753" s="24"/>
      <c r="H753" s="175">
        <f t="shared" si="147"/>
        <v>27</v>
      </c>
      <c r="I753" s="201">
        <f t="shared" si="147"/>
        <v>0</v>
      </c>
      <c r="J753" s="201">
        <f t="shared" si="147"/>
        <v>27</v>
      </c>
    </row>
    <row r="754" spans="2:10" ht="15">
      <c r="B754" s="28" t="s">
        <v>234</v>
      </c>
      <c r="C754" s="26" t="s">
        <v>196</v>
      </c>
      <c r="D754" s="26" t="s">
        <v>191</v>
      </c>
      <c r="E754" s="26" t="s">
        <v>388</v>
      </c>
      <c r="F754" s="26" t="s">
        <v>389</v>
      </c>
      <c r="G754" s="26" t="s">
        <v>222</v>
      </c>
      <c r="H754" s="139">
        <f>'вед.прил 7'!I255</f>
        <v>27</v>
      </c>
      <c r="I754" s="209">
        <f>'вед.прил 7'!N255</f>
        <v>0</v>
      </c>
      <c r="J754" s="209">
        <f>'вед.прил 7'!O255</f>
        <v>27</v>
      </c>
    </row>
    <row r="755" spans="2:10" ht="45">
      <c r="B755" s="22" t="str">
        <f>'вед.прил 7'!A560</f>
        <v>Подпрограмма "Функционирование и развитие сети образовательных организаций города Ливны"</v>
      </c>
      <c r="C755" s="24" t="s">
        <v>196</v>
      </c>
      <c r="D755" s="24" t="s">
        <v>191</v>
      </c>
      <c r="E755" s="24" t="str">
        <f>'вед.прил 7'!E560</f>
        <v>51 3 00 00000</v>
      </c>
      <c r="F755" s="24"/>
      <c r="G755" s="24"/>
      <c r="H755" s="175">
        <f aca="true" t="shared" si="148" ref="H755:J759">H756</f>
        <v>1890.6</v>
      </c>
      <c r="I755" s="201">
        <f t="shared" si="148"/>
        <v>0</v>
      </c>
      <c r="J755" s="201">
        <f t="shared" si="148"/>
        <v>1890.6</v>
      </c>
    </row>
    <row r="756" spans="2:10" ht="45">
      <c r="B756" s="22" t="str">
        <f>'вед.прил 7'!A561</f>
        <v>Основное мероприятие "Строительство, реконструкция, капитальный и текущий ремонт образовательных организаций"</v>
      </c>
      <c r="C756" s="24" t="s">
        <v>196</v>
      </c>
      <c r="D756" s="24" t="s">
        <v>191</v>
      </c>
      <c r="E756" s="24" t="str">
        <f>'вед.прил 7'!E561</f>
        <v>51 3 01 00000</v>
      </c>
      <c r="F756" s="26"/>
      <c r="G756" s="26"/>
      <c r="H756" s="175">
        <f t="shared" si="148"/>
        <v>1890.6</v>
      </c>
      <c r="I756" s="201">
        <f t="shared" si="148"/>
        <v>0</v>
      </c>
      <c r="J756" s="201">
        <f t="shared" si="148"/>
        <v>1890.6</v>
      </c>
    </row>
    <row r="757" spans="2:10" ht="15">
      <c r="B757" s="22" t="str">
        <f>'вед.прил 7'!A562</f>
        <v>Реализация основного мероприятия</v>
      </c>
      <c r="C757" s="24" t="s">
        <v>196</v>
      </c>
      <c r="D757" s="24" t="s">
        <v>191</v>
      </c>
      <c r="E757" s="24" t="str">
        <f>'вед.прил 7'!E562</f>
        <v>51 3 01 77590</v>
      </c>
      <c r="F757" s="26"/>
      <c r="G757" s="26"/>
      <c r="H757" s="175">
        <f t="shared" si="148"/>
        <v>1890.6</v>
      </c>
      <c r="I757" s="201">
        <f t="shared" si="148"/>
        <v>0</v>
      </c>
      <c r="J757" s="201">
        <f t="shared" si="148"/>
        <v>1890.6</v>
      </c>
    </row>
    <row r="758" spans="2:10" ht="45">
      <c r="B758" s="22" t="s">
        <v>327</v>
      </c>
      <c r="C758" s="24" t="s">
        <v>196</v>
      </c>
      <c r="D758" s="24" t="s">
        <v>191</v>
      </c>
      <c r="E758" s="24" t="str">
        <f>'вед.прил 7'!E563</f>
        <v>51 3 01 77590</v>
      </c>
      <c r="F758" s="24" t="s">
        <v>244</v>
      </c>
      <c r="G758" s="26"/>
      <c r="H758" s="175">
        <f t="shared" si="148"/>
        <v>1890.6</v>
      </c>
      <c r="I758" s="201">
        <f t="shared" si="148"/>
        <v>0</v>
      </c>
      <c r="J758" s="201">
        <f t="shared" si="148"/>
        <v>1890.6</v>
      </c>
    </row>
    <row r="759" spans="2:10" ht="45">
      <c r="B759" s="22" t="s">
        <v>315</v>
      </c>
      <c r="C759" s="24" t="s">
        <v>196</v>
      </c>
      <c r="D759" s="24" t="s">
        <v>191</v>
      </c>
      <c r="E759" s="24" t="str">
        <f>'вед.прил 7'!E564</f>
        <v>51 3 01 77590</v>
      </c>
      <c r="F759" s="24" t="s">
        <v>245</v>
      </c>
      <c r="G759" s="26"/>
      <c r="H759" s="175">
        <f t="shared" si="148"/>
        <v>1890.6</v>
      </c>
      <c r="I759" s="201">
        <f t="shared" si="148"/>
        <v>0</v>
      </c>
      <c r="J759" s="201">
        <f t="shared" si="148"/>
        <v>1890.6</v>
      </c>
    </row>
    <row r="760" spans="2:10" ht="15">
      <c r="B760" s="25" t="str">
        <f>'вед.прил 7'!A565</f>
        <v>Городские средства</v>
      </c>
      <c r="C760" s="26" t="s">
        <v>196</v>
      </c>
      <c r="D760" s="26" t="s">
        <v>191</v>
      </c>
      <c r="E760" s="26" t="str">
        <f>'вед.прил 7'!E565</f>
        <v>51 3 01 77590</v>
      </c>
      <c r="F760" s="26" t="s">
        <v>245</v>
      </c>
      <c r="G760" s="26" t="s">
        <v>222</v>
      </c>
      <c r="H760" s="139">
        <f>'вед.прил 7'!I565</f>
        <v>1890.6</v>
      </c>
      <c r="I760" s="209">
        <f>'вед.прил 7'!N565</f>
        <v>0</v>
      </c>
      <c r="J760" s="209">
        <f>'вед.прил 7'!O565</f>
        <v>1890.6</v>
      </c>
    </row>
    <row r="761" spans="2:10" ht="45">
      <c r="B761" s="22" t="s">
        <v>328</v>
      </c>
      <c r="C761" s="24" t="s">
        <v>196</v>
      </c>
      <c r="D761" s="24" t="s">
        <v>191</v>
      </c>
      <c r="E761" s="24" t="s">
        <v>70</v>
      </c>
      <c r="F761" s="24"/>
      <c r="G761" s="24"/>
      <c r="H761" s="175">
        <f aca="true" t="shared" si="149" ref="H761:J765">H762</f>
        <v>21.4</v>
      </c>
      <c r="I761" s="201">
        <f t="shared" si="149"/>
        <v>0</v>
      </c>
      <c r="J761" s="201">
        <f t="shared" si="149"/>
        <v>21.4</v>
      </c>
    </row>
    <row r="762" spans="2:10" ht="45">
      <c r="B762" s="22" t="s">
        <v>380</v>
      </c>
      <c r="C762" s="24" t="s">
        <v>196</v>
      </c>
      <c r="D762" s="24" t="s">
        <v>191</v>
      </c>
      <c r="E762" s="24" t="s">
        <v>378</v>
      </c>
      <c r="F762" s="24"/>
      <c r="G762" s="24"/>
      <c r="H762" s="175">
        <f t="shared" si="149"/>
        <v>21.4</v>
      </c>
      <c r="I762" s="201">
        <f t="shared" si="149"/>
        <v>0</v>
      </c>
      <c r="J762" s="201">
        <f t="shared" si="149"/>
        <v>21.4</v>
      </c>
    </row>
    <row r="763" spans="2:10" ht="15">
      <c r="B763" s="22" t="s">
        <v>298</v>
      </c>
      <c r="C763" s="24" t="s">
        <v>196</v>
      </c>
      <c r="D763" s="24" t="s">
        <v>191</v>
      </c>
      <c r="E763" s="24" t="s">
        <v>379</v>
      </c>
      <c r="F763" s="24"/>
      <c r="G763" s="24"/>
      <c r="H763" s="175">
        <f t="shared" si="149"/>
        <v>21.4</v>
      </c>
      <c r="I763" s="201">
        <f t="shared" si="149"/>
        <v>0</v>
      </c>
      <c r="J763" s="201">
        <f t="shared" si="149"/>
        <v>21.4</v>
      </c>
    </row>
    <row r="764" spans="2:10" ht="45">
      <c r="B764" s="22" t="s">
        <v>327</v>
      </c>
      <c r="C764" s="24" t="s">
        <v>196</v>
      </c>
      <c r="D764" s="24" t="s">
        <v>191</v>
      </c>
      <c r="E764" s="24" t="s">
        <v>379</v>
      </c>
      <c r="F764" s="26" t="s">
        <v>244</v>
      </c>
      <c r="G764" s="26"/>
      <c r="H764" s="175">
        <f t="shared" si="149"/>
        <v>21.4</v>
      </c>
      <c r="I764" s="201">
        <f t="shared" si="149"/>
        <v>0</v>
      </c>
      <c r="J764" s="201">
        <f t="shared" si="149"/>
        <v>21.4</v>
      </c>
    </row>
    <row r="765" spans="2:10" ht="45">
      <c r="B765" s="22" t="s">
        <v>315</v>
      </c>
      <c r="C765" s="24" t="s">
        <v>196</v>
      </c>
      <c r="D765" s="24" t="s">
        <v>191</v>
      </c>
      <c r="E765" s="24" t="s">
        <v>378</v>
      </c>
      <c r="F765" s="26" t="s">
        <v>245</v>
      </c>
      <c r="G765" s="26"/>
      <c r="H765" s="175">
        <f t="shared" si="149"/>
        <v>21.4</v>
      </c>
      <c r="I765" s="201">
        <f t="shared" si="149"/>
        <v>0</v>
      </c>
      <c r="J765" s="201">
        <f t="shared" si="149"/>
        <v>21.4</v>
      </c>
    </row>
    <row r="766" spans="2:10" ht="15">
      <c r="B766" s="28" t="s">
        <v>234</v>
      </c>
      <c r="C766" s="26" t="s">
        <v>196</v>
      </c>
      <c r="D766" s="26" t="s">
        <v>191</v>
      </c>
      <c r="E766" s="26" t="s">
        <v>379</v>
      </c>
      <c r="F766" s="26" t="s">
        <v>245</v>
      </c>
      <c r="G766" s="26" t="s">
        <v>222</v>
      </c>
      <c r="H766" s="139">
        <f>'вед.прил 7'!I261</f>
        <v>21.4</v>
      </c>
      <c r="I766" s="209">
        <f>'вед.прил 7'!N261</f>
        <v>0</v>
      </c>
      <c r="J766" s="209">
        <f>'вед.прил 7'!O261</f>
        <v>21.4</v>
      </c>
    </row>
    <row r="767" spans="2:10" ht="15">
      <c r="B767" s="23" t="s">
        <v>164</v>
      </c>
      <c r="C767" s="24" t="s">
        <v>196</v>
      </c>
      <c r="D767" s="24" t="s">
        <v>191</v>
      </c>
      <c r="E767" s="24" t="s">
        <v>358</v>
      </c>
      <c r="F767" s="24"/>
      <c r="G767" s="24"/>
      <c r="H767" s="175">
        <f>H772+H768</f>
        <v>7597.2</v>
      </c>
      <c r="I767" s="201">
        <f>I772+I768</f>
        <v>441.6</v>
      </c>
      <c r="J767" s="201">
        <f>J772+J768</f>
        <v>8038.8</v>
      </c>
    </row>
    <row r="768" spans="2:10" ht="135">
      <c r="B768" s="59" t="s">
        <v>576</v>
      </c>
      <c r="C768" s="24" t="s">
        <v>196</v>
      </c>
      <c r="D768" s="24" t="s">
        <v>191</v>
      </c>
      <c r="E768" s="122" t="s">
        <v>577</v>
      </c>
      <c r="F768" s="24"/>
      <c r="G768" s="24"/>
      <c r="H768" s="194">
        <f aca="true" t="shared" si="150" ref="H768:J770">H769</f>
        <v>117.3</v>
      </c>
      <c r="I768" s="201">
        <f t="shared" si="150"/>
        <v>0</v>
      </c>
      <c r="J768" s="201">
        <f t="shared" si="150"/>
        <v>117.3</v>
      </c>
    </row>
    <row r="769" spans="2:10" ht="90">
      <c r="B769" s="23" t="s">
        <v>313</v>
      </c>
      <c r="C769" s="24" t="s">
        <v>196</v>
      </c>
      <c r="D769" s="24" t="s">
        <v>191</v>
      </c>
      <c r="E769" s="122" t="s">
        <v>577</v>
      </c>
      <c r="F769" s="24" t="s">
        <v>242</v>
      </c>
      <c r="G769" s="24"/>
      <c r="H769" s="194">
        <f t="shared" si="150"/>
        <v>117.3</v>
      </c>
      <c r="I769" s="201">
        <f t="shared" si="150"/>
        <v>0</v>
      </c>
      <c r="J769" s="201">
        <f t="shared" si="150"/>
        <v>117.3</v>
      </c>
    </row>
    <row r="770" spans="2:10" ht="30">
      <c r="B770" s="23" t="s">
        <v>312</v>
      </c>
      <c r="C770" s="24" t="s">
        <v>196</v>
      </c>
      <c r="D770" s="24" t="s">
        <v>191</v>
      </c>
      <c r="E770" s="122" t="s">
        <v>578</v>
      </c>
      <c r="F770" s="24" t="s">
        <v>243</v>
      </c>
      <c r="G770" s="24"/>
      <c r="H770" s="194">
        <f t="shared" si="150"/>
        <v>117.3</v>
      </c>
      <c r="I770" s="201">
        <f t="shared" si="150"/>
        <v>0</v>
      </c>
      <c r="J770" s="201">
        <f t="shared" si="150"/>
        <v>117.3</v>
      </c>
    </row>
    <row r="771" spans="2:10" ht="15">
      <c r="B771" s="25" t="s">
        <v>235</v>
      </c>
      <c r="C771" s="26" t="s">
        <v>196</v>
      </c>
      <c r="D771" s="26" t="s">
        <v>191</v>
      </c>
      <c r="E771" s="58" t="s">
        <v>577</v>
      </c>
      <c r="F771" s="26" t="s">
        <v>243</v>
      </c>
      <c r="G771" s="26" t="s">
        <v>223</v>
      </c>
      <c r="H771" s="139">
        <f>'вед.прил 7'!I266</f>
        <v>117.3</v>
      </c>
      <c r="I771" s="139">
        <f>'вед.прил 7'!N266</f>
        <v>0</v>
      </c>
      <c r="J771" s="139">
        <f>'вед.прил 7'!O266</f>
        <v>117.3</v>
      </c>
    </row>
    <row r="772" spans="2:10" ht="30">
      <c r="B772" s="23" t="s">
        <v>241</v>
      </c>
      <c r="C772" s="24" t="s">
        <v>196</v>
      </c>
      <c r="D772" s="24" t="s">
        <v>191</v>
      </c>
      <c r="E772" s="122" t="s">
        <v>357</v>
      </c>
      <c r="F772" s="24"/>
      <c r="G772" s="24"/>
      <c r="H772" s="175">
        <f>H773+H776+H779</f>
        <v>7479.9</v>
      </c>
      <c r="I772" s="201">
        <f>I773+I776+I779</f>
        <v>441.6</v>
      </c>
      <c r="J772" s="201">
        <f>J773+J776+J779</f>
        <v>7921.5</v>
      </c>
    </row>
    <row r="773" spans="2:10" ht="90">
      <c r="B773" s="23" t="s">
        <v>313</v>
      </c>
      <c r="C773" s="24" t="s">
        <v>196</v>
      </c>
      <c r="D773" s="24" t="s">
        <v>191</v>
      </c>
      <c r="E773" s="122" t="s">
        <v>357</v>
      </c>
      <c r="F773" s="24" t="s">
        <v>242</v>
      </c>
      <c r="G773" s="24"/>
      <c r="H773" s="175">
        <f aca="true" t="shared" si="151" ref="H773:J774">H774</f>
        <v>7038.9</v>
      </c>
      <c r="I773" s="201">
        <f t="shared" si="151"/>
        <v>441.6</v>
      </c>
      <c r="J773" s="201">
        <f t="shared" si="151"/>
        <v>7480.5</v>
      </c>
    </row>
    <row r="774" spans="2:10" ht="30">
      <c r="B774" s="23" t="s">
        <v>312</v>
      </c>
      <c r="C774" s="24" t="s">
        <v>196</v>
      </c>
      <c r="D774" s="24" t="s">
        <v>191</v>
      </c>
      <c r="E774" s="122" t="s">
        <v>357</v>
      </c>
      <c r="F774" s="24" t="s">
        <v>243</v>
      </c>
      <c r="G774" s="24"/>
      <c r="H774" s="175">
        <f t="shared" si="151"/>
        <v>7038.9</v>
      </c>
      <c r="I774" s="201">
        <f t="shared" si="151"/>
        <v>441.6</v>
      </c>
      <c r="J774" s="201">
        <f t="shared" si="151"/>
        <v>7480.5</v>
      </c>
    </row>
    <row r="775" spans="2:10" ht="15">
      <c r="B775" s="25" t="s">
        <v>234</v>
      </c>
      <c r="C775" s="26" t="s">
        <v>196</v>
      </c>
      <c r="D775" s="26" t="s">
        <v>191</v>
      </c>
      <c r="E775" s="58" t="s">
        <v>357</v>
      </c>
      <c r="F775" s="26" t="s">
        <v>243</v>
      </c>
      <c r="G775" s="26" t="s">
        <v>222</v>
      </c>
      <c r="H775" s="139">
        <f>'вед.прил 7'!I270</f>
        <v>7038.9</v>
      </c>
      <c r="I775" s="209">
        <f>'вед.прил 7'!N270</f>
        <v>441.6</v>
      </c>
      <c r="J775" s="209">
        <f>'вед.прил 7'!O270</f>
        <v>7480.5</v>
      </c>
    </row>
    <row r="776" spans="2:10" ht="45">
      <c r="B776" s="22" t="s">
        <v>327</v>
      </c>
      <c r="C776" s="24" t="s">
        <v>196</v>
      </c>
      <c r="D776" s="24" t="s">
        <v>191</v>
      </c>
      <c r="E776" s="122" t="s">
        <v>357</v>
      </c>
      <c r="F776" s="24" t="s">
        <v>244</v>
      </c>
      <c r="G776" s="24"/>
      <c r="H776" s="175">
        <f aca="true" t="shared" si="152" ref="H776:J777">H777</f>
        <v>430.2</v>
      </c>
      <c r="I776" s="201">
        <f t="shared" si="152"/>
        <v>0</v>
      </c>
      <c r="J776" s="201">
        <f t="shared" si="152"/>
        <v>430.2</v>
      </c>
    </row>
    <row r="777" spans="2:10" ht="45">
      <c r="B777" s="22" t="s">
        <v>315</v>
      </c>
      <c r="C777" s="24" t="s">
        <v>196</v>
      </c>
      <c r="D777" s="24" t="s">
        <v>191</v>
      </c>
      <c r="E777" s="122" t="s">
        <v>357</v>
      </c>
      <c r="F777" s="24" t="s">
        <v>245</v>
      </c>
      <c r="G777" s="24"/>
      <c r="H777" s="175">
        <f t="shared" si="152"/>
        <v>430.2</v>
      </c>
      <c r="I777" s="201">
        <f t="shared" si="152"/>
        <v>0</v>
      </c>
      <c r="J777" s="201">
        <f t="shared" si="152"/>
        <v>430.2</v>
      </c>
    </row>
    <row r="778" spans="2:10" ht="15">
      <c r="B778" s="25" t="s">
        <v>234</v>
      </c>
      <c r="C778" s="26" t="s">
        <v>196</v>
      </c>
      <c r="D778" s="26" t="s">
        <v>191</v>
      </c>
      <c r="E778" s="58" t="s">
        <v>357</v>
      </c>
      <c r="F778" s="26" t="s">
        <v>245</v>
      </c>
      <c r="G778" s="26" t="s">
        <v>222</v>
      </c>
      <c r="H778" s="139">
        <f>'вед.прил 7'!I273</f>
        <v>430.2</v>
      </c>
      <c r="I778" s="209">
        <f>'вед.прил 7'!N273</f>
        <v>0</v>
      </c>
      <c r="J778" s="209">
        <f>'вед.прил 7'!O273</f>
        <v>430.2</v>
      </c>
    </row>
    <row r="779" spans="2:10" ht="15">
      <c r="B779" s="22" t="s">
        <v>253</v>
      </c>
      <c r="C779" s="24" t="s">
        <v>196</v>
      </c>
      <c r="D779" s="24" t="s">
        <v>191</v>
      </c>
      <c r="E779" s="122" t="s">
        <v>357</v>
      </c>
      <c r="F779" s="24" t="s">
        <v>252</v>
      </c>
      <c r="G779" s="24"/>
      <c r="H779" s="175">
        <f aca="true" t="shared" si="153" ref="H779:J780">H780</f>
        <v>10.8</v>
      </c>
      <c r="I779" s="201">
        <f t="shared" si="153"/>
        <v>0</v>
      </c>
      <c r="J779" s="201">
        <f t="shared" si="153"/>
        <v>10.8</v>
      </c>
    </row>
    <row r="780" spans="2:10" ht="15">
      <c r="B780" s="22" t="s">
        <v>255</v>
      </c>
      <c r="C780" s="24" t="s">
        <v>196</v>
      </c>
      <c r="D780" s="24" t="s">
        <v>191</v>
      </c>
      <c r="E780" s="122" t="s">
        <v>357</v>
      </c>
      <c r="F780" s="24" t="s">
        <v>254</v>
      </c>
      <c r="G780" s="24"/>
      <c r="H780" s="175">
        <f t="shared" si="153"/>
        <v>10.8</v>
      </c>
      <c r="I780" s="201">
        <f t="shared" si="153"/>
        <v>0</v>
      </c>
      <c r="J780" s="201">
        <f t="shared" si="153"/>
        <v>10.8</v>
      </c>
    </row>
    <row r="781" spans="2:10" ht="18.75" customHeight="1">
      <c r="B781" s="25" t="s">
        <v>234</v>
      </c>
      <c r="C781" s="26" t="s">
        <v>196</v>
      </c>
      <c r="D781" s="26" t="s">
        <v>191</v>
      </c>
      <c r="E781" s="58" t="s">
        <v>357</v>
      </c>
      <c r="F781" s="26" t="s">
        <v>254</v>
      </c>
      <c r="G781" s="26" t="s">
        <v>222</v>
      </c>
      <c r="H781" s="139">
        <f>'вед.прил 7'!I276</f>
        <v>10.8</v>
      </c>
      <c r="I781" s="209">
        <f>'вед.прил 7'!N276</f>
        <v>0</v>
      </c>
      <c r="J781" s="209">
        <f>'вед.прил 7'!O276</f>
        <v>10.8</v>
      </c>
    </row>
    <row r="782" spans="2:10" ht="18" customHeight="1">
      <c r="B782" s="45" t="s">
        <v>390</v>
      </c>
      <c r="C782" s="46" t="s">
        <v>193</v>
      </c>
      <c r="D782" s="24"/>
      <c r="E782" s="101"/>
      <c r="F782" s="24"/>
      <c r="G782" s="24"/>
      <c r="H782" s="133">
        <f>H785+H855</f>
        <v>43513.8</v>
      </c>
      <c r="I782" s="133">
        <f>I785+I855</f>
        <v>1313.6999999999998</v>
      </c>
      <c r="J782" s="133">
        <f>J785+J855</f>
        <v>44827.50000000001</v>
      </c>
    </row>
    <row r="783" spans="2:10" ht="18.75" customHeight="1">
      <c r="B783" s="62" t="s">
        <v>234</v>
      </c>
      <c r="C783" s="46" t="s">
        <v>193</v>
      </c>
      <c r="D783" s="24"/>
      <c r="E783" s="101"/>
      <c r="F783" s="24"/>
      <c r="G783" s="46" t="s">
        <v>222</v>
      </c>
      <c r="H783" s="133">
        <f>H792+H798+H815+H818+H821+H827+H836+H864+H867+H871+H874+H803+H840+H808+H850+H854+H830</f>
        <v>36601.2</v>
      </c>
      <c r="I783" s="133">
        <f>I792+I798+I815+I818+I821+I827+I836+I864+I867+I871+I874+I803+I840+I808+I850+I854+I830</f>
        <v>1313.7</v>
      </c>
      <c r="J783" s="133">
        <f>J792+J798+J815+J818+J821+J827+J836+J864+J867+J871+J874+J803+J840+J808+J850+J854+J830</f>
        <v>37914.9</v>
      </c>
    </row>
    <row r="784" spans="2:10" ht="18" customHeight="1">
      <c r="B784" s="62" t="s">
        <v>235</v>
      </c>
      <c r="C784" s="46" t="s">
        <v>193</v>
      </c>
      <c r="D784" s="24"/>
      <c r="E784" s="101"/>
      <c r="F784" s="24"/>
      <c r="G784" s="46" t="s">
        <v>223</v>
      </c>
      <c r="H784" s="133">
        <f>H804+H841+H809+H846+H860</f>
        <v>6912.6</v>
      </c>
      <c r="I784" s="133">
        <f>I804+I841+I809+I846+I860</f>
        <v>0</v>
      </c>
      <c r="J784" s="133">
        <f>J804+J841+J809+J846+J860</f>
        <v>6912.6</v>
      </c>
    </row>
    <row r="785" spans="2:10" ht="16.5" customHeight="1">
      <c r="B785" s="45" t="s">
        <v>185</v>
      </c>
      <c r="C785" s="46" t="s">
        <v>193</v>
      </c>
      <c r="D785" s="46" t="s">
        <v>189</v>
      </c>
      <c r="E785" s="103"/>
      <c r="F785" s="46"/>
      <c r="G785" s="46"/>
      <c r="H785" s="133">
        <f>H786+H842</f>
        <v>35302.600000000006</v>
      </c>
      <c r="I785" s="133">
        <f>I786+I842</f>
        <v>1067.1</v>
      </c>
      <c r="J785" s="133">
        <f>J786+J842</f>
        <v>36369.700000000004</v>
      </c>
    </row>
    <row r="786" spans="2:10" ht="45">
      <c r="B786" s="22" t="str">
        <f>'вед.прил 7'!A945</f>
        <v>Муниципальная программа "Культура и искусство города Ливны Орловской области на 2020-2024 годы"</v>
      </c>
      <c r="C786" s="24" t="s">
        <v>193</v>
      </c>
      <c r="D786" s="24" t="s">
        <v>189</v>
      </c>
      <c r="E786" s="24" t="str">
        <f>'вед.прил 7'!E945</f>
        <v>53 0 00 00000 </v>
      </c>
      <c r="F786" s="24"/>
      <c r="G786" s="24"/>
      <c r="H786" s="175">
        <f>H787+H793+H810+H822+H831</f>
        <v>33926.3</v>
      </c>
      <c r="I786" s="201">
        <f>I787+I793+I810+I822+I831</f>
        <v>1067.1</v>
      </c>
      <c r="J786" s="201">
        <f>J787+J793+J810+J822+J831</f>
        <v>34993.4</v>
      </c>
    </row>
    <row r="787" spans="2:10" ht="30">
      <c r="B787" s="23" t="str">
        <f>'вед.прил 7'!A946</f>
        <v>Подпрограмма "Развитие учреждений культурно-досугового типа города Ливны" </v>
      </c>
      <c r="C787" s="24" t="s">
        <v>193</v>
      </c>
      <c r="D787" s="24" t="s">
        <v>189</v>
      </c>
      <c r="E787" s="24" t="str">
        <f>'вед.прил 7'!E946</f>
        <v>53 2 00 00000 </v>
      </c>
      <c r="F787" s="24"/>
      <c r="G787" s="24"/>
      <c r="H787" s="175">
        <f aca="true" t="shared" si="154" ref="H787:J791">H788</f>
        <v>19087.6</v>
      </c>
      <c r="I787" s="201">
        <f t="shared" si="154"/>
        <v>906.8</v>
      </c>
      <c r="J787" s="201">
        <f t="shared" si="154"/>
        <v>19994.399999999998</v>
      </c>
    </row>
    <row r="788" spans="2:10" ht="60">
      <c r="B788" s="22" t="str">
        <f>'вед.прил 7'!A947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88" s="24" t="s">
        <v>193</v>
      </c>
      <c r="D788" s="24" t="s">
        <v>189</v>
      </c>
      <c r="E788" s="24" t="str">
        <f>'вед.прил 7'!E947</f>
        <v>53 2 01 00000</v>
      </c>
      <c r="F788" s="24"/>
      <c r="G788" s="24"/>
      <c r="H788" s="175">
        <f t="shared" si="154"/>
        <v>19087.6</v>
      </c>
      <c r="I788" s="201">
        <f t="shared" si="154"/>
        <v>906.8</v>
      </c>
      <c r="J788" s="201">
        <f t="shared" si="154"/>
        <v>19994.399999999998</v>
      </c>
    </row>
    <row r="789" spans="2:10" ht="15">
      <c r="B789" s="22" t="s">
        <v>298</v>
      </c>
      <c r="C789" s="24" t="s">
        <v>193</v>
      </c>
      <c r="D789" s="24" t="s">
        <v>189</v>
      </c>
      <c r="E789" s="24" t="str">
        <f>'вед.прил 7'!E948</f>
        <v>53 2 01 77290</v>
      </c>
      <c r="F789" s="24"/>
      <c r="G789" s="24"/>
      <c r="H789" s="175">
        <f t="shared" si="154"/>
        <v>19087.6</v>
      </c>
      <c r="I789" s="201">
        <f t="shared" si="154"/>
        <v>906.8</v>
      </c>
      <c r="J789" s="201">
        <f t="shared" si="154"/>
        <v>19994.399999999998</v>
      </c>
    </row>
    <row r="790" spans="2:10" ht="45">
      <c r="B790" s="27" t="s">
        <v>247</v>
      </c>
      <c r="C790" s="24" t="s">
        <v>193</v>
      </c>
      <c r="D790" s="24" t="s">
        <v>189</v>
      </c>
      <c r="E790" s="24" t="str">
        <f>'вед.прил 7'!E949</f>
        <v>53 2 01 77290</v>
      </c>
      <c r="F790" s="24" t="s">
        <v>246</v>
      </c>
      <c r="G790" s="24"/>
      <c r="H790" s="175">
        <f t="shared" si="154"/>
        <v>19087.6</v>
      </c>
      <c r="I790" s="201">
        <f t="shared" si="154"/>
        <v>906.8</v>
      </c>
      <c r="J790" s="201">
        <f t="shared" si="154"/>
        <v>19994.399999999998</v>
      </c>
    </row>
    <row r="791" spans="2:10" ht="15">
      <c r="B791" s="23" t="s">
        <v>249</v>
      </c>
      <c r="C791" s="24" t="s">
        <v>193</v>
      </c>
      <c r="D791" s="24" t="s">
        <v>189</v>
      </c>
      <c r="E791" s="24" t="str">
        <f>'вед.прил 7'!E950</f>
        <v>53 2 01 77290</v>
      </c>
      <c r="F791" s="24" t="s">
        <v>248</v>
      </c>
      <c r="G791" s="24"/>
      <c r="H791" s="175">
        <f t="shared" si="154"/>
        <v>19087.6</v>
      </c>
      <c r="I791" s="201">
        <f t="shared" si="154"/>
        <v>906.8</v>
      </c>
      <c r="J791" s="201">
        <f t="shared" si="154"/>
        <v>19994.399999999998</v>
      </c>
    </row>
    <row r="792" spans="2:10" ht="15">
      <c r="B792" s="25" t="s">
        <v>234</v>
      </c>
      <c r="C792" s="26" t="s">
        <v>193</v>
      </c>
      <c r="D792" s="26" t="s">
        <v>189</v>
      </c>
      <c r="E792" s="26" t="str">
        <f>'вед.прил 7'!E951</f>
        <v>53 2 01 77290</v>
      </c>
      <c r="F792" s="26" t="s">
        <v>248</v>
      </c>
      <c r="G792" s="26" t="s">
        <v>222</v>
      </c>
      <c r="H792" s="139">
        <f>'вед.прил 7'!I951</f>
        <v>19087.6</v>
      </c>
      <c r="I792" s="209">
        <f>'вед.прил 7'!N951</f>
        <v>906.8</v>
      </c>
      <c r="J792" s="209">
        <f>'вед.прил 7'!O951</f>
        <v>19994.399999999998</v>
      </c>
    </row>
    <row r="793" spans="2:10" ht="30">
      <c r="B793" s="22" t="str">
        <f>'вед.прил 7'!A952</f>
        <v>Подпрограмма "Развитие музейной деятельности в городе Ливны" </v>
      </c>
      <c r="C793" s="24" t="s">
        <v>193</v>
      </c>
      <c r="D793" s="24" t="s">
        <v>189</v>
      </c>
      <c r="E793" s="24" t="str">
        <f>'вед.прил 7'!E952</f>
        <v>53 3 00 00000</v>
      </c>
      <c r="F793" s="24"/>
      <c r="G793" s="24"/>
      <c r="H793" s="175">
        <f>H794+H799</f>
        <v>9257.5</v>
      </c>
      <c r="I793" s="201">
        <f>I794+I799</f>
        <v>73.2</v>
      </c>
      <c r="J793" s="201">
        <f>J794+J799</f>
        <v>9330.7</v>
      </c>
    </row>
    <row r="794" spans="2:10" ht="30">
      <c r="B794" s="22" t="str">
        <f>'вед.прил 7'!A953</f>
        <v>Основное мероприятие "Обеспечение  деятельности музея"</v>
      </c>
      <c r="C794" s="24" t="s">
        <v>193</v>
      </c>
      <c r="D794" s="24" t="s">
        <v>189</v>
      </c>
      <c r="E794" s="24" t="str">
        <f>'вед.прил 7'!E953</f>
        <v>53 3 01 00000</v>
      </c>
      <c r="F794" s="24"/>
      <c r="G794" s="24"/>
      <c r="H794" s="175">
        <f aca="true" t="shared" si="155" ref="H794:J797">H795</f>
        <v>3195.1</v>
      </c>
      <c r="I794" s="201">
        <f t="shared" si="155"/>
        <v>73.2</v>
      </c>
      <c r="J794" s="201">
        <f t="shared" si="155"/>
        <v>3268.2999999999997</v>
      </c>
    </row>
    <row r="795" spans="2:10" ht="15">
      <c r="B795" s="22" t="s">
        <v>298</v>
      </c>
      <c r="C795" s="24" t="s">
        <v>193</v>
      </c>
      <c r="D795" s="24" t="s">
        <v>189</v>
      </c>
      <c r="E795" s="24" t="str">
        <f>'вед.прил 7'!E954</f>
        <v>53 3 01 77300</v>
      </c>
      <c r="F795" s="24"/>
      <c r="G795" s="24"/>
      <c r="H795" s="175">
        <f t="shared" si="155"/>
        <v>3195.1</v>
      </c>
      <c r="I795" s="201">
        <f t="shared" si="155"/>
        <v>73.2</v>
      </c>
      <c r="J795" s="201">
        <f t="shared" si="155"/>
        <v>3268.2999999999997</v>
      </c>
    </row>
    <row r="796" spans="2:10" ht="45">
      <c r="B796" s="27" t="s">
        <v>247</v>
      </c>
      <c r="C796" s="24" t="s">
        <v>193</v>
      </c>
      <c r="D796" s="24" t="s">
        <v>189</v>
      </c>
      <c r="E796" s="24" t="str">
        <f>'вед.прил 7'!E955</f>
        <v>53 3 01 77300</v>
      </c>
      <c r="F796" s="24" t="s">
        <v>246</v>
      </c>
      <c r="G796" s="24"/>
      <c r="H796" s="175">
        <f t="shared" si="155"/>
        <v>3195.1</v>
      </c>
      <c r="I796" s="201">
        <f t="shared" si="155"/>
        <v>73.2</v>
      </c>
      <c r="J796" s="201">
        <f t="shared" si="155"/>
        <v>3268.2999999999997</v>
      </c>
    </row>
    <row r="797" spans="2:10" ht="15">
      <c r="B797" s="23" t="s">
        <v>249</v>
      </c>
      <c r="C797" s="24" t="s">
        <v>193</v>
      </c>
      <c r="D797" s="24" t="s">
        <v>189</v>
      </c>
      <c r="E797" s="24" t="str">
        <f>'вед.прил 7'!E956</f>
        <v>53 3 01 77300</v>
      </c>
      <c r="F797" s="24" t="s">
        <v>248</v>
      </c>
      <c r="G797" s="24"/>
      <c r="H797" s="175">
        <f t="shared" si="155"/>
        <v>3195.1</v>
      </c>
      <c r="I797" s="201">
        <f t="shared" si="155"/>
        <v>73.2</v>
      </c>
      <c r="J797" s="201">
        <f t="shared" si="155"/>
        <v>3268.2999999999997</v>
      </c>
    </row>
    <row r="798" spans="2:10" ht="15">
      <c r="B798" s="25" t="s">
        <v>234</v>
      </c>
      <c r="C798" s="26" t="s">
        <v>193</v>
      </c>
      <c r="D798" s="26" t="s">
        <v>189</v>
      </c>
      <c r="E798" s="26" t="str">
        <f>'вед.прил 7'!E957</f>
        <v>53 3 01 77300</v>
      </c>
      <c r="F798" s="26" t="s">
        <v>248</v>
      </c>
      <c r="G798" s="26" t="s">
        <v>222</v>
      </c>
      <c r="H798" s="139">
        <f>'вед.прил 7'!I957</f>
        <v>3195.1</v>
      </c>
      <c r="I798" s="209">
        <f>'вед.прил 7'!N957</f>
        <v>73.2</v>
      </c>
      <c r="J798" s="209">
        <f>'вед.прил 7'!O957</f>
        <v>3268.2999999999997</v>
      </c>
    </row>
    <row r="799" spans="2:10" ht="60">
      <c r="B799" s="176" t="s">
        <v>504</v>
      </c>
      <c r="C799" s="24" t="s">
        <v>193</v>
      </c>
      <c r="D799" s="24" t="s">
        <v>189</v>
      </c>
      <c r="E799" s="24" t="s">
        <v>505</v>
      </c>
      <c r="F799" s="24"/>
      <c r="G799" s="24"/>
      <c r="H799" s="175">
        <f>H800+H805</f>
        <v>6062.400000000001</v>
      </c>
      <c r="I799" s="201">
        <f>I800+I805</f>
        <v>0</v>
      </c>
      <c r="J799" s="201">
        <f>J800+J805</f>
        <v>6062.400000000001</v>
      </c>
    </row>
    <row r="800" spans="2:10" ht="30">
      <c r="B800" s="120" t="s">
        <v>506</v>
      </c>
      <c r="C800" s="24" t="s">
        <v>193</v>
      </c>
      <c r="D800" s="24" t="s">
        <v>189</v>
      </c>
      <c r="E800" s="24" t="s">
        <v>507</v>
      </c>
      <c r="F800" s="24"/>
      <c r="G800" s="24"/>
      <c r="H800" s="175">
        <f aca="true" t="shared" si="156" ref="H800:J801">H801</f>
        <v>0</v>
      </c>
      <c r="I800" s="201">
        <f t="shared" si="156"/>
        <v>0</v>
      </c>
      <c r="J800" s="201">
        <f t="shared" si="156"/>
        <v>0</v>
      </c>
    </row>
    <row r="801" spans="2:10" ht="45">
      <c r="B801" s="27" t="s">
        <v>247</v>
      </c>
      <c r="C801" s="24" t="s">
        <v>193</v>
      </c>
      <c r="D801" s="24" t="s">
        <v>189</v>
      </c>
      <c r="E801" s="24" t="s">
        <v>507</v>
      </c>
      <c r="F801" s="24" t="s">
        <v>246</v>
      </c>
      <c r="G801" s="24"/>
      <c r="H801" s="175">
        <f t="shared" si="156"/>
        <v>0</v>
      </c>
      <c r="I801" s="201">
        <f t="shared" si="156"/>
        <v>0</v>
      </c>
      <c r="J801" s="201">
        <f t="shared" si="156"/>
        <v>0</v>
      </c>
    </row>
    <row r="802" spans="2:10" ht="15">
      <c r="B802" s="23" t="s">
        <v>249</v>
      </c>
      <c r="C802" s="24" t="s">
        <v>193</v>
      </c>
      <c r="D802" s="24" t="s">
        <v>189</v>
      </c>
      <c r="E802" s="24" t="s">
        <v>507</v>
      </c>
      <c r="F802" s="24" t="s">
        <v>248</v>
      </c>
      <c r="G802" s="24"/>
      <c r="H802" s="175">
        <f>H803+H804</f>
        <v>0</v>
      </c>
      <c r="I802" s="201">
        <f>I803+I804</f>
        <v>0</v>
      </c>
      <c r="J802" s="201">
        <f>J803+J804</f>
        <v>0</v>
      </c>
    </row>
    <row r="803" spans="2:10" ht="15">
      <c r="B803" s="25" t="s">
        <v>234</v>
      </c>
      <c r="C803" s="26" t="s">
        <v>193</v>
      </c>
      <c r="D803" s="26" t="s">
        <v>189</v>
      </c>
      <c r="E803" s="26" t="s">
        <v>507</v>
      </c>
      <c r="F803" s="26" t="s">
        <v>248</v>
      </c>
      <c r="G803" s="26" t="s">
        <v>222</v>
      </c>
      <c r="H803" s="139">
        <f>'вед.прил 7'!I962</f>
        <v>0</v>
      </c>
      <c r="I803" s="209">
        <f>'вед.прил 7'!N962</f>
        <v>0</v>
      </c>
      <c r="J803" s="209">
        <f>'вед.прил 7'!O962</f>
        <v>0</v>
      </c>
    </row>
    <row r="804" spans="2:10" ht="15">
      <c r="B804" s="25" t="s">
        <v>235</v>
      </c>
      <c r="C804" s="26" t="s">
        <v>193</v>
      </c>
      <c r="D804" s="26" t="s">
        <v>189</v>
      </c>
      <c r="E804" s="26" t="s">
        <v>507</v>
      </c>
      <c r="F804" s="26" t="s">
        <v>248</v>
      </c>
      <c r="G804" s="26" t="s">
        <v>223</v>
      </c>
      <c r="H804" s="139">
        <f>'вед.прил 7'!I963</f>
        <v>0</v>
      </c>
      <c r="I804" s="209">
        <f>'вед.прил 7'!N963</f>
        <v>0</v>
      </c>
      <c r="J804" s="209">
        <f>'вед.прил 7'!O963</f>
        <v>0</v>
      </c>
    </row>
    <row r="805" spans="2:10" ht="30">
      <c r="B805" s="22" t="s">
        <v>537</v>
      </c>
      <c r="C805" s="24" t="s">
        <v>193</v>
      </c>
      <c r="D805" s="24" t="s">
        <v>189</v>
      </c>
      <c r="E805" s="24" t="s">
        <v>529</v>
      </c>
      <c r="F805" s="26"/>
      <c r="G805" s="26"/>
      <c r="H805" s="175">
        <f aca="true" t="shared" si="157" ref="H805:J806">H806</f>
        <v>6062.400000000001</v>
      </c>
      <c r="I805" s="201">
        <f t="shared" si="157"/>
        <v>0</v>
      </c>
      <c r="J805" s="201">
        <f t="shared" si="157"/>
        <v>6062.400000000001</v>
      </c>
    </row>
    <row r="806" spans="2:10" ht="45">
      <c r="B806" s="27" t="s">
        <v>247</v>
      </c>
      <c r="C806" s="24" t="s">
        <v>193</v>
      </c>
      <c r="D806" s="24" t="s">
        <v>189</v>
      </c>
      <c r="E806" s="24" t="s">
        <v>529</v>
      </c>
      <c r="F806" s="24" t="s">
        <v>246</v>
      </c>
      <c r="G806" s="24"/>
      <c r="H806" s="175">
        <f t="shared" si="157"/>
        <v>6062.400000000001</v>
      </c>
      <c r="I806" s="201">
        <f t="shared" si="157"/>
        <v>0</v>
      </c>
      <c r="J806" s="201">
        <f t="shared" si="157"/>
        <v>6062.400000000001</v>
      </c>
    </row>
    <row r="807" spans="2:10" ht="15">
      <c r="B807" s="23" t="s">
        <v>249</v>
      </c>
      <c r="C807" s="24" t="s">
        <v>193</v>
      </c>
      <c r="D807" s="24" t="s">
        <v>189</v>
      </c>
      <c r="E807" s="24" t="s">
        <v>529</v>
      </c>
      <c r="F807" s="24" t="s">
        <v>248</v>
      </c>
      <c r="G807" s="24"/>
      <c r="H807" s="175">
        <f>H808+H809</f>
        <v>6062.400000000001</v>
      </c>
      <c r="I807" s="201">
        <f>I808+I809</f>
        <v>0</v>
      </c>
      <c r="J807" s="201">
        <f>J808+J809</f>
        <v>6062.400000000001</v>
      </c>
    </row>
    <row r="808" spans="2:10" ht="15">
      <c r="B808" s="25" t="s">
        <v>234</v>
      </c>
      <c r="C808" s="26" t="s">
        <v>193</v>
      </c>
      <c r="D808" s="26" t="s">
        <v>189</v>
      </c>
      <c r="E808" s="26" t="s">
        <v>529</v>
      </c>
      <c r="F808" s="26" t="s">
        <v>248</v>
      </c>
      <c r="G808" s="26" t="s">
        <v>222</v>
      </c>
      <c r="H808" s="139">
        <f>'вед.прил 7'!I967</f>
        <v>303.1</v>
      </c>
      <c r="I808" s="209">
        <f>'вед.прил 7'!N967</f>
        <v>0</v>
      </c>
      <c r="J808" s="209">
        <f>'вед.прил 7'!O967</f>
        <v>303.1</v>
      </c>
    </row>
    <row r="809" spans="2:10" ht="15">
      <c r="B809" s="25" t="s">
        <v>235</v>
      </c>
      <c r="C809" s="26" t="s">
        <v>193</v>
      </c>
      <c r="D809" s="26" t="s">
        <v>189</v>
      </c>
      <c r="E809" s="26" t="s">
        <v>529</v>
      </c>
      <c r="F809" s="26" t="s">
        <v>248</v>
      </c>
      <c r="G809" s="26" t="s">
        <v>223</v>
      </c>
      <c r="H809" s="139">
        <f>'вед.прил 7'!I968</f>
        <v>5759.3</v>
      </c>
      <c r="I809" s="209">
        <f>'вед.прил 7'!N968</f>
        <v>0</v>
      </c>
      <c r="J809" s="209">
        <f>'вед.прил 7'!O968</f>
        <v>5759.3</v>
      </c>
    </row>
    <row r="810" spans="2:10" ht="30">
      <c r="B810" s="22" t="str">
        <f>'вед.прил 7'!A969</f>
        <v>Подпрограмма "Развитие библиотечной системы города Ливны" </v>
      </c>
      <c r="C810" s="24" t="s">
        <v>193</v>
      </c>
      <c r="D810" s="24" t="s">
        <v>189</v>
      </c>
      <c r="E810" s="24" t="str">
        <f>'вед.прил 7'!E969</f>
        <v>53 4 00 00000</v>
      </c>
      <c r="F810" s="24"/>
      <c r="G810" s="24"/>
      <c r="H810" s="175">
        <f aca="true" t="shared" si="158" ref="H810:J811">H811</f>
        <v>4101.6</v>
      </c>
      <c r="I810" s="201">
        <f t="shared" si="158"/>
        <v>87.1</v>
      </c>
      <c r="J810" s="201">
        <f t="shared" si="158"/>
        <v>4188.7</v>
      </c>
    </row>
    <row r="811" spans="2:10" ht="30">
      <c r="B811" s="22" t="str">
        <f>'вед.прил 7'!A970</f>
        <v>Основное мероприятие "Обеспечение деятельности библиотечной системы"</v>
      </c>
      <c r="C811" s="24" t="s">
        <v>193</v>
      </c>
      <c r="D811" s="24" t="s">
        <v>189</v>
      </c>
      <c r="E811" s="24" t="str">
        <f>'вед.прил 7'!E970</f>
        <v>53 4 01 00000</v>
      </c>
      <c r="F811" s="24"/>
      <c r="G811" s="24"/>
      <c r="H811" s="175">
        <f t="shared" si="158"/>
        <v>4101.6</v>
      </c>
      <c r="I811" s="201">
        <f t="shared" si="158"/>
        <v>87.1</v>
      </c>
      <c r="J811" s="201">
        <f t="shared" si="158"/>
        <v>4188.7</v>
      </c>
    </row>
    <row r="812" spans="2:10" ht="15">
      <c r="B812" s="22" t="s">
        <v>298</v>
      </c>
      <c r="C812" s="24" t="s">
        <v>193</v>
      </c>
      <c r="D812" s="24" t="s">
        <v>189</v>
      </c>
      <c r="E812" s="24" t="str">
        <f>'вед.прил 7'!E971</f>
        <v>53 4 01 77310</v>
      </c>
      <c r="F812" s="24"/>
      <c r="G812" s="24"/>
      <c r="H812" s="175">
        <f>H813+H816+H821</f>
        <v>4101.6</v>
      </c>
      <c r="I812" s="201">
        <f>I813+I816+I821</f>
        <v>87.1</v>
      </c>
      <c r="J812" s="201">
        <f>J813+J816+J821</f>
        <v>4188.7</v>
      </c>
    </row>
    <row r="813" spans="2:10" ht="90">
      <c r="B813" s="23" t="s">
        <v>313</v>
      </c>
      <c r="C813" s="24" t="s">
        <v>193</v>
      </c>
      <c r="D813" s="24" t="s">
        <v>189</v>
      </c>
      <c r="E813" s="24" t="str">
        <f>'вед.прил 7'!E972</f>
        <v>53 4 01 77310</v>
      </c>
      <c r="F813" s="24" t="s">
        <v>242</v>
      </c>
      <c r="G813" s="24"/>
      <c r="H813" s="175">
        <f aca="true" t="shared" si="159" ref="H813:J814">H814</f>
        <v>2707.1</v>
      </c>
      <c r="I813" s="201">
        <f t="shared" si="159"/>
        <v>207.1</v>
      </c>
      <c r="J813" s="201">
        <f t="shared" si="159"/>
        <v>2914.2</v>
      </c>
    </row>
    <row r="814" spans="2:10" ht="30">
      <c r="B814" s="23" t="s">
        <v>251</v>
      </c>
      <c r="C814" s="24" t="s">
        <v>193</v>
      </c>
      <c r="D814" s="24" t="s">
        <v>189</v>
      </c>
      <c r="E814" s="24" t="str">
        <f>'вед.прил 7'!E973</f>
        <v>53 4 01 77310</v>
      </c>
      <c r="F814" s="24" t="s">
        <v>250</v>
      </c>
      <c r="G814" s="24"/>
      <c r="H814" s="175">
        <f t="shared" si="159"/>
        <v>2707.1</v>
      </c>
      <c r="I814" s="201">
        <f t="shared" si="159"/>
        <v>207.1</v>
      </c>
      <c r="J814" s="201">
        <f t="shared" si="159"/>
        <v>2914.2</v>
      </c>
    </row>
    <row r="815" spans="2:10" ht="15">
      <c r="B815" s="28" t="s">
        <v>234</v>
      </c>
      <c r="C815" s="26" t="s">
        <v>193</v>
      </c>
      <c r="D815" s="26" t="s">
        <v>189</v>
      </c>
      <c r="E815" s="26" t="str">
        <f>'вед.прил 7'!E974</f>
        <v>53 4 01 77310</v>
      </c>
      <c r="F815" s="26" t="s">
        <v>250</v>
      </c>
      <c r="G815" s="26" t="s">
        <v>222</v>
      </c>
      <c r="H815" s="139">
        <f>'вед.прил 7'!I974</f>
        <v>2707.1</v>
      </c>
      <c r="I815" s="209">
        <f>'вед.прил 7'!N974</f>
        <v>207.1</v>
      </c>
      <c r="J815" s="209">
        <f>'вед.прил 7'!O974</f>
        <v>2914.2</v>
      </c>
    </row>
    <row r="816" spans="2:10" ht="45">
      <c r="B816" s="22" t="s">
        <v>327</v>
      </c>
      <c r="C816" s="24" t="s">
        <v>193</v>
      </c>
      <c r="D816" s="24" t="s">
        <v>189</v>
      </c>
      <c r="E816" s="24" t="str">
        <f>'вед.прил 7'!E975</f>
        <v>53 4 01 77310</v>
      </c>
      <c r="F816" s="24" t="s">
        <v>244</v>
      </c>
      <c r="G816" s="24"/>
      <c r="H816" s="175">
        <f aca="true" t="shared" si="160" ref="H816:J817">H817</f>
        <v>1376</v>
      </c>
      <c r="I816" s="201">
        <f t="shared" si="160"/>
        <v>-120</v>
      </c>
      <c r="J816" s="201">
        <f t="shared" si="160"/>
        <v>1256</v>
      </c>
    </row>
    <row r="817" spans="2:10" ht="45">
      <c r="B817" s="22" t="s">
        <v>315</v>
      </c>
      <c r="C817" s="24" t="s">
        <v>193</v>
      </c>
      <c r="D817" s="24" t="s">
        <v>189</v>
      </c>
      <c r="E817" s="24" t="str">
        <f>'вед.прил 7'!E976</f>
        <v>53 4 01 77310</v>
      </c>
      <c r="F817" s="24" t="s">
        <v>245</v>
      </c>
      <c r="G817" s="24"/>
      <c r="H817" s="175">
        <f t="shared" si="160"/>
        <v>1376</v>
      </c>
      <c r="I817" s="201">
        <f t="shared" si="160"/>
        <v>-120</v>
      </c>
      <c r="J817" s="201">
        <f t="shared" si="160"/>
        <v>1256</v>
      </c>
    </row>
    <row r="818" spans="2:10" ht="15">
      <c r="B818" s="25" t="s">
        <v>234</v>
      </c>
      <c r="C818" s="26" t="s">
        <v>193</v>
      </c>
      <c r="D818" s="26" t="s">
        <v>189</v>
      </c>
      <c r="E818" s="26" t="str">
        <f>'вед.прил 7'!E977</f>
        <v>53 4 01 77310</v>
      </c>
      <c r="F818" s="26" t="s">
        <v>245</v>
      </c>
      <c r="G818" s="26" t="s">
        <v>222</v>
      </c>
      <c r="H818" s="139">
        <f>'вед.прил 7'!I977</f>
        <v>1376</v>
      </c>
      <c r="I818" s="209">
        <f>'вед.прил 7'!N977</f>
        <v>-120</v>
      </c>
      <c r="J818" s="209">
        <f>'вед.прил 7'!O977</f>
        <v>1256</v>
      </c>
    </row>
    <row r="819" spans="2:10" ht="19.5" customHeight="1">
      <c r="B819" s="22" t="s">
        <v>253</v>
      </c>
      <c r="C819" s="24" t="s">
        <v>193</v>
      </c>
      <c r="D819" s="24" t="s">
        <v>189</v>
      </c>
      <c r="E819" s="24" t="s">
        <v>29</v>
      </c>
      <c r="F819" s="24" t="s">
        <v>252</v>
      </c>
      <c r="G819" s="24"/>
      <c r="H819" s="175">
        <f aca="true" t="shared" si="161" ref="H819:J820">H820</f>
        <v>18.5</v>
      </c>
      <c r="I819" s="201">
        <f t="shared" si="161"/>
        <v>0</v>
      </c>
      <c r="J819" s="201">
        <f t="shared" si="161"/>
        <v>18.5</v>
      </c>
    </row>
    <row r="820" spans="2:10" ht="18.75" customHeight="1">
      <c r="B820" s="22" t="s">
        <v>255</v>
      </c>
      <c r="C820" s="24" t="s">
        <v>193</v>
      </c>
      <c r="D820" s="24" t="s">
        <v>189</v>
      </c>
      <c r="E820" s="24" t="s">
        <v>29</v>
      </c>
      <c r="F820" s="24" t="s">
        <v>254</v>
      </c>
      <c r="G820" s="24"/>
      <c r="H820" s="175">
        <f t="shared" si="161"/>
        <v>18.5</v>
      </c>
      <c r="I820" s="201">
        <f t="shared" si="161"/>
        <v>0</v>
      </c>
      <c r="J820" s="201">
        <f t="shared" si="161"/>
        <v>18.5</v>
      </c>
    </row>
    <row r="821" spans="2:10" ht="17.25" customHeight="1">
      <c r="B821" s="25" t="s">
        <v>234</v>
      </c>
      <c r="C821" s="26" t="s">
        <v>193</v>
      </c>
      <c r="D821" s="26" t="s">
        <v>189</v>
      </c>
      <c r="E821" s="26" t="s">
        <v>29</v>
      </c>
      <c r="F821" s="26" t="s">
        <v>254</v>
      </c>
      <c r="G821" s="26" t="s">
        <v>222</v>
      </c>
      <c r="H821" s="139">
        <f>'вед.прил 7'!I980</f>
        <v>18.5</v>
      </c>
      <c r="I821" s="209">
        <f>'вед.прил 7'!N980</f>
        <v>0</v>
      </c>
      <c r="J821" s="209">
        <f>'вед.прил 7'!O980</f>
        <v>18.5</v>
      </c>
    </row>
    <row r="822" spans="2:10" ht="30">
      <c r="B822" s="22" t="str">
        <f>'вед.прил 7'!A981</f>
        <v>Подпрограмма "Проведение культурно-массовых мероприятий" </v>
      </c>
      <c r="C822" s="24" t="s">
        <v>193</v>
      </c>
      <c r="D822" s="24" t="s">
        <v>189</v>
      </c>
      <c r="E822" s="24" t="str">
        <f>'вед.прил 7'!E981</f>
        <v>53 5 00 00000</v>
      </c>
      <c r="F822" s="24"/>
      <c r="G822" s="24"/>
      <c r="H822" s="175">
        <f aca="true" t="shared" si="162" ref="H822:J826">H823</f>
        <v>681.3</v>
      </c>
      <c r="I822" s="201">
        <f t="shared" si="162"/>
        <v>0</v>
      </c>
      <c r="J822" s="201">
        <f t="shared" si="162"/>
        <v>681.3</v>
      </c>
    </row>
    <row r="823" spans="2:10" ht="45">
      <c r="B823" s="22" t="str">
        <f>'вед.прил 7'!A982</f>
        <v>Основное мероприятие "Организация содержательного досуга и обеспечение условий для отдыха горожан"</v>
      </c>
      <c r="C823" s="24" t="s">
        <v>193</v>
      </c>
      <c r="D823" s="24" t="s">
        <v>189</v>
      </c>
      <c r="E823" s="24" t="str">
        <f>'вед.прил 7'!E982</f>
        <v>53 5 01 00000</v>
      </c>
      <c r="F823" s="24"/>
      <c r="G823" s="24"/>
      <c r="H823" s="175">
        <f t="shared" si="162"/>
        <v>681.3</v>
      </c>
      <c r="I823" s="201">
        <f t="shared" si="162"/>
        <v>0</v>
      </c>
      <c r="J823" s="201">
        <f t="shared" si="162"/>
        <v>681.3</v>
      </c>
    </row>
    <row r="824" spans="2:10" ht="15">
      <c r="B824" s="22" t="s">
        <v>298</v>
      </c>
      <c r="C824" s="24" t="s">
        <v>193</v>
      </c>
      <c r="D824" s="24" t="s">
        <v>189</v>
      </c>
      <c r="E824" s="24" t="str">
        <f>'вед.прил 7'!E983</f>
        <v>53 5 01 77330</v>
      </c>
      <c r="F824" s="24"/>
      <c r="G824" s="24"/>
      <c r="H824" s="175">
        <f>H825+H828</f>
        <v>681.3</v>
      </c>
      <c r="I824" s="201">
        <f>I825+I828</f>
        <v>0</v>
      </c>
      <c r="J824" s="201">
        <f>J825+J828</f>
        <v>681.3</v>
      </c>
    </row>
    <row r="825" spans="2:10" ht="45">
      <c r="B825" s="22" t="s">
        <v>327</v>
      </c>
      <c r="C825" s="24" t="s">
        <v>193</v>
      </c>
      <c r="D825" s="24" t="s">
        <v>189</v>
      </c>
      <c r="E825" s="24" t="str">
        <f>'вед.прил 7'!E984</f>
        <v>53 5 01 77330</v>
      </c>
      <c r="F825" s="24" t="s">
        <v>244</v>
      </c>
      <c r="G825" s="24"/>
      <c r="H825" s="175">
        <f t="shared" si="162"/>
        <v>661.3</v>
      </c>
      <c r="I825" s="201">
        <f t="shared" si="162"/>
        <v>0</v>
      </c>
      <c r="J825" s="201">
        <f t="shared" si="162"/>
        <v>661.3</v>
      </c>
    </row>
    <row r="826" spans="2:10" ht="45">
      <c r="B826" s="22" t="s">
        <v>315</v>
      </c>
      <c r="C826" s="24" t="s">
        <v>193</v>
      </c>
      <c r="D826" s="24" t="s">
        <v>189</v>
      </c>
      <c r="E826" s="24" t="str">
        <f>'вед.прил 7'!E985</f>
        <v>53 5 01 77330</v>
      </c>
      <c r="F826" s="24" t="s">
        <v>245</v>
      </c>
      <c r="G826" s="24"/>
      <c r="H826" s="175">
        <f t="shared" si="162"/>
        <v>661.3</v>
      </c>
      <c r="I826" s="201">
        <f t="shared" si="162"/>
        <v>0</v>
      </c>
      <c r="J826" s="201">
        <f t="shared" si="162"/>
        <v>661.3</v>
      </c>
    </row>
    <row r="827" spans="2:10" ht="15">
      <c r="B827" s="28" t="s">
        <v>234</v>
      </c>
      <c r="C827" s="26" t="s">
        <v>193</v>
      </c>
      <c r="D827" s="26" t="s">
        <v>189</v>
      </c>
      <c r="E827" s="26" t="str">
        <f>'вед.прил 7'!E986</f>
        <v>53 5 01 77330</v>
      </c>
      <c r="F827" s="26" t="s">
        <v>245</v>
      </c>
      <c r="G827" s="26" t="s">
        <v>222</v>
      </c>
      <c r="H827" s="139">
        <f>'вед.прил 7'!I986</f>
        <v>661.3</v>
      </c>
      <c r="I827" s="209">
        <f>'вед.прил 7'!N986</f>
        <v>0</v>
      </c>
      <c r="J827" s="209">
        <f>'вед.прил 7'!O986</f>
        <v>661.3</v>
      </c>
    </row>
    <row r="828" spans="2:10" ht="45">
      <c r="B828" s="27" t="s">
        <v>247</v>
      </c>
      <c r="C828" s="24" t="s">
        <v>193</v>
      </c>
      <c r="D828" s="24" t="s">
        <v>189</v>
      </c>
      <c r="E828" s="24" t="s">
        <v>32</v>
      </c>
      <c r="F828" s="24" t="s">
        <v>246</v>
      </c>
      <c r="G828" s="24"/>
      <c r="H828" s="187">
        <f aca="true" t="shared" si="163" ref="H828:J829">H829</f>
        <v>20</v>
      </c>
      <c r="I828" s="201">
        <f t="shared" si="163"/>
        <v>0</v>
      </c>
      <c r="J828" s="201">
        <f t="shared" si="163"/>
        <v>20</v>
      </c>
    </row>
    <row r="829" spans="2:10" ht="15">
      <c r="B829" s="23" t="s">
        <v>249</v>
      </c>
      <c r="C829" s="24" t="s">
        <v>193</v>
      </c>
      <c r="D829" s="24" t="s">
        <v>189</v>
      </c>
      <c r="E829" s="24" t="s">
        <v>32</v>
      </c>
      <c r="F829" s="24" t="s">
        <v>248</v>
      </c>
      <c r="G829" s="24"/>
      <c r="H829" s="187">
        <f t="shared" si="163"/>
        <v>20</v>
      </c>
      <c r="I829" s="201">
        <f t="shared" si="163"/>
        <v>0</v>
      </c>
      <c r="J829" s="201">
        <f t="shared" si="163"/>
        <v>20</v>
      </c>
    </row>
    <row r="830" spans="2:10" ht="15">
      <c r="B830" s="25" t="s">
        <v>234</v>
      </c>
      <c r="C830" s="26" t="s">
        <v>193</v>
      </c>
      <c r="D830" s="26" t="s">
        <v>189</v>
      </c>
      <c r="E830" s="24" t="s">
        <v>32</v>
      </c>
      <c r="F830" s="26" t="s">
        <v>248</v>
      </c>
      <c r="G830" s="26" t="s">
        <v>222</v>
      </c>
      <c r="H830" s="139">
        <f>'вед.прил 7'!I989</f>
        <v>20</v>
      </c>
      <c r="I830" s="209">
        <f>'вед.прил 7'!N989</f>
        <v>0</v>
      </c>
      <c r="J830" s="209">
        <f>'вед.прил 7'!O989</f>
        <v>20</v>
      </c>
    </row>
    <row r="831" spans="2:10" ht="30">
      <c r="B831" s="23" t="str">
        <f>'вед.прил 7'!A990</f>
        <v>Подпрограмма "Обеспечение сохранности объектов культурного наследия"</v>
      </c>
      <c r="C831" s="24" t="s">
        <v>376</v>
      </c>
      <c r="D831" s="24" t="s">
        <v>189</v>
      </c>
      <c r="E831" s="24" t="s">
        <v>375</v>
      </c>
      <c r="F831" s="24"/>
      <c r="G831" s="24"/>
      <c r="H831" s="175">
        <f>H832+H837</f>
        <v>798.3000000000001</v>
      </c>
      <c r="I831" s="201">
        <f>I832+I837</f>
        <v>0</v>
      </c>
      <c r="J831" s="201">
        <f>J832+J837</f>
        <v>798.3000000000001</v>
      </c>
    </row>
    <row r="832" spans="2:10" ht="60">
      <c r="B832" s="22" t="str">
        <f>'вед.прил 7'!A991</f>
        <v>Основное мероприятие "Проведение ремонтных работ, содержание и паспортизация объектов культурного наследия"</v>
      </c>
      <c r="C832" s="24" t="s">
        <v>193</v>
      </c>
      <c r="D832" s="24" t="s">
        <v>189</v>
      </c>
      <c r="E832" s="24" t="s">
        <v>402</v>
      </c>
      <c r="F832" s="26"/>
      <c r="G832" s="26"/>
      <c r="H832" s="175">
        <f aca="true" t="shared" si="164" ref="H832:J835">H833</f>
        <v>106.4</v>
      </c>
      <c r="I832" s="201">
        <f t="shared" si="164"/>
        <v>0</v>
      </c>
      <c r="J832" s="201">
        <f t="shared" si="164"/>
        <v>106.4</v>
      </c>
    </row>
    <row r="833" spans="2:10" ht="15">
      <c r="B833" s="22" t="s">
        <v>298</v>
      </c>
      <c r="C833" s="24" t="s">
        <v>193</v>
      </c>
      <c r="D833" s="24" t="s">
        <v>189</v>
      </c>
      <c r="E833" s="24" t="s">
        <v>146</v>
      </c>
      <c r="F833" s="24"/>
      <c r="G833" s="24"/>
      <c r="H833" s="175">
        <f t="shared" si="164"/>
        <v>106.4</v>
      </c>
      <c r="I833" s="201">
        <f t="shared" si="164"/>
        <v>0</v>
      </c>
      <c r="J833" s="201">
        <f t="shared" si="164"/>
        <v>106.4</v>
      </c>
    </row>
    <row r="834" spans="2:10" ht="45">
      <c r="B834" s="22" t="s">
        <v>327</v>
      </c>
      <c r="C834" s="24" t="s">
        <v>193</v>
      </c>
      <c r="D834" s="24" t="s">
        <v>189</v>
      </c>
      <c r="E834" s="24" t="s">
        <v>146</v>
      </c>
      <c r="F834" s="24" t="s">
        <v>244</v>
      </c>
      <c r="G834" s="24"/>
      <c r="H834" s="175">
        <f t="shared" si="164"/>
        <v>106.4</v>
      </c>
      <c r="I834" s="201">
        <f t="shared" si="164"/>
        <v>0</v>
      </c>
      <c r="J834" s="201">
        <f t="shared" si="164"/>
        <v>106.4</v>
      </c>
    </row>
    <row r="835" spans="2:10" ht="45">
      <c r="B835" s="22" t="s">
        <v>315</v>
      </c>
      <c r="C835" s="24" t="s">
        <v>193</v>
      </c>
      <c r="D835" s="24" t="s">
        <v>189</v>
      </c>
      <c r="E835" s="24" t="s">
        <v>146</v>
      </c>
      <c r="F835" s="24" t="s">
        <v>245</v>
      </c>
      <c r="G835" s="24"/>
      <c r="H835" s="175">
        <f t="shared" si="164"/>
        <v>106.4</v>
      </c>
      <c r="I835" s="201">
        <f t="shared" si="164"/>
        <v>0</v>
      </c>
      <c r="J835" s="201">
        <f t="shared" si="164"/>
        <v>106.4</v>
      </c>
    </row>
    <row r="836" spans="2:10" ht="15">
      <c r="B836" s="28" t="s">
        <v>234</v>
      </c>
      <c r="C836" s="26" t="s">
        <v>193</v>
      </c>
      <c r="D836" s="26" t="s">
        <v>189</v>
      </c>
      <c r="E836" s="26" t="s">
        <v>146</v>
      </c>
      <c r="F836" s="26" t="s">
        <v>245</v>
      </c>
      <c r="G836" s="26" t="s">
        <v>222</v>
      </c>
      <c r="H836" s="139">
        <f>'вед.прил 7'!I995</f>
        <v>106.4</v>
      </c>
      <c r="I836" s="209">
        <f>'вед.прил 7'!N995</f>
        <v>0</v>
      </c>
      <c r="J836" s="209">
        <f>'вед.прил 7'!O995</f>
        <v>106.4</v>
      </c>
    </row>
    <row r="837" spans="2:10" ht="45">
      <c r="B837" s="176" t="s">
        <v>491</v>
      </c>
      <c r="C837" s="24" t="s">
        <v>193</v>
      </c>
      <c r="D837" s="24" t="s">
        <v>189</v>
      </c>
      <c r="E837" s="24" t="s">
        <v>492</v>
      </c>
      <c r="F837" s="26"/>
      <c r="G837" s="26"/>
      <c r="H837" s="175">
        <f aca="true" t="shared" si="165" ref="H837:J838">H838</f>
        <v>691.9000000000001</v>
      </c>
      <c r="I837" s="201">
        <f t="shared" si="165"/>
        <v>0</v>
      </c>
      <c r="J837" s="201">
        <f t="shared" si="165"/>
        <v>691.9000000000001</v>
      </c>
    </row>
    <row r="838" spans="2:10" ht="45">
      <c r="B838" s="22" t="s">
        <v>327</v>
      </c>
      <c r="C838" s="24" t="s">
        <v>193</v>
      </c>
      <c r="D838" s="24" t="s">
        <v>189</v>
      </c>
      <c r="E838" s="24" t="s">
        <v>492</v>
      </c>
      <c r="F838" s="24" t="s">
        <v>244</v>
      </c>
      <c r="G838" s="24"/>
      <c r="H838" s="175">
        <f t="shared" si="165"/>
        <v>691.9000000000001</v>
      </c>
      <c r="I838" s="201">
        <f t="shared" si="165"/>
        <v>0</v>
      </c>
      <c r="J838" s="201">
        <f t="shared" si="165"/>
        <v>691.9000000000001</v>
      </c>
    </row>
    <row r="839" spans="2:10" ht="45">
      <c r="B839" s="22" t="s">
        <v>315</v>
      </c>
      <c r="C839" s="24" t="s">
        <v>193</v>
      </c>
      <c r="D839" s="24" t="s">
        <v>189</v>
      </c>
      <c r="E839" s="24" t="s">
        <v>492</v>
      </c>
      <c r="F839" s="24" t="s">
        <v>245</v>
      </c>
      <c r="G839" s="24"/>
      <c r="H839" s="175">
        <f>H840+H841</f>
        <v>691.9000000000001</v>
      </c>
      <c r="I839" s="201">
        <f>I840+I841</f>
        <v>0</v>
      </c>
      <c r="J839" s="201">
        <f>J840+J841</f>
        <v>691.9000000000001</v>
      </c>
    </row>
    <row r="840" spans="2:10" ht="18" customHeight="1">
      <c r="B840" s="28" t="s">
        <v>234</v>
      </c>
      <c r="C840" s="26" t="s">
        <v>193</v>
      </c>
      <c r="D840" s="26" t="s">
        <v>189</v>
      </c>
      <c r="E840" s="26" t="s">
        <v>492</v>
      </c>
      <c r="F840" s="26" t="s">
        <v>245</v>
      </c>
      <c r="G840" s="26" t="s">
        <v>222</v>
      </c>
      <c r="H840" s="139">
        <f>'вед.прил 7'!I999</f>
        <v>0.7</v>
      </c>
      <c r="I840" s="209">
        <f>'вед.прил 7'!N999</f>
        <v>0</v>
      </c>
      <c r="J840" s="209">
        <f>'вед.прил 7'!O999</f>
        <v>0.7</v>
      </c>
    </row>
    <row r="841" spans="2:10" ht="18.75" customHeight="1">
      <c r="B841" s="28" t="s">
        <v>235</v>
      </c>
      <c r="C841" s="26" t="s">
        <v>193</v>
      </c>
      <c r="D841" s="26" t="s">
        <v>189</v>
      </c>
      <c r="E841" s="26" t="s">
        <v>492</v>
      </c>
      <c r="F841" s="26" t="s">
        <v>245</v>
      </c>
      <c r="G841" s="26" t="s">
        <v>223</v>
      </c>
      <c r="H841" s="139">
        <f>'вед.прил 7'!I1000</f>
        <v>691.2</v>
      </c>
      <c r="I841" s="209">
        <f>'вед.прил 7'!N1000</f>
        <v>0</v>
      </c>
      <c r="J841" s="209">
        <f>'вед.прил 7'!O1000</f>
        <v>691.2</v>
      </c>
    </row>
    <row r="842" spans="2:10" ht="18.75" customHeight="1">
      <c r="B842" s="27" t="s">
        <v>164</v>
      </c>
      <c r="C842" s="24" t="s">
        <v>193</v>
      </c>
      <c r="D842" s="24" t="s">
        <v>189</v>
      </c>
      <c r="E842" s="24" t="s">
        <v>358</v>
      </c>
      <c r="F842" s="26"/>
      <c r="G842" s="26"/>
      <c r="H842" s="175">
        <f>H847+H843+H851</f>
        <v>1376.3</v>
      </c>
      <c r="I842" s="201">
        <f>I847+I843+I851</f>
        <v>0</v>
      </c>
      <c r="J842" s="201">
        <f>J847+J843+J851</f>
        <v>1376.3</v>
      </c>
    </row>
    <row r="843" spans="2:10" ht="74.25" customHeight="1">
      <c r="B843" s="112" t="s">
        <v>555</v>
      </c>
      <c r="C843" s="24" t="s">
        <v>193</v>
      </c>
      <c r="D843" s="24" t="s">
        <v>189</v>
      </c>
      <c r="E843" s="24" t="s">
        <v>556</v>
      </c>
      <c r="F843" s="26"/>
      <c r="G843" s="26"/>
      <c r="H843" s="182">
        <f aca="true" t="shared" si="166" ref="H843:J845">H844</f>
        <v>390</v>
      </c>
      <c r="I843" s="201">
        <f t="shared" si="166"/>
        <v>0</v>
      </c>
      <c r="J843" s="201">
        <f t="shared" si="166"/>
        <v>390</v>
      </c>
    </row>
    <row r="844" spans="2:10" ht="47.25" customHeight="1">
      <c r="B844" s="112" t="s">
        <v>247</v>
      </c>
      <c r="C844" s="24" t="s">
        <v>193</v>
      </c>
      <c r="D844" s="24" t="s">
        <v>189</v>
      </c>
      <c r="E844" s="24" t="s">
        <v>556</v>
      </c>
      <c r="F844" s="24" t="s">
        <v>246</v>
      </c>
      <c r="G844" s="26"/>
      <c r="H844" s="182">
        <f t="shared" si="166"/>
        <v>390</v>
      </c>
      <c r="I844" s="201">
        <f t="shared" si="166"/>
        <v>0</v>
      </c>
      <c r="J844" s="201">
        <f t="shared" si="166"/>
        <v>390</v>
      </c>
    </row>
    <row r="845" spans="2:10" ht="22.5" customHeight="1">
      <c r="B845" s="112" t="s">
        <v>249</v>
      </c>
      <c r="C845" s="24" t="s">
        <v>193</v>
      </c>
      <c r="D845" s="24" t="s">
        <v>189</v>
      </c>
      <c r="E845" s="24" t="s">
        <v>556</v>
      </c>
      <c r="F845" s="24" t="s">
        <v>248</v>
      </c>
      <c r="G845" s="26"/>
      <c r="H845" s="182">
        <f t="shared" si="166"/>
        <v>390</v>
      </c>
      <c r="I845" s="201">
        <f t="shared" si="166"/>
        <v>0</v>
      </c>
      <c r="J845" s="201">
        <f t="shared" si="166"/>
        <v>390</v>
      </c>
    </row>
    <row r="846" spans="2:10" ht="18.75" customHeight="1">
      <c r="B846" s="114" t="s">
        <v>235</v>
      </c>
      <c r="C846" s="26" t="s">
        <v>193</v>
      </c>
      <c r="D846" s="26" t="s">
        <v>189</v>
      </c>
      <c r="E846" s="26" t="s">
        <v>556</v>
      </c>
      <c r="F846" s="26" t="s">
        <v>248</v>
      </c>
      <c r="G846" s="26" t="s">
        <v>223</v>
      </c>
      <c r="H846" s="139">
        <f>'вед.прил 7'!I1005</f>
        <v>390</v>
      </c>
      <c r="I846" s="139">
        <f>'вед.прил 7'!N1005</f>
        <v>0</v>
      </c>
      <c r="J846" s="139">
        <f>'вед.прил 7'!O1005</f>
        <v>390</v>
      </c>
    </row>
    <row r="847" spans="2:10" ht="60.75" customHeight="1">
      <c r="B847" s="112" t="s">
        <v>293</v>
      </c>
      <c r="C847" s="24" t="s">
        <v>193</v>
      </c>
      <c r="D847" s="24" t="s">
        <v>189</v>
      </c>
      <c r="E847" s="24" t="s">
        <v>11</v>
      </c>
      <c r="F847" s="26"/>
      <c r="G847" s="26"/>
      <c r="H847" s="175">
        <f aca="true" t="shared" si="167" ref="H847:J849">H848</f>
        <v>232</v>
      </c>
      <c r="I847" s="201">
        <f t="shared" si="167"/>
        <v>0</v>
      </c>
      <c r="J847" s="201">
        <f t="shared" si="167"/>
        <v>232</v>
      </c>
    </row>
    <row r="848" spans="2:10" ht="45" customHeight="1">
      <c r="B848" s="112" t="s">
        <v>247</v>
      </c>
      <c r="C848" s="24" t="s">
        <v>193</v>
      </c>
      <c r="D848" s="24" t="s">
        <v>189</v>
      </c>
      <c r="E848" s="24" t="s">
        <v>11</v>
      </c>
      <c r="F848" s="24" t="s">
        <v>246</v>
      </c>
      <c r="G848" s="26"/>
      <c r="H848" s="175">
        <f t="shared" si="167"/>
        <v>232</v>
      </c>
      <c r="I848" s="201">
        <f t="shared" si="167"/>
        <v>0</v>
      </c>
      <c r="J848" s="201">
        <f t="shared" si="167"/>
        <v>232</v>
      </c>
    </row>
    <row r="849" spans="2:10" ht="20.25" customHeight="1">
      <c r="B849" s="112" t="s">
        <v>249</v>
      </c>
      <c r="C849" s="24" t="s">
        <v>193</v>
      </c>
      <c r="D849" s="24" t="s">
        <v>189</v>
      </c>
      <c r="E849" s="24" t="s">
        <v>11</v>
      </c>
      <c r="F849" s="24" t="s">
        <v>248</v>
      </c>
      <c r="G849" s="26"/>
      <c r="H849" s="175">
        <f t="shared" si="167"/>
        <v>232</v>
      </c>
      <c r="I849" s="201">
        <f t="shared" si="167"/>
        <v>0</v>
      </c>
      <c r="J849" s="201">
        <f t="shared" si="167"/>
        <v>232</v>
      </c>
    </row>
    <row r="850" spans="2:10" ht="18.75" customHeight="1">
      <c r="B850" s="114" t="s">
        <v>234</v>
      </c>
      <c r="C850" s="26" t="s">
        <v>193</v>
      </c>
      <c r="D850" s="26" t="s">
        <v>189</v>
      </c>
      <c r="E850" s="26" t="s">
        <v>11</v>
      </c>
      <c r="F850" s="26" t="s">
        <v>248</v>
      </c>
      <c r="G850" s="26" t="s">
        <v>222</v>
      </c>
      <c r="H850" s="139">
        <f>'вед.прил 7'!I1009</f>
        <v>232</v>
      </c>
      <c r="I850" s="209">
        <f>'вед.прил 7'!N1009</f>
        <v>0</v>
      </c>
      <c r="J850" s="209">
        <f>'вед.прил 7'!O1009</f>
        <v>232</v>
      </c>
    </row>
    <row r="851" spans="2:10" ht="42.75" customHeight="1">
      <c r="B851" s="22" t="s">
        <v>273</v>
      </c>
      <c r="C851" s="24" t="s">
        <v>193</v>
      </c>
      <c r="D851" s="24" t="s">
        <v>189</v>
      </c>
      <c r="E851" s="24" t="s">
        <v>12</v>
      </c>
      <c r="F851" s="26"/>
      <c r="G851" s="26"/>
      <c r="H851" s="185">
        <f aca="true" t="shared" si="168" ref="H851:J853">H852</f>
        <v>754.3</v>
      </c>
      <c r="I851" s="201">
        <f t="shared" si="168"/>
        <v>0</v>
      </c>
      <c r="J851" s="201">
        <f t="shared" si="168"/>
        <v>754.3</v>
      </c>
    </row>
    <row r="852" spans="2:10" ht="47.25" customHeight="1">
      <c r="B852" s="112" t="s">
        <v>247</v>
      </c>
      <c r="C852" s="24" t="s">
        <v>193</v>
      </c>
      <c r="D852" s="24" t="s">
        <v>189</v>
      </c>
      <c r="E852" s="24" t="s">
        <v>12</v>
      </c>
      <c r="F852" s="24" t="s">
        <v>246</v>
      </c>
      <c r="G852" s="26"/>
      <c r="H852" s="185">
        <f t="shared" si="168"/>
        <v>754.3</v>
      </c>
      <c r="I852" s="201">
        <f t="shared" si="168"/>
        <v>0</v>
      </c>
      <c r="J852" s="201">
        <f t="shared" si="168"/>
        <v>754.3</v>
      </c>
    </row>
    <row r="853" spans="2:10" ht="18.75" customHeight="1">
      <c r="B853" s="112" t="s">
        <v>249</v>
      </c>
      <c r="C853" s="24" t="s">
        <v>193</v>
      </c>
      <c r="D853" s="24" t="s">
        <v>189</v>
      </c>
      <c r="E853" s="24" t="s">
        <v>12</v>
      </c>
      <c r="F853" s="24" t="s">
        <v>248</v>
      </c>
      <c r="G853" s="26"/>
      <c r="H853" s="185">
        <f t="shared" si="168"/>
        <v>754.3</v>
      </c>
      <c r="I853" s="201">
        <f t="shared" si="168"/>
        <v>0</v>
      </c>
      <c r="J853" s="201">
        <f t="shared" si="168"/>
        <v>754.3</v>
      </c>
    </row>
    <row r="854" spans="2:10" ht="18.75" customHeight="1">
      <c r="B854" s="114" t="s">
        <v>234</v>
      </c>
      <c r="C854" s="26" t="s">
        <v>193</v>
      </c>
      <c r="D854" s="26" t="s">
        <v>189</v>
      </c>
      <c r="E854" s="26" t="s">
        <v>12</v>
      </c>
      <c r="F854" s="26" t="s">
        <v>248</v>
      </c>
      <c r="G854" s="26" t="s">
        <v>222</v>
      </c>
      <c r="H854" s="139">
        <f>'вед.прил 7'!I1013</f>
        <v>754.3</v>
      </c>
      <c r="I854" s="209">
        <f>'вед.прил 7'!N1013</f>
        <v>0</v>
      </c>
      <c r="J854" s="209">
        <f>'вед.прил 7'!O1013</f>
        <v>754.3</v>
      </c>
    </row>
    <row r="855" spans="2:10" ht="28.5">
      <c r="B855" s="45" t="s">
        <v>323</v>
      </c>
      <c r="C855" s="46" t="s">
        <v>193</v>
      </c>
      <c r="D855" s="46" t="s">
        <v>192</v>
      </c>
      <c r="E855" s="103"/>
      <c r="F855" s="46"/>
      <c r="G855" s="46"/>
      <c r="H855" s="133">
        <f>H856</f>
        <v>8211.2</v>
      </c>
      <c r="I855" s="133">
        <f>I856</f>
        <v>246.6</v>
      </c>
      <c r="J855" s="133">
        <f>J856</f>
        <v>8457.800000000001</v>
      </c>
    </row>
    <row r="856" spans="2:10" ht="15">
      <c r="B856" s="23" t="s">
        <v>164</v>
      </c>
      <c r="C856" s="24" t="s">
        <v>193</v>
      </c>
      <c r="D856" s="24" t="s">
        <v>192</v>
      </c>
      <c r="E856" s="101" t="s">
        <v>358</v>
      </c>
      <c r="F856" s="24"/>
      <c r="G856" s="24"/>
      <c r="H856" s="175">
        <f>H861+H868+H857</f>
        <v>8211.2</v>
      </c>
      <c r="I856" s="201">
        <f>I861+I868+I857</f>
        <v>246.6</v>
      </c>
      <c r="J856" s="201">
        <f>J861+J868+J857</f>
        <v>8457.800000000001</v>
      </c>
    </row>
    <row r="857" spans="2:10" ht="135">
      <c r="B857" s="59" t="s">
        <v>576</v>
      </c>
      <c r="C857" s="24" t="s">
        <v>193</v>
      </c>
      <c r="D857" s="24" t="s">
        <v>192</v>
      </c>
      <c r="E857" s="122" t="s">
        <v>577</v>
      </c>
      <c r="F857" s="24"/>
      <c r="G857" s="24"/>
      <c r="H857" s="195">
        <f aca="true" t="shared" si="169" ref="H857:J859">H858</f>
        <v>72.1</v>
      </c>
      <c r="I857" s="201">
        <f t="shared" si="169"/>
        <v>0</v>
      </c>
      <c r="J857" s="201">
        <f t="shared" si="169"/>
        <v>72.1</v>
      </c>
    </row>
    <row r="858" spans="2:10" ht="90">
      <c r="B858" s="23" t="s">
        <v>313</v>
      </c>
      <c r="C858" s="24" t="s">
        <v>193</v>
      </c>
      <c r="D858" s="24" t="s">
        <v>192</v>
      </c>
      <c r="E858" s="122" t="s">
        <v>577</v>
      </c>
      <c r="F858" s="24" t="s">
        <v>242</v>
      </c>
      <c r="G858" s="24"/>
      <c r="H858" s="195">
        <f t="shared" si="169"/>
        <v>72.1</v>
      </c>
      <c r="I858" s="201">
        <f t="shared" si="169"/>
        <v>0</v>
      </c>
      <c r="J858" s="201">
        <f t="shared" si="169"/>
        <v>72.1</v>
      </c>
    </row>
    <row r="859" spans="2:10" ht="30">
      <c r="B859" s="23" t="s">
        <v>312</v>
      </c>
      <c r="C859" s="24" t="s">
        <v>193</v>
      </c>
      <c r="D859" s="24" t="s">
        <v>192</v>
      </c>
      <c r="E859" s="122" t="s">
        <v>578</v>
      </c>
      <c r="F859" s="24" t="s">
        <v>243</v>
      </c>
      <c r="G859" s="24"/>
      <c r="H859" s="195">
        <f t="shared" si="169"/>
        <v>72.1</v>
      </c>
      <c r="I859" s="201">
        <f t="shared" si="169"/>
        <v>0</v>
      </c>
      <c r="J859" s="201">
        <f t="shared" si="169"/>
        <v>72.1</v>
      </c>
    </row>
    <row r="860" spans="2:10" ht="15">
      <c r="B860" s="25" t="s">
        <v>235</v>
      </c>
      <c r="C860" s="26" t="s">
        <v>193</v>
      </c>
      <c r="D860" s="26" t="s">
        <v>192</v>
      </c>
      <c r="E860" s="58" t="s">
        <v>577</v>
      </c>
      <c r="F860" s="26" t="s">
        <v>243</v>
      </c>
      <c r="G860" s="26" t="s">
        <v>223</v>
      </c>
      <c r="H860" s="139">
        <f>'вед.прил 7'!I1019</f>
        <v>72.1</v>
      </c>
      <c r="I860" s="139">
        <f>'вед.прил 7'!N1019</f>
        <v>0</v>
      </c>
      <c r="J860" s="139">
        <f>'вед.прил 7'!O1019</f>
        <v>72.1</v>
      </c>
    </row>
    <row r="861" spans="2:10" ht="30">
      <c r="B861" s="48" t="s">
        <v>241</v>
      </c>
      <c r="C861" s="24" t="s">
        <v>193</v>
      </c>
      <c r="D861" s="24" t="s">
        <v>192</v>
      </c>
      <c r="E861" s="101" t="s">
        <v>357</v>
      </c>
      <c r="F861" s="24"/>
      <c r="G861" s="24"/>
      <c r="H861" s="175">
        <f>H862+H865</f>
        <v>4126.7</v>
      </c>
      <c r="I861" s="201">
        <f>I862+I865</f>
        <v>193.7</v>
      </c>
      <c r="J861" s="201">
        <f>J862+J865</f>
        <v>4320.4</v>
      </c>
    </row>
    <row r="862" spans="2:10" ht="90">
      <c r="B862" s="23" t="s">
        <v>313</v>
      </c>
      <c r="C862" s="24" t="s">
        <v>193</v>
      </c>
      <c r="D862" s="24" t="s">
        <v>192</v>
      </c>
      <c r="E862" s="101" t="s">
        <v>357</v>
      </c>
      <c r="F862" s="24" t="s">
        <v>242</v>
      </c>
      <c r="G862" s="24"/>
      <c r="H862" s="175">
        <f aca="true" t="shared" si="170" ref="H862:J863">H863</f>
        <v>3966.3</v>
      </c>
      <c r="I862" s="201">
        <f t="shared" si="170"/>
        <v>193.7</v>
      </c>
      <c r="J862" s="201">
        <f t="shared" si="170"/>
        <v>4160</v>
      </c>
    </row>
    <row r="863" spans="2:10" ht="30">
      <c r="B863" s="23" t="s">
        <v>312</v>
      </c>
      <c r="C863" s="24" t="s">
        <v>193</v>
      </c>
      <c r="D863" s="24" t="s">
        <v>192</v>
      </c>
      <c r="E863" s="101" t="s">
        <v>357</v>
      </c>
      <c r="F863" s="24" t="s">
        <v>243</v>
      </c>
      <c r="G863" s="24"/>
      <c r="H863" s="175">
        <f t="shared" si="170"/>
        <v>3966.3</v>
      </c>
      <c r="I863" s="201">
        <f t="shared" si="170"/>
        <v>193.7</v>
      </c>
      <c r="J863" s="201">
        <f t="shared" si="170"/>
        <v>4160</v>
      </c>
    </row>
    <row r="864" spans="2:10" ht="15">
      <c r="B864" s="25" t="s">
        <v>234</v>
      </c>
      <c r="C864" s="26" t="s">
        <v>193</v>
      </c>
      <c r="D864" s="26" t="s">
        <v>192</v>
      </c>
      <c r="E864" s="102" t="s">
        <v>357</v>
      </c>
      <c r="F864" s="26" t="s">
        <v>243</v>
      </c>
      <c r="G864" s="26" t="s">
        <v>222</v>
      </c>
      <c r="H864" s="139">
        <f>'вед.прил 7'!I1023</f>
        <v>3966.3</v>
      </c>
      <c r="I864" s="209">
        <f>'вед.прил 7'!N1023</f>
        <v>193.7</v>
      </c>
      <c r="J864" s="209">
        <f>'вед.прил 7'!O1023</f>
        <v>4160</v>
      </c>
    </row>
    <row r="865" spans="2:10" ht="45">
      <c r="B865" s="22" t="s">
        <v>327</v>
      </c>
      <c r="C865" s="24" t="s">
        <v>193</v>
      </c>
      <c r="D865" s="24" t="s">
        <v>192</v>
      </c>
      <c r="E865" s="101" t="s">
        <v>357</v>
      </c>
      <c r="F865" s="24" t="s">
        <v>244</v>
      </c>
      <c r="G865" s="24"/>
      <c r="H865" s="175">
        <f aca="true" t="shared" si="171" ref="H865:J866">H866</f>
        <v>160.4</v>
      </c>
      <c r="I865" s="201">
        <f t="shared" si="171"/>
        <v>0</v>
      </c>
      <c r="J865" s="201">
        <f t="shared" si="171"/>
        <v>160.4</v>
      </c>
    </row>
    <row r="866" spans="2:10" ht="45">
      <c r="B866" s="22" t="s">
        <v>315</v>
      </c>
      <c r="C866" s="24" t="s">
        <v>193</v>
      </c>
      <c r="D866" s="24" t="s">
        <v>192</v>
      </c>
      <c r="E866" s="101" t="s">
        <v>357</v>
      </c>
      <c r="F866" s="24" t="s">
        <v>245</v>
      </c>
      <c r="G866" s="24"/>
      <c r="H866" s="175">
        <f t="shared" si="171"/>
        <v>160.4</v>
      </c>
      <c r="I866" s="201">
        <f t="shared" si="171"/>
        <v>0</v>
      </c>
      <c r="J866" s="201">
        <f t="shared" si="171"/>
        <v>160.4</v>
      </c>
    </row>
    <row r="867" spans="2:13" ht="18">
      <c r="B867" s="25" t="s">
        <v>234</v>
      </c>
      <c r="C867" s="26" t="s">
        <v>193</v>
      </c>
      <c r="D867" s="26" t="s">
        <v>192</v>
      </c>
      <c r="E867" s="102" t="s">
        <v>357</v>
      </c>
      <c r="F867" s="26" t="s">
        <v>245</v>
      </c>
      <c r="G867" s="26" t="s">
        <v>222</v>
      </c>
      <c r="H867" s="139">
        <f>'вед.прил 7'!I1026</f>
        <v>160.4</v>
      </c>
      <c r="I867" s="209">
        <f>'вед.прил 7'!N1026</f>
        <v>0</v>
      </c>
      <c r="J867" s="209">
        <f>'вед.прил 7'!O1026</f>
        <v>160.4</v>
      </c>
      <c r="K867" s="35"/>
      <c r="L867" s="35"/>
      <c r="M867" s="35"/>
    </row>
    <row r="868" spans="2:13" ht="30">
      <c r="B868" s="23" t="s">
        <v>265</v>
      </c>
      <c r="C868" s="24" t="s">
        <v>193</v>
      </c>
      <c r="D868" s="24" t="s">
        <v>192</v>
      </c>
      <c r="E868" s="101" t="s">
        <v>33</v>
      </c>
      <c r="F868" s="24"/>
      <c r="G868" s="24"/>
      <c r="H868" s="175">
        <f>H869+H872</f>
        <v>4012.4</v>
      </c>
      <c r="I868" s="201">
        <f>I869+I872</f>
        <v>52.9</v>
      </c>
      <c r="J868" s="201">
        <f>J869+J872</f>
        <v>4065.3</v>
      </c>
      <c r="K868" s="35"/>
      <c r="L868" s="35"/>
      <c r="M868" s="35"/>
    </row>
    <row r="869" spans="2:10" ht="90">
      <c r="B869" s="23" t="s">
        <v>313</v>
      </c>
      <c r="C869" s="24" t="s">
        <v>193</v>
      </c>
      <c r="D869" s="24" t="s">
        <v>192</v>
      </c>
      <c r="E869" s="101" t="s">
        <v>33</v>
      </c>
      <c r="F869" s="24" t="s">
        <v>242</v>
      </c>
      <c r="G869" s="24"/>
      <c r="H869" s="175">
        <f aca="true" t="shared" si="172" ref="H869:J870">H870</f>
        <v>3699.3</v>
      </c>
      <c r="I869" s="201">
        <f t="shared" si="172"/>
        <v>31.7</v>
      </c>
      <c r="J869" s="201">
        <f t="shared" si="172"/>
        <v>3731</v>
      </c>
    </row>
    <row r="870" spans="2:10" ht="30">
      <c r="B870" s="23" t="s">
        <v>251</v>
      </c>
      <c r="C870" s="24" t="s">
        <v>193</v>
      </c>
      <c r="D870" s="24" t="s">
        <v>192</v>
      </c>
      <c r="E870" s="101" t="s">
        <v>33</v>
      </c>
      <c r="F870" s="24" t="s">
        <v>250</v>
      </c>
      <c r="G870" s="24"/>
      <c r="H870" s="175">
        <f t="shared" si="172"/>
        <v>3699.3</v>
      </c>
      <c r="I870" s="201">
        <f t="shared" si="172"/>
        <v>31.7</v>
      </c>
      <c r="J870" s="201">
        <f t="shared" si="172"/>
        <v>3731</v>
      </c>
    </row>
    <row r="871" spans="2:10" ht="15">
      <c r="B871" s="28" t="s">
        <v>234</v>
      </c>
      <c r="C871" s="26" t="s">
        <v>193</v>
      </c>
      <c r="D871" s="26" t="s">
        <v>192</v>
      </c>
      <c r="E871" s="102" t="s">
        <v>33</v>
      </c>
      <c r="F871" s="26" t="s">
        <v>250</v>
      </c>
      <c r="G871" s="26" t="s">
        <v>222</v>
      </c>
      <c r="H871" s="139">
        <f>'вед.прил 7'!I1030</f>
        <v>3699.3</v>
      </c>
      <c r="I871" s="209">
        <f>'вед.прил 7'!N1030</f>
        <v>31.7</v>
      </c>
      <c r="J871" s="209">
        <f>'вед.прил 7'!O1030</f>
        <v>3731</v>
      </c>
    </row>
    <row r="872" spans="2:10" ht="45">
      <c r="B872" s="22" t="s">
        <v>327</v>
      </c>
      <c r="C872" s="24" t="s">
        <v>193</v>
      </c>
      <c r="D872" s="24" t="s">
        <v>192</v>
      </c>
      <c r="E872" s="101" t="s">
        <v>33</v>
      </c>
      <c r="F872" s="24" t="s">
        <v>244</v>
      </c>
      <c r="G872" s="24"/>
      <c r="H872" s="175">
        <f aca="true" t="shared" si="173" ref="H872:J873">H873</f>
        <v>313.1</v>
      </c>
      <c r="I872" s="201">
        <f t="shared" si="173"/>
        <v>21.2</v>
      </c>
      <c r="J872" s="201">
        <f t="shared" si="173"/>
        <v>334.3</v>
      </c>
    </row>
    <row r="873" spans="2:10" ht="45">
      <c r="B873" s="22" t="s">
        <v>315</v>
      </c>
      <c r="C873" s="24" t="s">
        <v>193</v>
      </c>
      <c r="D873" s="24" t="s">
        <v>192</v>
      </c>
      <c r="E873" s="101" t="s">
        <v>33</v>
      </c>
      <c r="F873" s="24" t="s">
        <v>245</v>
      </c>
      <c r="G873" s="24"/>
      <c r="H873" s="175">
        <f t="shared" si="173"/>
        <v>313.1</v>
      </c>
      <c r="I873" s="201">
        <f t="shared" si="173"/>
        <v>21.2</v>
      </c>
      <c r="J873" s="201">
        <f t="shared" si="173"/>
        <v>334.3</v>
      </c>
    </row>
    <row r="874" spans="2:10" ht="15">
      <c r="B874" s="25" t="s">
        <v>234</v>
      </c>
      <c r="C874" s="26" t="s">
        <v>193</v>
      </c>
      <c r="D874" s="26" t="s">
        <v>192</v>
      </c>
      <c r="E874" s="102" t="s">
        <v>33</v>
      </c>
      <c r="F874" s="26" t="s">
        <v>245</v>
      </c>
      <c r="G874" s="26" t="s">
        <v>222</v>
      </c>
      <c r="H874" s="139">
        <f>'вед.прил 7'!I1033</f>
        <v>313.1</v>
      </c>
      <c r="I874" s="209">
        <f>'вед.прил 7'!N1033</f>
        <v>21.2</v>
      </c>
      <c r="J874" s="209">
        <f>'вед.прил 7'!O1033</f>
        <v>334.3</v>
      </c>
    </row>
    <row r="875" spans="2:10" ht="15">
      <c r="B875" s="45" t="s">
        <v>186</v>
      </c>
      <c r="C875" s="46" t="s">
        <v>203</v>
      </c>
      <c r="D875" s="24"/>
      <c r="E875" s="101"/>
      <c r="F875" s="24"/>
      <c r="G875" s="24"/>
      <c r="H875" s="133">
        <f>H878+H887++H909+H957</f>
        <v>62265.200000000004</v>
      </c>
      <c r="I875" s="133">
        <f>I878+I887++I909+I957</f>
        <v>520.7</v>
      </c>
      <c r="J875" s="133">
        <f>J878+J887++J909+J957</f>
        <v>62785.90000000001</v>
      </c>
    </row>
    <row r="876" spans="2:10" ht="18.75" customHeight="1">
      <c r="B876" s="62" t="s">
        <v>234</v>
      </c>
      <c r="C876" s="46" t="s">
        <v>203</v>
      </c>
      <c r="D876" s="24"/>
      <c r="E876" s="101"/>
      <c r="F876" s="24"/>
      <c r="G876" s="46" t="s">
        <v>222</v>
      </c>
      <c r="H876" s="133">
        <f>H886+H904+H908+H916+H956+H900+H883+H977</f>
        <v>7926.700000000001</v>
      </c>
      <c r="I876" s="133">
        <f>I886+I904+I908+I916+I956+I900+I883+I977</f>
        <v>520.7</v>
      </c>
      <c r="J876" s="133">
        <f>J886+J904+J908+J916+J956+J900+J883+J977</f>
        <v>8447.4</v>
      </c>
    </row>
    <row r="877" spans="2:10" ht="17.25" customHeight="1">
      <c r="B877" s="62" t="s">
        <v>235</v>
      </c>
      <c r="C877" s="46" t="s">
        <v>203</v>
      </c>
      <c r="D877" s="24"/>
      <c r="E877" s="101"/>
      <c r="F877" s="24"/>
      <c r="G877" s="46" t="s">
        <v>223</v>
      </c>
      <c r="H877" s="133">
        <f>H922+H926+H930+H932+H936+H940+H944+H970+H973+H917+H952+H892+H896+H948+H966+H962</f>
        <v>54338.5</v>
      </c>
      <c r="I877" s="133">
        <f>I922+I926+I930+I932+I936+I940+I944+I970+I973+I917+I952+I892+I896+I948+I966+I962</f>
        <v>0</v>
      </c>
      <c r="J877" s="133">
        <f>J922+J926+J930+J932+J936+J940+J944+J970+J973+J917+J952+J892+J896+J948+J966+J962</f>
        <v>54338.5</v>
      </c>
    </row>
    <row r="878" spans="2:10" ht="16.5" customHeight="1">
      <c r="B878" s="45" t="s">
        <v>187</v>
      </c>
      <c r="C878" s="46">
        <v>10</v>
      </c>
      <c r="D878" s="46" t="s">
        <v>189</v>
      </c>
      <c r="E878" s="103"/>
      <c r="F878" s="46"/>
      <c r="G878" s="46"/>
      <c r="H878" s="133">
        <f aca="true" t="shared" si="174" ref="H878:J885">H879</f>
        <v>4320.700000000001</v>
      </c>
      <c r="I878" s="133">
        <f t="shared" si="174"/>
        <v>420.7</v>
      </c>
      <c r="J878" s="133">
        <f t="shared" si="174"/>
        <v>4741.400000000001</v>
      </c>
    </row>
    <row r="879" spans="2:10" ht="15">
      <c r="B879" s="23" t="s">
        <v>164</v>
      </c>
      <c r="C879" s="24" t="s">
        <v>203</v>
      </c>
      <c r="D879" s="24" t="s">
        <v>189</v>
      </c>
      <c r="E879" s="101" t="s">
        <v>358</v>
      </c>
      <c r="F879" s="24"/>
      <c r="G879" s="24"/>
      <c r="H879" s="175">
        <f t="shared" si="174"/>
        <v>4320.700000000001</v>
      </c>
      <c r="I879" s="201">
        <f t="shared" si="174"/>
        <v>420.7</v>
      </c>
      <c r="J879" s="201">
        <f t="shared" si="174"/>
        <v>4741.400000000001</v>
      </c>
    </row>
    <row r="880" spans="2:10" ht="45">
      <c r="B880" s="23" t="str">
        <f>'вед.прил 7'!A569</f>
        <v>Доплаты к пенсиям выборным лицам, пенсии за выслугу лет в рамках непрограммной части городского бюджета </v>
      </c>
      <c r="C880" s="24">
        <v>10</v>
      </c>
      <c r="D880" s="24" t="s">
        <v>189</v>
      </c>
      <c r="E880" s="101" t="s">
        <v>82</v>
      </c>
      <c r="F880" s="24"/>
      <c r="G880" s="24"/>
      <c r="H880" s="175">
        <f>H884+H881</f>
        <v>4320.700000000001</v>
      </c>
      <c r="I880" s="201">
        <f>I884+I881</f>
        <v>420.7</v>
      </c>
      <c r="J880" s="201">
        <f>J884+J881</f>
        <v>4741.400000000001</v>
      </c>
    </row>
    <row r="881" spans="2:10" ht="45">
      <c r="B881" s="22" t="s">
        <v>327</v>
      </c>
      <c r="C881" s="24">
        <v>10</v>
      </c>
      <c r="D881" s="24" t="s">
        <v>189</v>
      </c>
      <c r="E881" s="24" t="s">
        <v>82</v>
      </c>
      <c r="F881" s="24" t="s">
        <v>244</v>
      </c>
      <c r="G881" s="24"/>
      <c r="H881" s="192">
        <f aca="true" t="shared" si="175" ref="H881:J882">H882</f>
        <v>3.6</v>
      </c>
      <c r="I881" s="201">
        <f t="shared" si="175"/>
        <v>0</v>
      </c>
      <c r="J881" s="201">
        <f t="shared" si="175"/>
        <v>3.6</v>
      </c>
    </row>
    <row r="882" spans="2:10" ht="45">
      <c r="B882" s="22" t="s">
        <v>315</v>
      </c>
      <c r="C882" s="24">
        <v>10</v>
      </c>
      <c r="D882" s="24" t="s">
        <v>189</v>
      </c>
      <c r="E882" s="24" t="s">
        <v>82</v>
      </c>
      <c r="F882" s="24" t="s">
        <v>245</v>
      </c>
      <c r="G882" s="24"/>
      <c r="H882" s="192">
        <f t="shared" si="175"/>
        <v>3.6</v>
      </c>
      <c r="I882" s="201">
        <f t="shared" si="175"/>
        <v>0</v>
      </c>
      <c r="J882" s="201">
        <f t="shared" si="175"/>
        <v>3.6</v>
      </c>
    </row>
    <row r="883" spans="2:10" ht="15">
      <c r="B883" s="25" t="s">
        <v>234</v>
      </c>
      <c r="C883" s="26">
        <v>10</v>
      </c>
      <c r="D883" s="26" t="s">
        <v>189</v>
      </c>
      <c r="E883" s="26" t="s">
        <v>82</v>
      </c>
      <c r="F883" s="26" t="s">
        <v>245</v>
      </c>
      <c r="G883" s="26" t="s">
        <v>222</v>
      </c>
      <c r="H883" s="139">
        <f>'вед.прил 7'!I572</f>
        <v>3.6</v>
      </c>
      <c r="I883" s="139">
        <f>'вед.прил 7'!N572</f>
        <v>0</v>
      </c>
      <c r="J883" s="139">
        <f>'вед.прил 7'!O572</f>
        <v>3.6</v>
      </c>
    </row>
    <row r="884" spans="2:10" ht="30">
      <c r="B884" s="23" t="str">
        <f>'вед.прил 7'!A573</f>
        <v>Социальное обеспечение и иные выплаты населению</v>
      </c>
      <c r="C884" s="24">
        <v>10</v>
      </c>
      <c r="D884" s="24" t="s">
        <v>189</v>
      </c>
      <c r="E884" s="101" t="s">
        <v>82</v>
      </c>
      <c r="F884" s="24" t="s">
        <v>256</v>
      </c>
      <c r="G884" s="24"/>
      <c r="H884" s="175">
        <f t="shared" si="174"/>
        <v>4317.1</v>
      </c>
      <c r="I884" s="201">
        <f t="shared" si="174"/>
        <v>420.7</v>
      </c>
      <c r="J884" s="201">
        <f t="shared" si="174"/>
        <v>4737.8</v>
      </c>
    </row>
    <row r="885" spans="2:10" ht="30">
      <c r="B885" s="23" t="str">
        <f>'вед.прил 7'!A574</f>
        <v>Публичные нормативные социальные выплаты гражданам</v>
      </c>
      <c r="C885" s="24">
        <v>10</v>
      </c>
      <c r="D885" s="24" t="s">
        <v>189</v>
      </c>
      <c r="E885" s="101" t="s">
        <v>82</v>
      </c>
      <c r="F885" s="24" t="s">
        <v>258</v>
      </c>
      <c r="G885" s="24"/>
      <c r="H885" s="175">
        <f t="shared" si="174"/>
        <v>4317.1</v>
      </c>
      <c r="I885" s="201">
        <f t="shared" si="174"/>
        <v>420.7</v>
      </c>
      <c r="J885" s="201">
        <f t="shared" si="174"/>
        <v>4737.8</v>
      </c>
    </row>
    <row r="886" spans="2:10" ht="15">
      <c r="B886" s="28" t="str">
        <f>'вед.прил 7'!A575</f>
        <v>Городские средства</v>
      </c>
      <c r="C886" s="26">
        <v>10</v>
      </c>
      <c r="D886" s="26" t="s">
        <v>189</v>
      </c>
      <c r="E886" s="102" t="s">
        <v>82</v>
      </c>
      <c r="F886" s="26" t="s">
        <v>258</v>
      </c>
      <c r="G886" s="26" t="s">
        <v>222</v>
      </c>
      <c r="H886" s="139">
        <f>'вед.прил 7'!I575</f>
        <v>4317.1</v>
      </c>
      <c r="I886" s="209">
        <f>'вед.прил 7'!N575</f>
        <v>420.7</v>
      </c>
      <c r="J886" s="209">
        <f>'вед.прил 7'!O575</f>
        <v>4737.8</v>
      </c>
    </row>
    <row r="887" spans="2:10" ht="18" customHeight="1">
      <c r="B887" s="51" t="s">
        <v>201</v>
      </c>
      <c r="C887" s="46" t="s">
        <v>203</v>
      </c>
      <c r="D887" s="46" t="s">
        <v>190</v>
      </c>
      <c r="E887" s="103"/>
      <c r="F887" s="46"/>
      <c r="G887" s="46"/>
      <c r="H887" s="133">
        <f>H888</f>
        <v>3172.9</v>
      </c>
      <c r="I887" s="133">
        <f>I888</f>
        <v>100</v>
      </c>
      <c r="J887" s="133">
        <f>J888</f>
        <v>3272.9</v>
      </c>
    </row>
    <row r="888" spans="2:10" ht="18" customHeight="1">
      <c r="B888" s="23" t="s">
        <v>164</v>
      </c>
      <c r="C888" s="24" t="s">
        <v>203</v>
      </c>
      <c r="D888" s="24" t="s">
        <v>190</v>
      </c>
      <c r="E888" s="101" t="s">
        <v>130</v>
      </c>
      <c r="F888" s="24"/>
      <c r="G888" s="24"/>
      <c r="H888" s="175">
        <f>H901+H905+H889+H893+H897</f>
        <v>3172.9</v>
      </c>
      <c r="I888" s="201">
        <f>I901+I905+I889+I893+I897</f>
        <v>100</v>
      </c>
      <c r="J888" s="201">
        <f>J901+J905+J889+J893+J897</f>
        <v>3272.9</v>
      </c>
    </row>
    <row r="889" spans="2:10" ht="135">
      <c r="B889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89" s="24" t="s">
        <v>203</v>
      </c>
      <c r="D889" s="24" t="s">
        <v>190</v>
      </c>
      <c r="E889" s="24" t="str">
        <f>'вед.прил 7'!E366</f>
        <v>88 0 00 51340</v>
      </c>
      <c r="F889" s="24"/>
      <c r="G889" s="24"/>
      <c r="H889" s="175">
        <f aca="true" t="shared" si="176" ref="H889:J891">H890</f>
        <v>0</v>
      </c>
      <c r="I889" s="201">
        <f t="shared" si="176"/>
        <v>0</v>
      </c>
      <c r="J889" s="201">
        <f t="shared" si="176"/>
        <v>0</v>
      </c>
    </row>
    <row r="890" spans="2:10" ht="30">
      <c r="B890" s="111" t="str">
        <f>'вед.прил 7'!A367</f>
        <v>Социальное обеспечение и иные выплаты населению</v>
      </c>
      <c r="C890" s="24" t="s">
        <v>203</v>
      </c>
      <c r="D890" s="24" t="s">
        <v>190</v>
      </c>
      <c r="E890" s="24" t="str">
        <f>'вед.прил 7'!E367</f>
        <v>88 0 00 51340</v>
      </c>
      <c r="F890" s="24" t="s">
        <v>256</v>
      </c>
      <c r="G890" s="24"/>
      <c r="H890" s="175">
        <f t="shared" si="176"/>
        <v>0</v>
      </c>
      <c r="I890" s="201">
        <f t="shared" si="176"/>
        <v>0</v>
      </c>
      <c r="J890" s="201">
        <f t="shared" si="176"/>
        <v>0</v>
      </c>
    </row>
    <row r="891" spans="2:10" ht="30">
      <c r="B891" s="111" t="str">
        <f>'вед.прил 7'!A368</f>
        <v>Социальные выплаты гражданам, кроме публичных нормативных социальных выплат</v>
      </c>
      <c r="C891" s="24" t="s">
        <v>203</v>
      </c>
      <c r="D891" s="24" t="s">
        <v>190</v>
      </c>
      <c r="E891" s="24" t="str">
        <f>'вед.прил 7'!E368</f>
        <v>88 0 00 51340</v>
      </c>
      <c r="F891" s="24" t="s">
        <v>260</v>
      </c>
      <c r="G891" s="24"/>
      <c r="H891" s="175">
        <f t="shared" si="176"/>
        <v>0</v>
      </c>
      <c r="I891" s="201">
        <f t="shared" si="176"/>
        <v>0</v>
      </c>
      <c r="J891" s="201">
        <f t="shared" si="176"/>
        <v>0</v>
      </c>
    </row>
    <row r="892" spans="2:10" ht="15">
      <c r="B892" s="111" t="str">
        <f>'вед.прил 7'!A369</f>
        <v>Областные средства</v>
      </c>
      <c r="C892" s="26" t="s">
        <v>203</v>
      </c>
      <c r="D892" s="26" t="s">
        <v>190</v>
      </c>
      <c r="E892" s="24" t="str">
        <f>'вед.прил 7'!E369</f>
        <v>88 0 00 51340</v>
      </c>
      <c r="F892" s="26" t="s">
        <v>260</v>
      </c>
      <c r="G892" s="26" t="s">
        <v>223</v>
      </c>
      <c r="H892" s="139">
        <f>'вед.прил 7'!I369</f>
        <v>0</v>
      </c>
      <c r="I892" s="209">
        <f>'вед.прил 7'!N369</f>
        <v>0</v>
      </c>
      <c r="J892" s="209">
        <f>'вед.прил 7'!O369</f>
        <v>0</v>
      </c>
    </row>
    <row r="893" spans="2:10" ht="75">
      <c r="B893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93" s="24" t="s">
        <v>203</v>
      </c>
      <c r="D893" s="24" t="s">
        <v>190</v>
      </c>
      <c r="E893" s="24" t="str">
        <f>'вед.прил 7'!E370</f>
        <v>88 0 00 51350</v>
      </c>
      <c r="F893" s="24"/>
      <c r="G893" s="24"/>
      <c r="H893" s="175">
        <f aca="true" t="shared" si="177" ref="H893:J895">H894</f>
        <v>2133.9</v>
      </c>
      <c r="I893" s="201">
        <f t="shared" si="177"/>
        <v>0</v>
      </c>
      <c r="J893" s="201">
        <f t="shared" si="177"/>
        <v>2133.9</v>
      </c>
    </row>
    <row r="894" spans="2:10" ht="30">
      <c r="B894" s="111" t="str">
        <f>'вед.прил 7'!A371</f>
        <v>Социальное обеспечение и иные выплаты населению</v>
      </c>
      <c r="C894" s="24" t="s">
        <v>203</v>
      </c>
      <c r="D894" s="24" t="s">
        <v>190</v>
      </c>
      <c r="E894" s="24" t="str">
        <f>'вед.прил 7'!E371</f>
        <v>88 0 00 51350</v>
      </c>
      <c r="F894" s="24" t="s">
        <v>256</v>
      </c>
      <c r="G894" s="24"/>
      <c r="H894" s="175">
        <f t="shared" si="177"/>
        <v>2133.9</v>
      </c>
      <c r="I894" s="201">
        <f t="shared" si="177"/>
        <v>0</v>
      </c>
      <c r="J894" s="201">
        <f t="shared" si="177"/>
        <v>2133.9</v>
      </c>
    </row>
    <row r="895" spans="2:10" ht="30">
      <c r="B895" s="111" t="str">
        <f>'вед.прил 7'!A372</f>
        <v>Социальные выплаты гражданам, кроме публичных нормативных социальных выплат</v>
      </c>
      <c r="C895" s="24" t="s">
        <v>203</v>
      </c>
      <c r="D895" s="24" t="s">
        <v>190</v>
      </c>
      <c r="E895" s="24" t="str">
        <f>'вед.прил 7'!E372</f>
        <v>88 0 00 51350</v>
      </c>
      <c r="F895" s="24" t="s">
        <v>260</v>
      </c>
      <c r="G895" s="24"/>
      <c r="H895" s="175">
        <f t="shared" si="177"/>
        <v>2133.9</v>
      </c>
      <c r="I895" s="201">
        <f t="shared" si="177"/>
        <v>0</v>
      </c>
      <c r="J895" s="201">
        <f t="shared" si="177"/>
        <v>2133.9</v>
      </c>
    </row>
    <row r="896" spans="2:10" ht="15">
      <c r="B896" s="111" t="str">
        <f>'вед.прил 7'!A373</f>
        <v>Областные средства</v>
      </c>
      <c r="C896" s="26" t="s">
        <v>203</v>
      </c>
      <c r="D896" s="26" t="s">
        <v>190</v>
      </c>
      <c r="E896" s="24" t="str">
        <f>'вед.прил 7'!E373</f>
        <v>88 0 00 51350</v>
      </c>
      <c r="F896" s="26" t="s">
        <v>260</v>
      </c>
      <c r="G896" s="26" t="s">
        <v>223</v>
      </c>
      <c r="H896" s="139">
        <f>'вед.прил 7'!I373</f>
        <v>2133.9</v>
      </c>
      <c r="I896" s="209">
        <f>'вед.прил 7'!N373</f>
        <v>0</v>
      </c>
      <c r="J896" s="209">
        <f>'вед.прил 7'!O373</f>
        <v>2133.9</v>
      </c>
    </row>
    <row r="897" spans="2:10" ht="30">
      <c r="B897" s="22" t="s">
        <v>288</v>
      </c>
      <c r="C897" s="24" t="s">
        <v>203</v>
      </c>
      <c r="D897" s="24" t="s">
        <v>190</v>
      </c>
      <c r="E897" s="24" t="s">
        <v>72</v>
      </c>
      <c r="F897" s="24"/>
      <c r="G897" s="24"/>
      <c r="H897" s="178">
        <f aca="true" t="shared" si="178" ref="H897:J899">H898</f>
        <v>975</v>
      </c>
      <c r="I897" s="201">
        <f t="shared" si="178"/>
        <v>100</v>
      </c>
      <c r="J897" s="201">
        <f t="shared" si="178"/>
        <v>1075</v>
      </c>
    </row>
    <row r="898" spans="2:10" ht="30">
      <c r="B898" s="22" t="s">
        <v>257</v>
      </c>
      <c r="C898" s="24" t="s">
        <v>203</v>
      </c>
      <c r="D898" s="24" t="s">
        <v>190</v>
      </c>
      <c r="E898" s="24" t="s">
        <v>72</v>
      </c>
      <c r="F898" s="24" t="s">
        <v>256</v>
      </c>
      <c r="G898" s="24"/>
      <c r="H898" s="178">
        <f t="shared" si="178"/>
        <v>975</v>
      </c>
      <c r="I898" s="201">
        <f t="shared" si="178"/>
        <v>100</v>
      </c>
      <c r="J898" s="201">
        <f t="shared" si="178"/>
        <v>1075</v>
      </c>
    </row>
    <row r="899" spans="2:10" ht="15">
      <c r="B899" s="22" t="s">
        <v>546</v>
      </c>
      <c r="C899" s="24" t="s">
        <v>203</v>
      </c>
      <c r="D899" s="24" t="s">
        <v>190</v>
      </c>
      <c r="E899" s="24" t="s">
        <v>72</v>
      </c>
      <c r="F899" s="24" t="s">
        <v>545</v>
      </c>
      <c r="G899" s="24"/>
      <c r="H899" s="178">
        <f t="shared" si="178"/>
        <v>975</v>
      </c>
      <c r="I899" s="201">
        <f t="shared" si="178"/>
        <v>100</v>
      </c>
      <c r="J899" s="201">
        <f t="shared" si="178"/>
        <v>1075</v>
      </c>
    </row>
    <row r="900" spans="2:10" ht="15">
      <c r="B900" s="28" t="s">
        <v>234</v>
      </c>
      <c r="C900" s="26" t="s">
        <v>203</v>
      </c>
      <c r="D900" s="26" t="s">
        <v>190</v>
      </c>
      <c r="E900" s="26" t="s">
        <v>72</v>
      </c>
      <c r="F900" s="26" t="s">
        <v>545</v>
      </c>
      <c r="G900" s="26" t="s">
        <v>222</v>
      </c>
      <c r="H900" s="139">
        <f>'вед.прил 7'!I581</f>
        <v>975</v>
      </c>
      <c r="I900" s="209">
        <f>'вед.прил 7'!N581</f>
        <v>100</v>
      </c>
      <c r="J900" s="209">
        <f>'вед.прил 7'!O581</f>
        <v>1075</v>
      </c>
    </row>
    <row r="901" spans="2:10" ht="60">
      <c r="B901" s="66" t="s">
        <v>367</v>
      </c>
      <c r="C901" s="24" t="s">
        <v>203</v>
      </c>
      <c r="D901" s="24" t="s">
        <v>190</v>
      </c>
      <c r="E901" s="101" t="s">
        <v>83</v>
      </c>
      <c r="F901" s="24"/>
      <c r="G901" s="24"/>
      <c r="H901" s="175">
        <f aca="true" t="shared" si="179" ref="H901:J903">H902</f>
        <v>24</v>
      </c>
      <c r="I901" s="201">
        <f t="shared" si="179"/>
        <v>0</v>
      </c>
      <c r="J901" s="201">
        <f t="shared" si="179"/>
        <v>24</v>
      </c>
    </row>
    <row r="902" spans="2:10" ht="30">
      <c r="B902" s="23" t="s">
        <v>257</v>
      </c>
      <c r="C902" s="24">
        <v>10</v>
      </c>
      <c r="D902" s="24" t="s">
        <v>190</v>
      </c>
      <c r="E902" s="101" t="s">
        <v>83</v>
      </c>
      <c r="F902" s="24" t="s">
        <v>256</v>
      </c>
      <c r="G902" s="24"/>
      <c r="H902" s="175">
        <f t="shared" si="179"/>
        <v>24</v>
      </c>
      <c r="I902" s="201">
        <f t="shared" si="179"/>
        <v>0</v>
      </c>
      <c r="J902" s="201">
        <f t="shared" si="179"/>
        <v>24</v>
      </c>
    </row>
    <row r="903" spans="2:10" ht="30">
      <c r="B903" s="23" t="s">
        <v>259</v>
      </c>
      <c r="C903" s="24">
        <v>10</v>
      </c>
      <c r="D903" s="24" t="s">
        <v>190</v>
      </c>
      <c r="E903" s="101" t="s">
        <v>83</v>
      </c>
      <c r="F903" s="24" t="s">
        <v>258</v>
      </c>
      <c r="G903" s="24"/>
      <c r="H903" s="175">
        <f t="shared" si="179"/>
        <v>24</v>
      </c>
      <c r="I903" s="201">
        <f t="shared" si="179"/>
        <v>0</v>
      </c>
      <c r="J903" s="201">
        <f t="shared" si="179"/>
        <v>24</v>
      </c>
    </row>
    <row r="904" spans="2:10" ht="15">
      <c r="B904" s="25" t="s">
        <v>234</v>
      </c>
      <c r="C904" s="26">
        <v>10</v>
      </c>
      <c r="D904" s="26" t="s">
        <v>190</v>
      </c>
      <c r="E904" s="102" t="s">
        <v>83</v>
      </c>
      <c r="F904" s="26" t="s">
        <v>258</v>
      </c>
      <c r="G904" s="26" t="s">
        <v>222</v>
      </c>
      <c r="H904" s="139">
        <f>'вед.прил 7'!I585</f>
        <v>24</v>
      </c>
      <c r="I904" s="209">
        <f>'вед.прил 7'!N585</f>
        <v>0</v>
      </c>
      <c r="J904" s="209">
        <f>'вед.прил 7'!O585</f>
        <v>24</v>
      </c>
    </row>
    <row r="905" spans="2:10" ht="105">
      <c r="B905" s="66" t="s">
        <v>291</v>
      </c>
      <c r="C905" s="24" t="s">
        <v>203</v>
      </c>
      <c r="D905" s="24" t="s">
        <v>190</v>
      </c>
      <c r="E905" s="101" t="s">
        <v>84</v>
      </c>
      <c r="F905" s="24"/>
      <c r="G905" s="24"/>
      <c r="H905" s="175">
        <f aca="true" t="shared" si="180" ref="H905:J907">H906</f>
        <v>40</v>
      </c>
      <c r="I905" s="201">
        <f t="shared" si="180"/>
        <v>0</v>
      </c>
      <c r="J905" s="201">
        <f t="shared" si="180"/>
        <v>40</v>
      </c>
    </row>
    <row r="906" spans="2:10" ht="30">
      <c r="B906" s="23" t="s">
        <v>257</v>
      </c>
      <c r="C906" s="24">
        <v>10</v>
      </c>
      <c r="D906" s="24" t="s">
        <v>190</v>
      </c>
      <c r="E906" s="101" t="s">
        <v>84</v>
      </c>
      <c r="F906" s="24" t="s">
        <v>256</v>
      </c>
      <c r="G906" s="24"/>
      <c r="H906" s="175">
        <f t="shared" si="180"/>
        <v>40</v>
      </c>
      <c r="I906" s="201">
        <f t="shared" si="180"/>
        <v>0</v>
      </c>
      <c r="J906" s="201">
        <f t="shared" si="180"/>
        <v>40</v>
      </c>
    </row>
    <row r="907" spans="2:10" ht="30">
      <c r="B907" s="23" t="s">
        <v>268</v>
      </c>
      <c r="C907" s="24">
        <v>10</v>
      </c>
      <c r="D907" s="24" t="s">
        <v>190</v>
      </c>
      <c r="E907" s="101" t="s">
        <v>84</v>
      </c>
      <c r="F907" s="24" t="s">
        <v>260</v>
      </c>
      <c r="G907" s="24"/>
      <c r="H907" s="175">
        <f t="shared" si="180"/>
        <v>40</v>
      </c>
      <c r="I907" s="201">
        <f t="shared" si="180"/>
        <v>0</v>
      </c>
      <c r="J907" s="201">
        <f t="shared" si="180"/>
        <v>40</v>
      </c>
    </row>
    <row r="908" spans="2:10" ht="15">
      <c r="B908" s="25" t="s">
        <v>234</v>
      </c>
      <c r="C908" s="26">
        <v>10</v>
      </c>
      <c r="D908" s="26" t="s">
        <v>190</v>
      </c>
      <c r="E908" s="102" t="s">
        <v>84</v>
      </c>
      <c r="F908" s="26" t="s">
        <v>260</v>
      </c>
      <c r="G908" s="26" t="s">
        <v>222</v>
      </c>
      <c r="H908" s="139">
        <f>'вед.прил 7'!I589</f>
        <v>40</v>
      </c>
      <c r="I908" s="209">
        <f>'вед.прил 7'!N589</f>
        <v>0</v>
      </c>
      <c r="J908" s="209">
        <f>'вед.прил 7'!O589</f>
        <v>40</v>
      </c>
    </row>
    <row r="909" spans="2:10" ht="14.25">
      <c r="B909" s="45" t="s">
        <v>238</v>
      </c>
      <c r="C909" s="46" t="s">
        <v>203</v>
      </c>
      <c r="D909" s="46" t="s">
        <v>192</v>
      </c>
      <c r="E909" s="103"/>
      <c r="F909" s="46"/>
      <c r="G909" s="46"/>
      <c r="H909" s="133">
        <f>H918+H910</f>
        <v>48141.3</v>
      </c>
      <c r="I909" s="133">
        <f>I918+I910</f>
        <v>0</v>
      </c>
      <c r="J909" s="133">
        <f>J918+J910</f>
        <v>48141.3</v>
      </c>
    </row>
    <row r="910" spans="2:10" ht="30">
      <c r="B910" s="22" t="s">
        <v>429</v>
      </c>
      <c r="C910" s="24" t="s">
        <v>203</v>
      </c>
      <c r="D910" s="24" t="s">
        <v>192</v>
      </c>
      <c r="E910" s="24" t="s">
        <v>126</v>
      </c>
      <c r="F910" s="24"/>
      <c r="G910" s="24"/>
      <c r="H910" s="175">
        <f aca="true" t="shared" si="181" ref="H910:J914">H911</f>
        <v>2434.3</v>
      </c>
      <c r="I910" s="201">
        <f t="shared" si="181"/>
        <v>0</v>
      </c>
      <c r="J910" s="201">
        <f t="shared" si="181"/>
        <v>2434.3</v>
      </c>
    </row>
    <row r="911" spans="2:10" ht="30">
      <c r="B911" s="22" t="s">
        <v>434</v>
      </c>
      <c r="C911" s="24" t="s">
        <v>203</v>
      </c>
      <c r="D911" s="24" t="s">
        <v>192</v>
      </c>
      <c r="E911" s="24" t="s">
        <v>127</v>
      </c>
      <c r="F911" s="24"/>
      <c r="G911" s="24"/>
      <c r="H911" s="175">
        <f t="shared" si="181"/>
        <v>2434.3</v>
      </c>
      <c r="I911" s="201">
        <f t="shared" si="181"/>
        <v>0</v>
      </c>
      <c r="J911" s="201">
        <f t="shared" si="181"/>
        <v>2434.3</v>
      </c>
    </row>
    <row r="912" spans="2:10" ht="75">
      <c r="B912" s="22" t="s">
        <v>321</v>
      </c>
      <c r="C912" s="24" t="s">
        <v>203</v>
      </c>
      <c r="D912" s="24" t="s">
        <v>192</v>
      </c>
      <c r="E912" s="24" t="s">
        <v>128</v>
      </c>
      <c r="F912" s="24"/>
      <c r="G912" s="24"/>
      <c r="H912" s="175">
        <f t="shared" si="181"/>
        <v>2434.3</v>
      </c>
      <c r="I912" s="201">
        <f t="shared" si="181"/>
        <v>0</v>
      </c>
      <c r="J912" s="201">
        <f t="shared" si="181"/>
        <v>2434.3</v>
      </c>
    </row>
    <row r="913" spans="2:10" ht="24.75" customHeight="1">
      <c r="B913" s="22" t="str">
        <f>'вед.прил 7'!A1039</f>
        <v>Реализация мероприятий по обеспечению жильем молодых семей</v>
      </c>
      <c r="C913" s="24" t="s">
        <v>203</v>
      </c>
      <c r="D913" s="24" t="s">
        <v>192</v>
      </c>
      <c r="E913" s="24" t="s">
        <v>129</v>
      </c>
      <c r="F913" s="24"/>
      <c r="G913" s="24"/>
      <c r="H913" s="175">
        <f t="shared" si="181"/>
        <v>2434.3</v>
      </c>
      <c r="I913" s="201">
        <f t="shared" si="181"/>
        <v>0</v>
      </c>
      <c r="J913" s="201">
        <f t="shared" si="181"/>
        <v>2434.3</v>
      </c>
    </row>
    <row r="914" spans="2:10" ht="30">
      <c r="B914" s="22" t="s">
        <v>257</v>
      </c>
      <c r="C914" s="24" t="s">
        <v>203</v>
      </c>
      <c r="D914" s="24" t="s">
        <v>192</v>
      </c>
      <c r="E914" s="24" t="s">
        <v>129</v>
      </c>
      <c r="F914" s="24" t="s">
        <v>256</v>
      </c>
      <c r="G914" s="24"/>
      <c r="H914" s="175">
        <f t="shared" si="181"/>
        <v>2434.3</v>
      </c>
      <c r="I914" s="201">
        <f t="shared" si="181"/>
        <v>0</v>
      </c>
      <c r="J914" s="201">
        <f t="shared" si="181"/>
        <v>2434.3</v>
      </c>
    </row>
    <row r="915" spans="2:10" ht="30">
      <c r="B915" s="22" t="s">
        <v>268</v>
      </c>
      <c r="C915" s="24" t="s">
        <v>203</v>
      </c>
      <c r="D915" s="24" t="s">
        <v>192</v>
      </c>
      <c r="E915" s="24" t="s">
        <v>129</v>
      </c>
      <c r="F915" s="24" t="s">
        <v>260</v>
      </c>
      <c r="G915" s="24"/>
      <c r="H915" s="175">
        <f>H916+H917</f>
        <v>2434.3</v>
      </c>
      <c r="I915" s="201">
        <f>I916+I917</f>
        <v>0</v>
      </c>
      <c r="J915" s="201">
        <f>J916+J917</f>
        <v>2434.3</v>
      </c>
    </row>
    <row r="916" spans="2:10" ht="15">
      <c r="B916" s="25" t="s">
        <v>234</v>
      </c>
      <c r="C916" s="26" t="s">
        <v>203</v>
      </c>
      <c r="D916" s="26" t="s">
        <v>192</v>
      </c>
      <c r="E916" s="26" t="s">
        <v>129</v>
      </c>
      <c r="F916" s="26" t="s">
        <v>260</v>
      </c>
      <c r="G916" s="26" t="s">
        <v>222</v>
      </c>
      <c r="H916" s="139">
        <f>'вед.прил 7'!I1042</f>
        <v>1387.6</v>
      </c>
      <c r="I916" s="209">
        <f>'вед.прил 7'!N1042</f>
        <v>0</v>
      </c>
      <c r="J916" s="209">
        <f>'вед.прил 7'!O1042</f>
        <v>1387.6</v>
      </c>
    </row>
    <row r="917" spans="2:10" ht="15">
      <c r="B917" s="25" t="s">
        <v>235</v>
      </c>
      <c r="C917" s="26" t="s">
        <v>203</v>
      </c>
      <c r="D917" s="26" t="s">
        <v>192</v>
      </c>
      <c r="E917" s="26" t="s">
        <v>129</v>
      </c>
      <c r="F917" s="26" t="s">
        <v>260</v>
      </c>
      <c r="G917" s="26" t="s">
        <v>223</v>
      </c>
      <c r="H917" s="139">
        <f>'вед.прил 7'!I1043</f>
        <v>1046.7</v>
      </c>
      <c r="I917" s="209">
        <f>'вед.прил 7'!N1043</f>
        <v>0</v>
      </c>
      <c r="J917" s="209">
        <f>'вед.прил 7'!O1043</f>
        <v>1046.7</v>
      </c>
    </row>
    <row r="918" spans="2:10" ht="15">
      <c r="B918" s="23" t="s">
        <v>164</v>
      </c>
      <c r="C918" s="24" t="s">
        <v>203</v>
      </c>
      <c r="D918" s="24" t="s">
        <v>192</v>
      </c>
      <c r="E918" s="101" t="s">
        <v>358</v>
      </c>
      <c r="F918" s="24"/>
      <c r="G918" s="24"/>
      <c r="H918" s="175">
        <f>H919+H927+H933+H937+H953+H941+H923+H949+H945</f>
        <v>45707</v>
      </c>
      <c r="I918" s="201">
        <f>I919+I927+I933+I937+I953+I941+I923+I949+I945</f>
        <v>0</v>
      </c>
      <c r="J918" s="201">
        <f>J919+J927+J933+J937+J953+J941+J923+J949+J945</f>
        <v>45707</v>
      </c>
    </row>
    <row r="919" spans="2:10" ht="60">
      <c r="B919" s="59" t="s">
        <v>163</v>
      </c>
      <c r="C919" s="24" t="s">
        <v>203</v>
      </c>
      <c r="D919" s="24" t="s">
        <v>192</v>
      </c>
      <c r="E919" s="101" t="s">
        <v>86</v>
      </c>
      <c r="F919" s="24"/>
      <c r="G919" s="24"/>
      <c r="H919" s="175">
        <f aca="true" t="shared" si="182" ref="H919:J921">H920</f>
        <v>0</v>
      </c>
      <c r="I919" s="201">
        <f t="shared" si="182"/>
        <v>0</v>
      </c>
      <c r="J919" s="201">
        <f t="shared" si="182"/>
        <v>0</v>
      </c>
    </row>
    <row r="920" spans="2:10" ht="30">
      <c r="B920" s="23" t="s">
        <v>257</v>
      </c>
      <c r="C920" s="24" t="s">
        <v>203</v>
      </c>
      <c r="D920" s="24" t="s">
        <v>192</v>
      </c>
      <c r="E920" s="101" t="s">
        <v>86</v>
      </c>
      <c r="F920" s="24" t="s">
        <v>256</v>
      </c>
      <c r="G920" s="24"/>
      <c r="H920" s="175">
        <f t="shared" si="182"/>
        <v>0</v>
      </c>
      <c r="I920" s="201">
        <f t="shared" si="182"/>
        <v>0</v>
      </c>
      <c r="J920" s="201">
        <f t="shared" si="182"/>
        <v>0</v>
      </c>
    </row>
    <row r="921" spans="2:10" ht="30">
      <c r="B921" s="23" t="s">
        <v>259</v>
      </c>
      <c r="C921" s="24" t="s">
        <v>203</v>
      </c>
      <c r="D921" s="24" t="s">
        <v>192</v>
      </c>
      <c r="E921" s="101" t="s">
        <v>86</v>
      </c>
      <c r="F921" s="24" t="s">
        <v>258</v>
      </c>
      <c r="G921" s="101"/>
      <c r="H921" s="175">
        <f t="shared" si="182"/>
        <v>0</v>
      </c>
      <c r="I921" s="201">
        <f t="shared" si="182"/>
        <v>0</v>
      </c>
      <c r="J921" s="201">
        <f t="shared" si="182"/>
        <v>0</v>
      </c>
    </row>
    <row r="922" spans="2:10" ht="15">
      <c r="B922" s="25" t="s">
        <v>235</v>
      </c>
      <c r="C922" s="26" t="s">
        <v>203</v>
      </c>
      <c r="D922" s="26" t="s">
        <v>192</v>
      </c>
      <c r="E922" s="102" t="s">
        <v>86</v>
      </c>
      <c r="F922" s="26" t="s">
        <v>258</v>
      </c>
      <c r="G922" s="26" t="s">
        <v>223</v>
      </c>
      <c r="H922" s="139">
        <f>'вед.прил 7'!I595</f>
        <v>0</v>
      </c>
      <c r="I922" s="209">
        <f>'вед.прил 7'!N595</f>
        <v>0</v>
      </c>
      <c r="J922" s="209">
        <f>'вед.прил 7'!O595</f>
        <v>0</v>
      </c>
    </row>
    <row r="923" spans="2:10" ht="90">
      <c r="B923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23" s="24" t="s">
        <v>203</v>
      </c>
      <c r="D923" s="24" t="s">
        <v>192</v>
      </c>
      <c r="E923" s="24" t="s">
        <v>6</v>
      </c>
      <c r="F923" s="24"/>
      <c r="G923" s="24"/>
      <c r="H923" s="175">
        <f aca="true" t="shared" si="183" ref="H923:J925">H924</f>
        <v>9498.3</v>
      </c>
      <c r="I923" s="201">
        <f t="shared" si="183"/>
        <v>0</v>
      </c>
      <c r="J923" s="201">
        <f t="shared" si="183"/>
        <v>9498.3</v>
      </c>
    </row>
    <row r="924" spans="2:10" ht="30">
      <c r="B924" s="22" t="str">
        <f>'вед.прил 7'!A281</f>
        <v>Социальное обеспечение и иные выплаты населению</v>
      </c>
      <c r="C924" s="24" t="s">
        <v>203</v>
      </c>
      <c r="D924" s="24" t="s">
        <v>192</v>
      </c>
      <c r="E924" s="24" t="s">
        <v>6</v>
      </c>
      <c r="F924" s="24" t="s">
        <v>256</v>
      </c>
      <c r="G924" s="24"/>
      <c r="H924" s="175">
        <f t="shared" si="183"/>
        <v>9498.3</v>
      </c>
      <c r="I924" s="201">
        <f t="shared" si="183"/>
        <v>0</v>
      </c>
      <c r="J924" s="201">
        <f t="shared" si="183"/>
        <v>9498.3</v>
      </c>
    </row>
    <row r="925" spans="2:10" ht="30">
      <c r="B925" s="22" t="str">
        <f>'вед.прил 7'!A282</f>
        <v>Социальные выплаты гражданам, кроме публичных нормативных социальных выплат</v>
      </c>
      <c r="C925" s="24" t="s">
        <v>203</v>
      </c>
      <c r="D925" s="24" t="s">
        <v>192</v>
      </c>
      <c r="E925" s="24" t="s">
        <v>6</v>
      </c>
      <c r="F925" s="24" t="s">
        <v>260</v>
      </c>
      <c r="G925" s="24"/>
      <c r="H925" s="175">
        <f t="shared" si="183"/>
        <v>9498.3</v>
      </c>
      <c r="I925" s="201">
        <f t="shared" si="183"/>
        <v>0</v>
      </c>
      <c r="J925" s="201">
        <f t="shared" si="183"/>
        <v>9498.3</v>
      </c>
    </row>
    <row r="926" spans="2:10" ht="15">
      <c r="B926" s="25" t="str">
        <f>'вед.прил 7'!A283</f>
        <v>Областные средства</v>
      </c>
      <c r="C926" s="26" t="s">
        <v>203</v>
      </c>
      <c r="D926" s="26" t="s">
        <v>192</v>
      </c>
      <c r="E926" s="26" t="s">
        <v>6</v>
      </c>
      <c r="F926" s="60" t="s">
        <v>260</v>
      </c>
      <c r="G926" s="60" t="s">
        <v>223</v>
      </c>
      <c r="H926" s="139">
        <f>'вед.прил 7'!I283</f>
        <v>9498.3</v>
      </c>
      <c r="I926" s="209">
        <f>'вед.прил 7'!N283</f>
        <v>0</v>
      </c>
      <c r="J926" s="209">
        <f>'вед.прил 7'!O283</f>
        <v>9498.3</v>
      </c>
    </row>
    <row r="927" spans="2:10" ht="75">
      <c r="B927" s="59" t="s">
        <v>277</v>
      </c>
      <c r="C927" s="24" t="s">
        <v>203</v>
      </c>
      <c r="D927" s="24" t="s">
        <v>192</v>
      </c>
      <c r="E927" s="101" t="s">
        <v>87</v>
      </c>
      <c r="F927" s="24"/>
      <c r="G927" s="24"/>
      <c r="H927" s="175">
        <f>H928</f>
        <v>12080.5</v>
      </c>
      <c r="I927" s="201">
        <f>I928</f>
        <v>0</v>
      </c>
      <c r="J927" s="201">
        <f>J928</f>
        <v>12080.5</v>
      </c>
    </row>
    <row r="928" spans="2:10" ht="30">
      <c r="B928" s="23" t="s">
        <v>257</v>
      </c>
      <c r="C928" s="24">
        <v>10</v>
      </c>
      <c r="D928" s="24" t="s">
        <v>192</v>
      </c>
      <c r="E928" s="101" t="s">
        <v>87</v>
      </c>
      <c r="F928" s="24" t="s">
        <v>256</v>
      </c>
      <c r="G928" s="24"/>
      <c r="H928" s="175">
        <f>H929+H931</f>
        <v>12080.5</v>
      </c>
      <c r="I928" s="201">
        <f>I929+I931</f>
        <v>0</v>
      </c>
      <c r="J928" s="201">
        <f>J929+J931</f>
        <v>12080.5</v>
      </c>
    </row>
    <row r="929" spans="2:10" ht="30">
      <c r="B929" s="23" t="s">
        <v>259</v>
      </c>
      <c r="C929" s="24">
        <v>10</v>
      </c>
      <c r="D929" s="24" t="s">
        <v>192</v>
      </c>
      <c r="E929" s="101" t="s">
        <v>87</v>
      </c>
      <c r="F929" s="24" t="s">
        <v>258</v>
      </c>
      <c r="G929" s="24"/>
      <c r="H929" s="175">
        <f>H930</f>
        <v>8647</v>
      </c>
      <c r="I929" s="201">
        <f>I930</f>
        <v>0</v>
      </c>
      <c r="J929" s="201">
        <f>J930</f>
        <v>8647</v>
      </c>
    </row>
    <row r="930" spans="2:10" ht="18" customHeight="1">
      <c r="B930" s="25" t="s">
        <v>235</v>
      </c>
      <c r="C930" s="26">
        <v>10</v>
      </c>
      <c r="D930" s="26" t="s">
        <v>192</v>
      </c>
      <c r="E930" s="102" t="s">
        <v>87</v>
      </c>
      <c r="F930" s="26" t="s">
        <v>258</v>
      </c>
      <c r="G930" s="26" t="s">
        <v>223</v>
      </c>
      <c r="H930" s="139">
        <f>'вед.прил 7'!I599</f>
        <v>8647</v>
      </c>
      <c r="I930" s="209">
        <f>'вед.прил 7'!N599</f>
        <v>0</v>
      </c>
      <c r="J930" s="209">
        <f>'вед.прил 7'!O599</f>
        <v>8647</v>
      </c>
    </row>
    <row r="931" spans="2:10" ht="30">
      <c r="B931" s="23" t="s">
        <v>268</v>
      </c>
      <c r="C931" s="24">
        <v>10</v>
      </c>
      <c r="D931" s="24" t="s">
        <v>192</v>
      </c>
      <c r="E931" s="101" t="s">
        <v>87</v>
      </c>
      <c r="F931" s="24" t="s">
        <v>260</v>
      </c>
      <c r="G931" s="26"/>
      <c r="H931" s="175">
        <f>H932</f>
        <v>3433.5</v>
      </c>
      <c r="I931" s="201">
        <f>I932</f>
        <v>0</v>
      </c>
      <c r="J931" s="201">
        <f>J932</f>
        <v>3433.5</v>
      </c>
    </row>
    <row r="932" spans="2:10" ht="15">
      <c r="B932" s="25" t="s">
        <v>235</v>
      </c>
      <c r="C932" s="26">
        <v>10</v>
      </c>
      <c r="D932" s="26" t="s">
        <v>192</v>
      </c>
      <c r="E932" s="102" t="s">
        <v>87</v>
      </c>
      <c r="F932" s="26" t="s">
        <v>260</v>
      </c>
      <c r="G932" s="26" t="s">
        <v>223</v>
      </c>
      <c r="H932" s="139">
        <f>'вед.прил 7'!I601</f>
        <v>3433.5</v>
      </c>
      <c r="I932" s="209">
        <f>'вед.прил 7'!N601</f>
        <v>0</v>
      </c>
      <c r="J932" s="209">
        <f>'вед.прил 7'!O601</f>
        <v>3433.5</v>
      </c>
    </row>
    <row r="933" spans="2:10" ht="108.75" customHeight="1">
      <c r="B933" s="22" t="str">
        <f>'вед.прил 7'!A602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33" s="26" t="s">
        <v>203</v>
      </c>
      <c r="D933" s="26" t="s">
        <v>192</v>
      </c>
      <c r="E933" s="101" t="s">
        <v>88</v>
      </c>
      <c r="F933" s="24"/>
      <c r="G933" s="24"/>
      <c r="H933" s="175">
        <f aca="true" t="shared" si="184" ref="H933:J935">H934</f>
        <v>50</v>
      </c>
      <c r="I933" s="201">
        <f t="shared" si="184"/>
        <v>0</v>
      </c>
      <c r="J933" s="201">
        <f t="shared" si="184"/>
        <v>50</v>
      </c>
    </row>
    <row r="934" spans="2:10" ht="30">
      <c r="B934" s="23" t="s">
        <v>257</v>
      </c>
      <c r="C934" s="24">
        <v>10</v>
      </c>
      <c r="D934" s="24" t="s">
        <v>192</v>
      </c>
      <c r="E934" s="101" t="s">
        <v>88</v>
      </c>
      <c r="F934" s="24" t="s">
        <v>256</v>
      </c>
      <c r="G934" s="24"/>
      <c r="H934" s="157">
        <f t="shared" si="184"/>
        <v>50</v>
      </c>
      <c r="I934" s="157">
        <f t="shared" si="184"/>
        <v>0</v>
      </c>
      <c r="J934" s="157">
        <f t="shared" si="184"/>
        <v>50</v>
      </c>
    </row>
    <row r="935" spans="2:10" ht="30">
      <c r="B935" s="23" t="s">
        <v>268</v>
      </c>
      <c r="C935" s="24">
        <v>10</v>
      </c>
      <c r="D935" s="24" t="s">
        <v>192</v>
      </c>
      <c r="E935" s="101" t="s">
        <v>88</v>
      </c>
      <c r="F935" s="24" t="s">
        <v>260</v>
      </c>
      <c r="G935" s="24"/>
      <c r="H935" s="175">
        <f t="shared" si="184"/>
        <v>50</v>
      </c>
      <c r="I935" s="201">
        <f t="shared" si="184"/>
        <v>0</v>
      </c>
      <c r="J935" s="201">
        <f t="shared" si="184"/>
        <v>50</v>
      </c>
    </row>
    <row r="936" spans="2:10" ht="15">
      <c r="B936" s="25" t="s">
        <v>235</v>
      </c>
      <c r="C936" s="26">
        <v>10</v>
      </c>
      <c r="D936" s="26" t="s">
        <v>192</v>
      </c>
      <c r="E936" s="102" t="s">
        <v>88</v>
      </c>
      <c r="F936" s="26" t="s">
        <v>260</v>
      </c>
      <c r="G936" s="26" t="s">
        <v>223</v>
      </c>
      <c r="H936" s="139">
        <f>'вед.прил 7'!I605</f>
        <v>50</v>
      </c>
      <c r="I936" s="209">
        <f>'вед.прил 7'!N605</f>
        <v>0</v>
      </c>
      <c r="J936" s="209">
        <f>'вед.прил 7'!O605</f>
        <v>50</v>
      </c>
    </row>
    <row r="937" spans="2:10" ht="75">
      <c r="B937" s="59" t="str">
        <f>'вед.прил 7'!A606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37" s="24" t="s">
        <v>203</v>
      </c>
      <c r="D937" s="24" t="s">
        <v>192</v>
      </c>
      <c r="E937" s="101" t="s">
        <v>89</v>
      </c>
      <c r="F937" s="24"/>
      <c r="G937" s="24"/>
      <c r="H937" s="175">
        <f aca="true" t="shared" si="185" ref="H937:J939">H938</f>
        <v>150</v>
      </c>
      <c r="I937" s="201">
        <f t="shared" si="185"/>
        <v>0</v>
      </c>
      <c r="J937" s="201">
        <f t="shared" si="185"/>
        <v>150</v>
      </c>
    </row>
    <row r="938" spans="2:10" ht="30">
      <c r="B938" s="23" t="s">
        <v>257</v>
      </c>
      <c r="C938" s="24">
        <v>10</v>
      </c>
      <c r="D938" s="24" t="s">
        <v>192</v>
      </c>
      <c r="E938" s="101" t="s">
        <v>89</v>
      </c>
      <c r="F938" s="24" t="s">
        <v>256</v>
      </c>
      <c r="G938" s="24"/>
      <c r="H938" s="175">
        <f t="shared" si="185"/>
        <v>150</v>
      </c>
      <c r="I938" s="201">
        <f t="shared" si="185"/>
        <v>0</v>
      </c>
      <c r="J938" s="201">
        <f t="shared" si="185"/>
        <v>150</v>
      </c>
    </row>
    <row r="939" spans="2:10" ht="30">
      <c r="B939" s="23" t="s">
        <v>259</v>
      </c>
      <c r="C939" s="24">
        <v>10</v>
      </c>
      <c r="D939" s="24" t="s">
        <v>192</v>
      </c>
      <c r="E939" s="101" t="s">
        <v>89</v>
      </c>
      <c r="F939" s="24" t="s">
        <v>258</v>
      </c>
      <c r="G939" s="24"/>
      <c r="H939" s="175">
        <f t="shared" si="185"/>
        <v>150</v>
      </c>
      <c r="I939" s="201">
        <f t="shared" si="185"/>
        <v>0</v>
      </c>
      <c r="J939" s="201">
        <f t="shared" si="185"/>
        <v>150</v>
      </c>
    </row>
    <row r="940" spans="2:10" ht="15">
      <c r="B940" s="25" t="s">
        <v>235</v>
      </c>
      <c r="C940" s="26">
        <v>10</v>
      </c>
      <c r="D940" s="26" t="s">
        <v>192</v>
      </c>
      <c r="E940" s="102" t="s">
        <v>89</v>
      </c>
      <c r="F940" s="26" t="s">
        <v>258</v>
      </c>
      <c r="G940" s="26" t="s">
        <v>223</v>
      </c>
      <c r="H940" s="139">
        <f>'вед.прил 7'!I609</f>
        <v>150</v>
      </c>
      <c r="I940" s="209">
        <f>'вед.прил 7'!N609</f>
        <v>0</v>
      </c>
      <c r="J940" s="209">
        <f>'вед.прил 7'!O609</f>
        <v>150</v>
      </c>
    </row>
    <row r="941" spans="2:10" ht="82.5" customHeight="1">
      <c r="B941" s="59" t="s">
        <v>361</v>
      </c>
      <c r="C941" s="24" t="s">
        <v>203</v>
      </c>
      <c r="D941" s="24" t="s">
        <v>192</v>
      </c>
      <c r="E941" s="101" t="s">
        <v>98</v>
      </c>
      <c r="F941" s="26"/>
      <c r="G941" s="26"/>
      <c r="H941" s="175">
        <f aca="true" t="shared" si="186" ref="H941:J943">H942</f>
        <v>5516.3</v>
      </c>
      <c r="I941" s="201">
        <f t="shared" si="186"/>
        <v>0</v>
      </c>
      <c r="J941" s="201">
        <f t="shared" si="186"/>
        <v>5516.3</v>
      </c>
    </row>
    <row r="942" spans="2:10" ht="45">
      <c r="B942" s="23" t="s">
        <v>317</v>
      </c>
      <c r="C942" s="24" t="s">
        <v>203</v>
      </c>
      <c r="D942" s="24" t="s">
        <v>192</v>
      </c>
      <c r="E942" s="101" t="s">
        <v>98</v>
      </c>
      <c r="F942" s="24" t="s">
        <v>271</v>
      </c>
      <c r="G942" s="26"/>
      <c r="H942" s="175">
        <f t="shared" si="186"/>
        <v>5516.3</v>
      </c>
      <c r="I942" s="201">
        <f t="shared" si="186"/>
        <v>0</v>
      </c>
      <c r="J942" s="201">
        <f t="shared" si="186"/>
        <v>5516.3</v>
      </c>
    </row>
    <row r="943" spans="2:10" ht="17.25" customHeight="1">
      <c r="B943" s="23" t="s">
        <v>162</v>
      </c>
      <c r="C943" s="24" t="s">
        <v>203</v>
      </c>
      <c r="D943" s="24" t="s">
        <v>192</v>
      </c>
      <c r="E943" s="101" t="s">
        <v>98</v>
      </c>
      <c r="F943" s="24" t="s">
        <v>161</v>
      </c>
      <c r="G943" s="26"/>
      <c r="H943" s="175">
        <f t="shared" si="186"/>
        <v>5516.3</v>
      </c>
      <c r="I943" s="201">
        <f t="shared" si="186"/>
        <v>0</v>
      </c>
      <c r="J943" s="201">
        <f t="shared" si="186"/>
        <v>5516.3</v>
      </c>
    </row>
    <row r="944" spans="2:10" ht="18" customHeight="1">
      <c r="B944" s="25" t="s">
        <v>235</v>
      </c>
      <c r="C944" s="26" t="s">
        <v>203</v>
      </c>
      <c r="D944" s="26" t="s">
        <v>192</v>
      </c>
      <c r="E944" s="102" t="s">
        <v>98</v>
      </c>
      <c r="F944" s="26" t="s">
        <v>161</v>
      </c>
      <c r="G944" s="26" t="s">
        <v>223</v>
      </c>
      <c r="H944" s="139">
        <f>'вед.прил 7'!I379</f>
        <v>5516.3</v>
      </c>
      <c r="I944" s="209">
        <f>'вед.прил 7'!N379</f>
        <v>0</v>
      </c>
      <c r="J944" s="209">
        <f>'вед.прил 7'!O379</f>
        <v>5516.3</v>
      </c>
    </row>
    <row r="945" spans="2:10" ht="101.25" customHeight="1">
      <c r="B945" s="22" t="s">
        <v>534</v>
      </c>
      <c r="C945" s="24" t="s">
        <v>203</v>
      </c>
      <c r="D945" s="24" t="s">
        <v>192</v>
      </c>
      <c r="E945" s="24" t="s">
        <v>535</v>
      </c>
      <c r="F945" s="24"/>
      <c r="G945" s="24"/>
      <c r="H945" s="175">
        <f aca="true" t="shared" si="187" ref="H945:J947">H946</f>
        <v>18387.6</v>
      </c>
      <c r="I945" s="201">
        <f t="shared" si="187"/>
        <v>0</v>
      </c>
      <c r="J945" s="201">
        <f t="shared" si="187"/>
        <v>18387.6</v>
      </c>
    </row>
    <row r="946" spans="2:10" ht="42.75" customHeight="1">
      <c r="B946" s="22" t="s">
        <v>317</v>
      </c>
      <c r="C946" s="24" t="s">
        <v>203</v>
      </c>
      <c r="D946" s="24" t="s">
        <v>192</v>
      </c>
      <c r="E946" s="24" t="s">
        <v>535</v>
      </c>
      <c r="F946" s="24" t="s">
        <v>271</v>
      </c>
      <c r="G946" s="24"/>
      <c r="H946" s="175">
        <f t="shared" si="187"/>
        <v>18387.6</v>
      </c>
      <c r="I946" s="201">
        <f t="shared" si="187"/>
        <v>0</v>
      </c>
      <c r="J946" s="201">
        <f t="shared" si="187"/>
        <v>18387.6</v>
      </c>
    </row>
    <row r="947" spans="2:10" ht="21" customHeight="1">
      <c r="B947" s="22" t="s">
        <v>162</v>
      </c>
      <c r="C947" s="24" t="s">
        <v>203</v>
      </c>
      <c r="D947" s="24" t="s">
        <v>192</v>
      </c>
      <c r="E947" s="24" t="s">
        <v>535</v>
      </c>
      <c r="F947" s="24" t="s">
        <v>161</v>
      </c>
      <c r="G947" s="24"/>
      <c r="H947" s="175">
        <f t="shared" si="187"/>
        <v>18387.6</v>
      </c>
      <c r="I947" s="201">
        <f t="shared" si="187"/>
        <v>0</v>
      </c>
      <c r="J947" s="201">
        <f t="shared" si="187"/>
        <v>18387.6</v>
      </c>
    </row>
    <row r="948" spans="2:10" ht="18" customHeight="1">
      <c r="B948" s="25" t="s">
        <v>235</v>
      </c>
      <c r="C948" s="26" t="s">
        <v>203</v>
      </c>
      <c r="D948" s="26" t="s">
        <v>192</v>
      </c>
      <c r="E948" s="26" t="s">
        <v>535</v>
      </c>
      <c r="F948" s="26" t="s">
        <v>161</v>
      </c>
      <c r="G948" s="26" t="s">
        <v>223</v>
      </c>
      <c r="H948" s="139">
        <f>'вед.прил 7'!I383</f>
        <v>18387.6</v>
      </c>
      <c r="I948" s="209">
        <f>'вед.прил 7'!N383</f>
        <v>0</v>
      </c>
      <c r="J948" s="209">
        <f>'вед.прил 7'!O383</f>
        <v>18387.6</v>
      </c>
    </row>
    <row r="949" spans="2:10" ht="105">
      <c r="B949" s="59" t="s">
        <v>423</v>
      </c>
      <c r="C949" s="24" t="s">
        <v>203</v>
      </c>
      <c r="D949" s="24" t="s">
        <v>192</v>
      </c>
      <c r="E949" s="24" t="s">
        <v>420</v>
      </c>
      <c r="F949" s="26"/>
      <c r="G949" s="26"/>
      <c r="H949" s="175">
        <f aca="true" t="shared" si="188" ref="H949:J951">H950</f>
        <v>0</v>
      </c>
      <c r="I949" s="201">
        <f t="shared" si="188"/>
        <v>0</v>
      </c>
      <c r="J949" s="201">
        <f t="shared" si="188"/>
        <v>0</v>
      </c>
    </row>
    <row r="950" spans="2:10" ht="45">
      <c r="B950" s="23" t="s">
        <v>317</v>
      </c>
      <c r="C950" s="24" t="s">
        <v>203</v>
      </c>
      <c r="D950" s="24" t="s">
        <v>192</v>
      </c>
      <c r="E950" s="24" t="s">
        <v>420</v>
      </c>
      <c r="F950" s="24" t="s">
        <v>271</v>
      </c>
      <c r="G950" s="26"/>
      <c r="H950" s="175">
        <f t="shared" si="188"/>
        <v>0</v>
      </c>
      <c r="I950" s="201">
        <f t="shared" si="188"/>
        <v>0</v>
      </c>
      <c r="J950" s="201">
        <f t="shared" si="188"/>
        <v>0</v>
      </c>
    </row>
    <row r="951" spans="2:10" ht="15">
      <c r="B951" s="23" t="s">
        <v>162</v>
      </c>
      <c r="C951" s="24" t="s">
        <v>203</v>
      </c>
      <c r="D951" s="24" t="s">
        <v>192</v>
      </c>
      <c r="E951" s="24" t="s">
        <v>420</v>
      </c>
      <c r="F951" s="24" t="s">
        <v>161</v>
      </c>
      <c r="G951" s="26"/>
      <c r="H951" s="175">
        <f t="shared" si="188"/>
        <v>0</v>
      </c>
      <c r="I951" s="201">
        <f t="shared" si="188"/>
        <v>0</v>
      </c>
      <c r="J951" s="201">
        <f t="shared" si="188"/>
        <v>0</v>
      </c>
    </row>
    <row r="952" spans="2:10" ht="15">
      <c r="B952" s="25" t="s">
        <v>235</v>
      </c>
      <c r="C952" s="26" t="s">
        <v>203</v>
      </c>
      <c r="D952" s="26" t="s">
        <v>192</v>
      </c>
      <c r="E952" s="26" t="s">
        <v>420</v>
      </c>
      <c r="F952" s="26" t="s">
        <v>161</v>
      </c>
      <c r="G952" s="26" t="s">
        <v>223</v>
      </c>
      <c r="H952" s="139">
        <f>'вед.прил 7'!I387</f>
        <v>0</v>
      </c>
      <c r="I952" s="209">
        <f>'вед.прил 7'!N387</f>
        <v>0</v>
      </c>
      <c r="J952" s="209">
        <f>'вед.прил 7'!O387</f>
        <v>0</v>
      </c>
    </row>
    <row r="953" spans="2:10" ht="75">
      <c r="B953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53" s="24" t="s">
        <v>203</v>
      </c>
      <c r="D953" s="24" t="s">
        <v>192</v>
      </c>
      <c r="E953" s="24" t="str">
        <f>'вед.прил 7'!E284</f>
        <v>88 0 00 77370</v>
      </c>
      <c r="F953" s="46"/>
      <c r="G953" s="46"/>
      <c r="H953" s="175">
        <f aca="true" t="shared" si="189" ref="H953:J955">H954</f>
        <v>24.3</v>
      </c>
      <c r="I953" s="201">
        <f t="shared" si="189"/>
        <v>0</v>
      </c>
      <c r="J953" s="201">
        <f t="shared" si="189"/>
        <v>24.3</v>
      </c>
    </row>
    <row r="954" spans="2:10" ht="30">
      <c r="B954" s="23" t="str">
        <f>'вед.прил 7'!A285</f>
        <v>Социальное обеспечение и иные выплаты населению</v>
      </c>
      <c r="C954" s="24" t="s">
        <v>203</v>
      </c>
      <c r="D954" s="24" t="s">
        <v>192</v>
      </c>
      <c r="E954" s="24" t="str">
        <f>'вед.прил 7'!E285</f>
        <v>88 0 00 77370</v>
      </c>
      <c r="F954" s="24" t="s">
        <v>256</v>
      </c>
      <c r="G954" s="46"/>
      <c r="H954" s="175">
        <f t="shared" si="189"/>
        <v>24.3</v>
      </c>
      <c r="I954" s="201">
        <f t="shared" si="189"/>
        <v>0</v>
      </c>
      <c r="J954" s="201">
        <f t="shared" si="189"/>
        <v>24.3</v>
      </c>
    </row>
    <row r="955" spans="2:10" ht="30">
      <c r="B955" s="23" t="s">
        <v>259</v>
      </c>
      <c r="C955" s="24" t="s">
        <v>203</v>
      </c>
      <c r="D955" s="24" t="s">
        <v>192</v>
      </c>
      <c r="E955" s="24" t="str">
        <f>'вед.прил 7'!E286</f>
        <v>88 0 00 77370</v>
      </c>
      <c r="F955" s="24" t="s">
        <v>258</v>
      </c>
      <c r="G955" s="46"/>
      <c r="H955" s="175">
        <f t="shared" si="189"/>
        <v>24.3</v>
      </c>
      <c r="I955" s="201">
        <f t="shared" si="189"/>
        <v>0</v>
      </c>
      <c r="J955" s="201">
        <f t="shared" si="189"/>
        <v>24.3</v>
      </c>
    </row>
    <row r="956" spans="2:10" ht="15">
      <c r="B956" s="25" t="s">
        <v>234</v>
      </c>
      <c r="C956" s="26" t="s">
        <v>203</v>
      </c>
      <c r="D956" s="26" t="s">
        <v>192</v>
      </c>
      <c r="E956" s="26" t="str">
        <f>'вед.прил 7'!E287</f>
        <v>88 0 00 77370</v>
      </c>
      <c r="F956" s="26" t="s">
        <v>258</v>
      </c>
      <c r="G956" s="26" t="s">
        <v>222</v>
      </c>
      <c r="H956" s="139">
        <f>'вед.прил 7'!I287</f>
        <v>24.3</v>
      </c>
      <c r="I956" s="209">
        <f>'вед.прил 7'!N287</f>
        <v>0</v>
      </c>
      <c r="J956" s="209">
        <f>'вед.прил 7'!O287</f>
        <v>24.3</v>
      </c>
    </row>
    <row r="957" spans="2:10" ht="28.5">
      <c r="B957" s="45" t="s">
        <v>188</v>
      </c>
      <c r="C957" s="46" t="s">
        <v>203</v>
      </c>
      <c r="D957" s="46" t="s">
        <v>197</v>
      </c>
      <c r="E957" s="103"/>
      <c r="F957" s="46" t="s">
        <v>209</v>
      </c>
      <c r="G957" s="46"/>
      <c r="H957" s="133">
        <f>H958</f>
        <v>6630.300000000001</v>
      </c>
      <c r="I957" s="133">
        <f>I958</f>
        <v>0</v>
      </c>
      <c r="J957" s="133">
        <f>J958</f>
        <v>6630.300000000001</v>
      </c>
    </row>
    <row r="958" spans="2:10" ht="15">
      <c r="B958" s="23" t="s">
        <v>164</v>
      </c>
      <c r="C958" s="24" t="s">
        <v>203</v>
      </c>
      <c r="D958" s="24" t="s">
        <v>197</v>
      </c>
      <c r="E958" s="101" t="s">
        <v>358</v>
      </c>
      <c r="F958" s="24"/>
      <c r="G958" s="24"/>
      <c r="H958" s="175">
        <f>H967+H963+H959+H974</f>
        <v>6630.300000000001</v>
      </c>
      <c r="I958" s="201">
        <f>I967+I963+I959+I974</f>
        <v>0</v>
      </c>
      <c r="J958" s="201">
        <f>J967+J963+J959+J974</f>
        <v>6630.300000000001</v>
      </c>
    </row>
    <row r="959" spans="2:10" ht="226.5" customHeight="1">
      <c r="B959" s="59" t="s">
        <v>579</v>
      </c>
      <c r="C959" s="24">
        <v>10</v>
      </c>
      <c r="D959" s="24" t="s">
        <v>197</v>
      </c>
      <c r="E959" s="24" t="s">
        <v>571</v>
      </c>
      <c r="F959" s="24"/>
      <c r="G959" s="24"/>
      <c r="H959" s="192">
        <f aca="true" t="shared" si="190" ref="H959:J961">H960</f>
        <v>2308.8</v>
      </c>
      <c r="I959" s="201">
        <f t="shared" si="190"/>
        <v>0</v>
      </c>
      <c r="J959" s="201">
        <f t="shared" si="190"/>
        <v>2308.8</v>
      </c>
    </row>
    <row r="960" spans="2:10" ht="45">
      <c r="B960" s="22" t="s">
        <v>327</v>
      </c>
      <c r="C960" s="24">
        <v>10</v>
      </c>
      <c r="D960" s="24" t="s">
        <v>197</v>
      </c>
      <c r="E960" s="24" t="s">
        <v>571</v>
      </c>
      <c r="F960" s="24" t="s">
        <v>244</v>
      </c>
      <c r="G960" s="24"/>
      <c r="H960" s="192">
        <f t="shared" si="190"/>
        <v>2308.8</v>
      </c>
      <c r="I960" s="201">
        <f t="shared" si="190"/>
        <v>0</v>
      </c>
      <c r="J960" s="201">
        <f t="shared" si="190"/>
        <v>2308.8</v>
      </c>
    </row>
    <row r="961" spans="2:10" ht="45">
      <c r="B961" s="22" t="s">
        <v>315</v>
      </c>
      <c r="C961" s="24">
        <v>10</v>
      </c>
      <c r="D961" s="24" t="s">
        <v>197</v>
      </c>
      <c r="E961" s="24" t="s">
        <v>571</v>
      </c>
      <c r="F961" s="24" t="s">
        <v>245</v>
      </c>
      <c r="G961" s="24"/>
      <c r="H961" s="192">
        <f t="shared" si="190"/>
        <v>2308.8</v>
      </c>
      <c r="I961" s="201">
        <f t="shared" si="190"/>
        <v>0</v>
      </c>
      <c r="J961" s="201">
        <f t="shared" si="190"/>
        <v>2308.8</v>
      </c>
    </row>
    <row r="962" spans="2:10" ht="15">
      <c r="B962" s="25" t="s">
        <v>235</v>
      </c>
      <c r="C962" s="26">
        <v>10</v>
      </c>
      <c r="D962" s="26" t="s">
        <v>197</v>
      </c>
      <c r="E962" s="26" t="s">
        <v>571</v>
      </c>
      <c r="F962" s="26" t="s">
        <v>245</v>
      </c>
      <c r="G962" s="26" t="s">
        <v>223</v>
      </c>
      <c r="H962" s="139">
        <f>'вед.прил 7'!I615</f>
        <v>2308.8</v>
      </c>
      <c r="I962" s="139">
        <f>'вед.прил 7'!N615</f>
        <v>0</v>
      </c>
      <c r="J962" s="139">
        <f>'вед.прил 7'!O615</f>
        <v>2308.8</v>
      </c>
    </row>
    <row r="963" spans="2:10" ht="255" customHeight="1">
      <c r="B963" s="59" t="s">
        <v>580</v>
      </c>
      <c r="C963" s="24">
        <v>10</v>
      </c>
      <c r="D963" s="24" t="s">
        <v>197</v>
      </c>
      <c r="E963" s="24" t="s">
        <v>561</v>
      </c>
      <c r="F963" s="24"/>
      <c r="G963" s="24"/>
      <c r="H963" s="186">
        <f aca="true" t="shared" si="191" ref="H963:J965">H964</f>
        <v>35.5</v>
      </c>
      <c r="I963" s="201">
        <f t="shared" si="191"/>
        <v>0</v>
      </c>
      <c r="J963" s="201">
        <f t="shared" si="191"/>
        <v>35.5</v>
      </c>
    </row>
    <row r="964" spans="2:10" ht="45">
      <c r="B964" s="22" t="s">
        <v>327</v>
      </c>
      <c r="C964" s="24">
        <v>10</v>
      </c>
      <c r="D964" s="24" t="s">
        <v>197</v>
      </c>
      <c r="E964" s="24" t="s">
        <v>561</v>
      </c>
      <c r="F964" s="24" t="s">
        <v>244</v>
      </c>
      <c r="G964" s="24"/>
      <c r="H964" s="186">
        <f t="shared" si="191"/>
        <v>35.5</v>
      </c>
      <c r="I964" s="201">
        <f t="shared" si="191"/>
        <v>0</v>
      </c>
      <c r="J964" s="201">
        <f t="shared" si="191"/>
        <v>35.5</v>
      </c>
    </row>
    <row r="965" spans="2:10" ht="45">
      <c r="B965" s="22" t="s">
        <v>315</v>
      </c>
      <c r="C965" s="24">
        <v>10</v>
      </c>
      <c r="D965" s="24" t="s">
        <v>197</v>
      </c>
      <c r="E965" s="24" t="s">
        <v>561</v>
      </c>
      <c r="F965" s="24" t="s">
        <v>245</v>
      </c>
      <c r="G965" s="24"/>
      <c r="H965" s="186">
        <f t="shared" si="191"/>
        <v>35.5</v>
      </c>
      <c r="I965" s="201">
        <f t="shared" si="191"/>
        <v>0</v>
      </c>
      <c r="J965" s="201">
        <f t="shared" si="191"/>
        <v>35.5</v>
      </c>
    </row>
    <row r="966" spans="2:10" ht="15">
      <c r="B966" s="25" t="s">
        <v>235</v>
      </c>
      <c r="C966" s="26">
        <v>10</v>
      </c>
      <c r="D966" s="26" t="s">
        <v>197</v>
      </c>
      <c r="E966" s="26" t="s">
        <v>561</v>
      </c>
      <c r="F966" s="26" t="s">
        <v>245</v>
      </c>
      <c r="G966" s="26" t="s">
        <v>223</v>
      </c>
      <c r="H966" s="139">
        <f>'вед.прил 7'!I619</f>
        <v>35.5</v>
      </c>
      <c r="I966" s="139">
        <f>'вед.прил 7'!N619</f>
        <v>0</v>
      </c>
      <c r="J966" s="139">
        <f>'вед.прил 7'!O619</f>
        <v>35.5</v>
      </c>
    </row>
    <row r="967" spans="2:10" ht="45">
      <c r="B967" s="23" t="s">
        <v>165</v>
      </c>
      <c r="C967" s="24">
        <v>10</v>
      </c>
      <c r="D967" s="24" t="s">
        <v>197</v>
      </c>
      <c r="E967" s="101" t="s">
        <v>90</v>
      </c>
      <c r="F967" s="24"/>
      <c r="G967" s="24"/>
      <c r="H967" s="175">
        <f>H968+H971</f>
        <v>3130.9</v>
      </c>
      <c r="I967" s="201">
        <f>I968+I971</f>
        <v>0</v>
      </c>
      <c r="J967" s="201">
        <f>J968+J971</f>
        <v>3130.9</v>
      </c>
    </row>
    <row r="968" spans="2:10" ht="90">
      <c r="B968" s="23" t="s">
        <v>313</v>
      </c>
      <c r="C968" s="24" t="s">
        <v>203</v>
      </c>
      <c r="D968" s="24" t="s">
        <v>197</v>
      </c>
      <c r="E968" s="101" t="s">
        <v>90</v>
      </c>
      <c r="F968" s="24" t="s">
        <v>242</v>
      </c>
      <c r="G968" s="24"/>
      <c r="H968" s="175">
        <f aca="true" t="shared" si="192" ref="H968:J969">H969</f>
        <v>2807.8</v>
      </c>
      <c r="I968" s="201">
        <f t="shared" si="192"/>
        <v>0</v>
      </c>
      <c r="J968" s="201">
        <f t="shared" si="192"/>
        <v>2807.8</v>
      </c>
    </row>
    <row r="969" spans="2:10" ht="30">
      <c r="B969" s="23" t="s">
        <v>312</v>
      </c>
      <c r="C969" s="24">
        <v>10</v>
      </c>
      <c r="D969" s="24" t="s">
        <v>197</v>
      </c>
      <c r="E969" s="101" t="s">
        <v>90</v>
      </c>
      <c r="F969" s="24" t="s">
        <v>243</v>
      </c>
      <c r="G969" s="24"/>
      <c r="H969" s="175">
        <f t="shared" si="192"/>
        <v>2807.8</v>
      </c>
      <c r="I969" s="201">
        <f t="shared" si="192"/>
        <v>0</v>
      </c>
      <c r="J969" s="201">
        <f t="shared" si="192"/>
        <v>2807.8</v>
      </c>
    </row>
    <row r="970" spans="2:10" ht="15">
      <c r="B970" s="25" t="s">
        <v>235</v>
      </c>
      <c r="C970" s="26">
        <v>10</v>
      </c>
      <c r="D970" s="26" t="s">
        <v>197</v>
      </c>
      <c r="E970" s="102" t="s">
        <v>90</v>
      </c>
      <c r="F970" s="26" t="s">
        <v>243</v>
      </c>
      <c r="G970" s="26" t="s">
        <v>223</v>
      </c>
      <c r="H970" s="139">
        <f>'вед.прил 7'!I623</f>
        <v>2807.8</v>
      </c>
      <c r="I970" s="209">
        <f>'вед.прил 7'!N623</f>
        <v>0</v>
      </c>
      <c r="J970" s="209">
        <f>'вед.прил 7'!O623</f>
        <v>2807.8</v>
      </c>
    </row>
    <row r="971" spans="2:10" ht="45">
      <c r="B971" s="22" t="s">
        <v>327</v>
      </c>
      <c r="C971" s="24">
        <v>10</v>
      </c>
      <c r="D971" s="24" t="s">
        <v>197</v>
      </c>
      <c r="E971" s="101" t="s">
        <v>90</v>
      </c>
      <c r="F971" s="24" t="s">
        <v>244</v>
      </c>
      <c r="G971" s="24"/>
      <c r="H971" s="175">
        <f aca="true" t="shared" si="193" ref="H971:J972">H972</f>
        <v>323.1</v>
      </c>
      <c r="I971" s="201">
        <f t="shared" si="193"/>
        <v>0</v>
      </c>
      <c r="J971" s="201">
        <f t="shared" si="193"/>
        <v>323.1</v>
      </c>
    </row>
    <row r="972" spans="2:10" ht="45">
      <c r="B972" s="22" t="s">
        <v>315</v>
      </c>
      <c r="C972" s="24">
        <v>10</v>
      </c>
      <c r="D972" s="24" t="s">
        <v>197</v>
      </c>
      <c r="E972" s="101" t="s">
        <v>90</v>
      </c>
      <c r="F972" s="24" t="s">
        <v>245</v>
      </c>
      <c r="G972" s="24"/>
      <c r="H972" s="175">
        <f t="shared" si="193"/>
        <v>323.1</v>
      </c>
      <c r="I972" s="201">
        <f t="shared" si="193"/>
        <v>0</v>
      </c>
      <c r="J972" s="201">
        <f t="shared" si="193"/>
        <v>323.1</v>
      </c>
    </row>
    <row r="973" spans="2:10" ht="15">
      <c r="B973" s="25" t="s">
        <v>235</v>
      </c>
      <c r="C973" s="26">
        <v>10</v>
      </c>
      <c r="D973" s="26" t="s">
        <v>197</v>
      </c>
      <c r="E973" s="102" t="s">
        <v>90</v>
      </c>
      <c r="F973" s="26" t="s">
        <v>245</v>
      </c>
      <c r="G973" s="26" t="s">
        <v>223</v>
      </c>
      <c r="H973" s="139">
        <f>'вед.прил 7'!I626</f>
        <v>323.1</v>
      </c>
      <c r="I973" s="209">
        <f>'вед.прил 7'!N626</f>
        <v>0</v>
      </c>
      <c r="J973" s="209">
        <f>'вед.прил 7'!O626</f>
        <v>323.1</v>
      </c>
    </row>
    <row r="974" spans="2:10" ht="60">
      <c r="B974" s="22" t="s">
        <v>572</v>
      </c>
      <c r="C974" s="24">
        <v>10</v>
      </c>
      <c r="D974" s="24" t="s">
        <v>197</v>
      </c>
      <c r="E974" s="24" t="s">
        <v>573</v>
      </c>
      <c r="F974" s="24"/>
      <c r="G974" s="24"/>
      <c r="H974" s="192">
        <f aca="true" t="shared" si="194" ref="H974:J976">H975</f>
        <v>1155.1</v>
      </c>
      <c r="I974" s="201">
        <f t="shared" si="194"/>
        <v>0</v>
      </c>
      <c r="J974" s="201">
        <f t="shared" si="194"/>
        <v>1155.1</v>
      </c>
    </row>
    <row r="975" spans="2:10" ht="45">
      <c r="B975" s="22" t="s">
        <v>327</v>
      </c>
      <c r="C975" s="24">
        <v>10</v>
      </c>
      <c r="D975" s="24" t="s">
        <v>197</v>
      </c>
      <c r="E975" s="24" t="s">
        <v>573</v>
      </c>
      <c r="F975" s="24" t="s">
        <v>244</v>
      </c>
      <c r="G975" s="24"/>
      <c r="H975" s="192">
        <f t="shared" si="194"/>
        <v>1155.1</v>
      </c>
      <c r="I975" s="201">
        <f t="shared" si="194"/>
        <v>0</v>
      </c>
      <c r="J975" s="201">
        <f t="shared" si="194"/>
        <v>1155.1</v>
      </c>
    </row>
    <row r="976" spans="2:10" ht="45">
      <c r="B976" s="22" t="s">
        <v>315</v>
      </c>
      <c r="C976" s="24">
        <v>10</v>
      </c>
      <c r="D976" s="24" t="s">
        <v>197</v>
      </c>
      <c r="E976" s="24" t="s">
        <v>573</v>
      </c>
      <c r="F976" s="24" t="s">
        <v>245</v>
      </c>
      <c r="G976" s="24"/>
      <c r="H976" s="192">
        <f t="shared" si="194"/>
        <v>1155.1</v>
      </c>
      <c r="I976" s="201">
        <f t="shared" si="194"/>
        <v>0</v>
      </c>
      <c r="J976" s="201">
        <f t="shared" si="194"/>
        <v>1155.1</v>
      </c>
    </row>
    <row r="977" spans="2:10" ht="15">
      <c r="B977" s="25" t="s">
        <v>234</v>
      </c>
      <c r="C977" s="26">
        <v>10</v>
      </c>
      <c r="D977" s="26" t="s">
        <v>197</v>
      </c>
      <c r="E977" s="26" t="s">
        <v>573</v>
      </c>
      <c r="F977" s="26" t="s">
        <v>245</v>
      </c>
      <c r="G977" s="26" t="s">
        <v>222</v>
      </c>
      <c r="H977" s="139">
        <f>'вед.прил 7'!I630</f>
        <v>1155.1</v>
      </c>
      <c r="I977" s="209">
        <f>'вед.прил 7'!N630</f>
        <v>0</v>
      </c>
      <c r="J977" s="209">
        <f>'вед.прил 7'!O630</f>
        <v>1155.1</v>
      </c>
    </row>
    <row r="978" spans="2:10" ht="17.25" customHeight="1">
      <c r="B978" s="62" t="s">
        <v>208</v>
      </c>
      <c r="C978" s="46" t="s">
        <v>206</v>
      </c>
      <c r="D978" s="46"/>
      <c r="E978" s="103"/>
      <c r="F978" s="46"/>
      <c r="G978" s="46"/>
      <c r="H978" s="134">
        <f>H981</f>
        <v>39479.7</v>
      </c>
      <c r="I978" s="134">
        <f>I981</f>
        <v>-440.3</v>
      </c>
      <c r="J978" s="134">
        <f>J981</f>
        <v>39039.4</v>
      </c>
    </row>
    <row r="979" spans="2:10" ht="17.25" customHeight="1">
      <c r="B979" s="62" t="s">
        <v>234</v>
      </c>
      <c r="C979" s="46" t="s">
        <v>206</v>
      </c>
      <c r="D979" s="46"/>
      <c r="E979" s="103"/>
      <c r="F979" s="46"/>
      <c r="G979" s="46" t="s">
        <v>222</v>
      </c>
      <c r="H979" s="134">
        <f>H995+H998+H1006+H1012+H1035+H1020+H1044+H1015+H1029+H988+H1001</f>
        <v>37239.700000000004</v>
      </c>
      <c r="I979" s="134">
        <f>I995+I998+I1006+I1012+I1035+I1020+I1044+I1015+I1029+I988+I1001</f>
        <v>-440.29999999999995</v>
      </c>
      <c r="J979" s="134">
        <f>J995+J998+J1006+J1012+J1035+J1020+J1044+J1015+J1029+J988+J1001</f>
        <v>36799.4</v>
      </c>
    </row>
    <row r="980" spans="2:10" ht="17.25" customHeight="1">
      <c r="B980" s="62" t="s">
        <v>235</v>
      </c>
      <c r="C980" s="46" t="s">
        <v>206</v>
      </c>
      <c r="D980" s="46"/>
      <c r="E980" s="103"/>
      <c r="F980" s="46"/>
      <c r="G980" s="46" t="s">
        <v>223</v>
      </c>
      <c r="H980" s="134">
        <f>H1040+H1025</f>
        <v>2240</v>
      </c>
      <c r="I980" s="134">
        <f>I1040+I1025</f>
        <v>0</v>
      </c>
      <c r="J980" s="134">
        <f>J1040+J1025</f>
        <v>2240</v>
      </c>
    </row>
    <row r="981" spans="2:10" ht="19.5" customHeight="1">
      <c r="B981" s="45" t="s">
        <v>231</v>
      </c>
      <c r="C981" s="46" t="s">
        <v>206</v>
      </c>
      <c r="D981" s="46" t="s">
        <v>195</v>
      </c>
      <c r="E981" s="103"/>
      <c r="F981" s="46"/>
      <c r="G981" s="46"/>
      <c r="H981" s="133">
        <f>H989+H1036+H982</f>
        <v>39479.7</v>
      </c>
      <c r="I981" s="133">
        <f>I989+I1036+I982</f>
        <v>-440.3</v>
      </c>
      <c r="J981" s="133">
        <f>J989+J1036+J982</f>
        <v>39039.4</v>
      </c>
    </row>
    <row r="982" spans="2:10" ht="33" customHeight="1">
      <c r="B982" s="23" t="s">
        <v>452</v>
      </c>
      <c r="C982" s="24" t="s">
        <v>206</v>
      </c>
      <c r="D982" s="24" t="s">
        <v>195</v>
      </c>
      <c r="E982" s="24" t="s">
        <v>334</v>
      </c>
      <c r="F982" s="46"/>
      <c r="G982" s="46"/>
      <c r="H982" s="193">
        <f aca="true" t="shared" si="195" ref="H982:J987">H983</f>
        <v>8</v>
      </c>
      <c r="I982" s="201">
        <f t="shared" si="195"/>
        <v>0</v>
      </c>
      <c r="J982" s="201">
        <f t="shared" si="195"/>
        <v>8</v>
      </c>
    </row>
    <row r="983" spans="2:10" ht="60">
      <c r="B983" s="23" t="s">
        <v>384</v>
      </c>
      <c r="C983" s="24" t="s">
        <v>206</v>
      </c>
      <c r="D983" s="24" t="s">
        <v>195</v>
      </c>
      <c r="E983" s="24" t="s">
        <v>382</v>
      </c>
      <c r="F983" s="24"/>
      <c r="G983" s="24"/>
      <c r="H983" s="193">
        <f t="shared" si="195"/>
        <v>8</v>
      </c>
      <c r="I983" s="201">
        <f t="shared" si="195"/>
        <v>0</v>
      </c>
      <c r="J983" s="201">
        <f t="shared" si="195"/>
        <v>8</v>
      </c>
    </row>
    <row r="984" spans="2:10" ht="33.75" customHeight="1">
      <c r="B984" s="23" t="s">
        <v>385</v>
      </c>
      <c r="C984" s="24" t="s">
        <v>206</v>
      </c>
      <c r="D984" s="24" t="s">
        <v>195</v>
      </c>
      <c r="E984" s="24" t="s">
        <v>383</v>
      </c>
      <c r="F984" s="24"/>
      <c r="G984" s="24"/>
      <c r="H984" s="193">
        <f t="shared" si="195"/>
        <v>8</v>
      </c>
      <c r="I984" s="201">
        <f t="shared" si="195"/>
        <v>0</v>
      </c>
      <c r="J984" s="201">
        <f t="shared" si="195"/>
        <v>8</v>
      </c>
    </row>
    <row r="985" spans="2:10" ht="19.5" customHeight="1">
      <c r="B985" s="23" t="s">
        <v>298</v>
      </c>
      <c r="C985" s="24" t="s">
        <v>206</v>
      </c>
      <c r="D985" s="24" t="s">
        <v>195</v>
      </c>
      <c r="E985" s="24" t="s">
        <v>388</v>
      </c>
      <c r="F985" s="24"/>
      <c r="G985" s="24"/>
      <c r="H985" s="193">
        <f t="shared" si="195"/>
        <v>8</v>
      </c>
      <c r="I985" s="201">
        <f t="shared" si="195"/>
        <v>0</v>
      </c>
      <c r="J985" s="201">
        <f t="shared" si="195"/>
        <v>8</v>
      </c>
    </row>
    <row r="986" spans="2:10" ht="45">
      <c r="B986" s="27" t="s">
        <v>247</v>
      </c>
      <c r="C986" s="24" t="s">
        <v>206</v>
      </c>
      <c r="D986" s="24" t="s">
        <v>195</v>
      </c>
      <c r="E986" s="24" t="s">
        <v>388</v>
      </c>
      <c r="F986" s="24" t="s">
        <v>246</v>
      </c>
      <c r="G986" s="24"/>
      <c r="H986" s="193">
        <f t="shared" si="195"/>
        <v>8</v>
      </c>
      <c r="I986" s="201">
        <f t="shared" si="195"/>
        <v>0</v>
      </c>
      <c r="J986" s="201">
        <f t="shared" si="195"/>
        <v>8</v>
      </c>
    </row>
    <row r="987" spans="2:10" ht="19.5" customHeight="1">
      <c r="B987" s="23" t="s">
        <v>249</v>
      </c>
      <c r="C987" s="24" t="s">
        <v>206</v>
      </c>
      <c r="D987" s="24" t="s">
        <v>195</v>
      </c>
      <c r="E987" s="24" t="s">
        <v>388</v>
      </c>
      <c r="F987" s="24" t="s">
        <v>248</v>
      </c>
      <c r="G987" s="24"/>
      <c r="H987" s="193">
        <f t="shared" si="195"/>
        <v>8</v>
      </c>
      <c r="I987" s="201">
        <f t="shared" si="195"/>
        <v>0</v>
      </c>
      <c r="J987" s="201">
        <f t="shared" si="195"/>
        <v>8</v>
      </c>
    </row>
    <row r="988" spans="2:10" ht="19.5" customHeight="1">
      <c r="B988" s="25" t="s">
        <v>234</v>
      </c>
      <c r="C988" s="26" t="s">
        <v>206</v>
      </c>
      <c r="D988" s="26" t="s">
        <v>195</v>
      </c>
      <c r="E988" s="26" t="s">
        <v>388</v>
      </c>
      <c r="F988" s="26" t="s">
        <v>248</v>
      </c>
      <c r="G988" s="26" t="s">
        <v>222</v>
      </c>
      <c r="H988" s="139">
        <f>'вед.прил 7'!I1052</f>
        <v>8</v>
      </c>
      <c r="I988" s="139">
        <f>'вед.прил 7'!N1052</f>
        <v>0</v>
      </c>
      <c r="J988" s="139">
        <f>'вед.прил 7'!O1052</f>
        <v>8</v>
      </c>
    </row>
    <row r="989" spans="2:10" ht="49.5" customHeight="1">
      <c r="B989" s="23" t="str">
        <f>'вед.прил 7'!A1053</f>
        <v>Муниципальная программа "Развитие физической культуры и спорта в городе Ливны Орловской области" </v>
      </c>
      <c r="C989" s="24" t="s">
        <v>206</v>
      </c>
      <c r="D989" s="24" t="s">
        <v>195</v>
      </c>
      <c r="E989" s="24" t="str">
        <f>'вед.прил 7'!E1053</f>
        <v>54 0 00 00000</v>
      </c>
      <c r="F989" s="24"/>
      <c r="G989" s="24"/>
      <c r="H989" s="175">
        <f>H990+H1007+H1030</f>
        <v>39351.7</v>
      </c>
      <c r="I989" s="201">
        <f>I990+I1007+I1030</f>
        <v>-440.3</v>
      </c>
      <c r="J989" s="201">
        <f>J990+J1007+J1030</f>
        <v>38911.4</v>
      </c>
    </row>
    <row r="990" spans="2:10" ht="75">
      <c r="B990" s="23" t="str">
        <f>'вед.прил 7'!A1054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90" s="24" t="s">
        <v>206</v>
      </c>
      <c r="D990" s="24" t="s">
        <v>195</v>
      </c>
      <c r="E990" s="24" t="str">
        <f>'вед.прил 7'!E1054</f>
        <v>54 1 00 00000</v>
      </c>
      <c r="F990" s="24"/>
      <c r="G990" s="24"/>
      <c r="H990" s="175">
        <f>H991+H1002</f>
        <v>14097.4</v>
      </c>
      <c r="I990" s="201">
        <f>I991+I1002</f>
        <v>169.7</v>
      </c>
      <c r="J990" s="201">
        <f>J991+J1002</f>
        <v>14267.1</v>
      </c>
    </row>
    <row r="991" spans="2:10" ht="60">
      <c r="B991" s="23" t="str">
        <f>'вед.прил 7'!A1055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91" s="24" t="s">
        <v>206</v>
      </c>
      <c r="D991" s="24" t="s">
        <v>195</v>
      </c>
      <c r="E991" s="24" t="str">
        <f>'вед.прил 7'!E1055</f>
        <v>54 1 01 00000</v>
      </c>
      <c r="F991" s="24"/>
      <c r="G991" s="24"/>
      <c r="H991" s="175">
        <f>H992</f>
        <v>838.1</v>
      </c>
      <c r="I991" s="201">
        <f>I992</f>
        <v>8</v>
      </c>
      <c r="J991" s="201">
        <f>J992</f>
        <v>846.1</v>
      </c>
    </row>
    <row r="992" spans="2:10" ht="15">
      <c r="B992" s="22" t="s">
        <v>298</v>
      </c>
      <c r="C992" s="24" t="s">
        <v>206</v>
      </c>
      <c r="D992" s="24" t="s">
        <v>195</v>
      </c>
      <c r="E992" s="24" t="str">
        <f>'вед.прил 7'!E1056</f>
        <v>54 1 01 77480</v>
      </c>
      <c r="F992" s="24"/>
      <c r="G992" s="24"/>
      <c r="H992" s="175">
        <f>H996+H993+H999</f>
        <v>838.1</v>
      </c>
      <c r="I992" s="201">
        <f>I996+I993+I999</f>
        <v>8</v>
      </c>
      <c r="J992" s="201">
        <f>J996+J993+J999</f>
        <v>846.1</v>
      </c>
    </row>
    <row r="993" spans="2:10" ht="90">
      <c r="B993" s="23" t="s">
        <v>313</v>
      </c>
      <c r="C993" s="24" t="s">
        <v>206</v>
      </c>
      <c r="D993" s="24" t="s">
        <v>195</v>
      </c>
      <c r="E993" s="24" t="str">
        <f>'вед.прил 7'!E1057</f>
        <v>54 1 01 77480</v>
      </c>
      <c r="F993" s="24" t="s">
        <v>242</v>
      </c>
      <c r="G993" s="24"/>
      <c r="H993" s="175">
        <f aca="true" t="shared" si="196" ref="H993:J994">H994</f>
        <v>304</v>
      </c>
      <c r="I993" s="201">
        <f t="shared" si="196"/>
        <v>8</v>
      </c>
      <c r="J993" s="201">
        <f t="shared" si="196"/>
        <v>312</v>
      </c>
    </row>
    <row r="994" spans="2:10" ht="30">
      <c r="B994" s="23" t="s">
        <v>312</v>
      </c>
      <c r="C994" s="24" t="s">
        <v>206</v>
      </c>
      <c r="D994" s="24" t="s">
        <v>195</v>
      </c>
      <c r="E994" s="24" t="str">
        <f>'вед.прил 7'!E1058</f>
        <v>54 1 01 77480</v>
      </c>
      <c r="F994" s="24" t="s">
        <v>243</v>
      </c>
      <c r="G994" s="24"/>
      <c r="H994" s="175">
        <f t="shared" si="196"/>
        <v>304</v>
      </c>
      <c r="I994" s="201">
        <f t="shared" si="196"/>
        <v>8</v>
      </c>
      <c r="J994" s="201">
        <f t="shared" si="196"/>
        <v>312</v>
      </c>
    </row>
    <row r="995" spans="2:10" ht="15">
      <c r="B995" s="25" t="s">
        <v>234</v>
      </c>
      <c r="C995" s="26" t="s">
        <v>206</v>
      </c>
      <c r="D995" s="26" t="s">
        <v>195</v>
      </c>
      <c r="E995" s="26" t="str">
        <f>'вед.прил 7'!E1059</f>
        <v>54 1 01 77480</v>
      </c>
      <c r="F995" s="26" t="s">
        <v>243</v>
      </c>
      <c r="G995" s="26" t="s">
        <v>222</v>
      </c>
      <c r="H995" s="139">
        <f>'вед.прил 7'!I1059</f>
        <v>304</v>
      </c>
      <c r="I995" s="209">
        <f>'вед.прил 7'!N1059</f>
        <v>8</v>
      </c>
      <c r="J995" s="209">
        <f>'вед.прил 7'!O1059</f>
        <v>312</v>
      </c>
    </row>
    <row r="996" spans="2:10" ht="45">
      <c r="B996" s="22" t="s">
        <v>327</v>
      </c>
      <c r="C996" s="24" t="s">
        <v>206</v>
      </c>
      <c r="D996" s="24" t="s">
        <v>195</v>
      </c>
      <c r="E996" s="24" t="str">
        <f>'вед.прил 7'!E1060</f>
        <v>54 1 01 77480</v>
      </c>
      <c r="F996" s="24" t="s">
        <v>244</v>
      </c>
      <c r="G996" s="24"/>
      <c r="H996" s="175">
        <f aca="true" t="shared" si="197" ref="H996:J997">H997</f>
        <v>339.7</v>
      </c>
      <c r="I996" s="201">
        <f t="shared" si="197"/>
        <v>0</v>
      </c>
      <c r="J996" s="201">
        <f t="shared" si="197"/>
        <v>339.7</v>
      </c>
    </row>
    <row r="997" spans="2:10" ht="45">
      <c r="B997" s="22" t="s">
        <v>315</v>
      </c>
      <c r="C997" s="24" t="s">
        <v>206</v>
      </c>
      <c r="D997" s="24" t="s">
        <v>195</v>
      </c>
      <c r="E997" s="24" t="str">
        <f>'вед.прил 7'!E1061</f>
        <v>54 1 01 77480</v>
      </c>
      <c r="F997" s="24" t="s">
        <v>245</v>
      </c>
      <c r="G997" s="24"/>
      <c r="H997" s="175">
        <f t="shared" si="197"/>
        <v>339.7</v>
      </c>
      <c r="I997" s="201">
        <f t="shared" si="197"/>
        <v>0</v>
      </c>
      <c r="J997" s="201">
        <f t="shared" si="197"/>
        <v>339.7</v>
      </c>
    </row>
    <row r="998" spans="2:10" ht="15">
      <c r="B998" s="25" t="s">
        <v>234</v>
      </c>
      <c r="C998" s="26" t="s">
        <v>206</v>
      </c>
      <c r="D998" s="26" t="s">
        <v>195</v>
      </c>
      <c r="E998" s="26" t="str">
        <f>'вед.прил 7'!E1062</f>
        <v>54 1 01 77480</v>
      </c>
      <c r="F998" s="26" t="s">
        <v>245</v>
      </c>
      <c r="G998" s="26" t="s">
        <v>222</v>
      </c>
      <c r="H998" s="139">
        <f>'вед.прил 7'!I1062</f>
        <v>339.7</v>
      </c>
      <c r="I998" s="209">
        <f>'вед.прил 7'!N1062</f>
        <v>0</v>
      </c>
      <c r="J998" s="209">
        <f>'вед.прил 7'!O1062</f>
        <v>339.7</v>
      </c>
    </row>
    <row r="999" spans="2:10" ht="45">
      <c r="B999" s="27" t="s">
        <v>247</v>
      </c>
      <c r="C999" s="24" t="s">
        <v>206</v>
      </c>
      <c r="D999" s="24" t="s">
        <v>195</v>
      </c>
      <c r="E999" s="24" t="s">
        <v>43</v>
      </c>
      <c r="F999" s="24" t="s">
        <v>246</v>
      </c>
      <c r="G999" s="24"/>
      <c r="H999" s="193">
        <f aca="true" t="shared" si="198" ref="H999:J1000">H1000</f>
        <v>194.4</v>
      </c>
      <c r="I999" s="201">
        <f t="shared" si="198"/>
        <v>0</v>
      </c>
      <c r="J999" s="201">
        <f t="shared" si="198"/>
        <v>194.4</v>
      </c>
    </row>
    <row r="1000" spans="2:10" ht="15">
      <c r="B1000" s="23" t="s">
        <v>249</v>
      </c>
      <c r="C1000" s="24" t="s">
        <v>206</v>
      </c>
      <c r="D1000" s="24" t="s">
        <v>195</v>
      </c>
      <c r="E1000" s="24" t="s">
        <v>43</v>
      </c>
      <c r="F1000" s="24" t="s">
        <v>248</v>
      </c>
      <c r="G1000" s="24"/>
      <c r="H1000" s="193">
        <f t="shared" si="198"/>
        <v>194.4</v>
      </c>
      <c r="I1000" s="201">
        <f t="shared" si="198"/>
        <v>0</v>
      </c>
      <c r="J1000" s="201">
        <f t="shared" si="198"/>
        <v>194.4</v>
      </c>
    </row>
    <row r="1001" spans="2:10" ht="15">
      <c r="B1001" s="25" t="s">
        <v>234</v>
      </c>
      <c r="C1001" s="26" t="s">
        <v>206</v>
      </c>
      <c r="D1001" s="26" t="s">
        <v>195</v>
      </c>
      <c r="E1001" s="26" t="s">
        <v>43</v>
      </c>
      <c r="F1001" s="26" t="s">
        <v>248</v>
      </c>
      <c r="G1001" s="26" t="s">
        <v>222</v>
      </c>
      <c r="H1001" s="139">
        <f>'вед.прил 7'!I1065</f>
        <v>194.4</v>
      </c>
      <c r="I1001" s="209">
        <f>'вед.прил 7'!N1065</f>
        <v>0</v>
      </c>
      <c r="J1001" s="209">
        <f>'вед.прил 7'!O1065</f>
        <v>194.4</v>
      </c>
    </row>
    <row r="1002" spans="2:10" ht="75">
      <c r="B1002" s="23" t="str">
        <f>'вед.прил 7'!A1066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02" s="24" t="s">
        <v>206</v>
      </c>
      <c r="D1002" s="24" t="s">
        <v>195</v>
      </c>
      <c r="E1002" s="24" t="str">
        <f>'вед.прил 7'!E1066</f>
        <v>54 1 02 00000</v>
      </c>
      <c r="F1002" s="24"/>
      <c r="G1002" s="24"/>
      <c r="H1002" s="175">
        <f aca="true" t="shared" si="199" ref="H1002:J1005">H1003</f>
        <v>13259.3</v>
      </c>
      <c r="I1002" s="201">
        <f t="shared" si="199"/>
        <v>161.7</v>
      </c>
      <c r="J1002" s="201">
        <f t="shared" si="199"/>
        <v>13421</v>
      </c>
    </row>
    <row r="1003" spans="2:10" ht="15">
      <c r="B1003" s="22" t="s">
        <v>298</v>
      </c>
      <c r="C1003" s="24" t="s">
        <v>206</v>
      </c>
      <c r="D1003" s="24" t="s">
        <v>195</v>
      </c>
      <c r="E1003" s="24" t="str">
        <f>'вед.прил 7'!E1067</f>
        <v>54 1 02 77480</v>
      </c>
      <c r="F1003" s="24"/>
      <c r="G1003" s="24"/>
      <c r="H1003" s="175">
        <f t="shared" si="199"/>
        <v>13259.3</v>
      </c>
      <c r="I1003" s="201">
        <f t="shared" si="199"/>
        <v>161.7</v>
      </c>
      <c r="J1003" s="201">
        <f t="shared" si="199"/>
        <v>13421</v>
      </c>
    </row>
    <row r="1004" spans="2:10" ht="45">
      <c r="B1004" s="23" t="s">
        <v>247</v>
      </c>
      <c r="C1004" s="24" t="s">
        <v>206</v>
      </c>
      <c r="D1004" s="24" t="s">
        <v>195</v>
      </c>
      <c r="E1004" s="24" t="str">
        <f>'вед.прил 7'!E1068</f>
        <v>54 1 02 77480</v>
      </c>
      <c r="F1004" s="24" t="s">
        <v>246</v>
      </c>
      <c r="G1004" s="24"/>
      <c r="H1004" s="175">
        <f t="shared" si="199"/>
        <v>13259.3</v>
      </c>
      <c r="I1004" s="201">
        <f t="shared" si="199"/>
        <v>161.7</v>
      </c>
      <c r="J1004" s="201">
        <f t="shared" si="199"/>
        <v>13421</v>
      </c>
    </row>
    <row r="1005" spans="2:10" ht="15">
      <c r="B1005" s="23" t="s">
        <v>270</v>
      </c>
      <c r="C1005" s="24" t="s">
        <v>206</v>
      </c>
      <c r="D1005" s="24" t="s">
        <v>195</v>
      </c>
      <c r="E1005" s="24" t="str">
        <f>'вед.прил 7'!E1069</f>
        <v>54 1 02 77480</v>
      </c>
      <c r="F1005" s="24" t="s">
        <v>269</v>
      </c>
      <c r="G1005" s="24"/>
      <c r="H1005" s="175">
        <f t="shared" si="199"/>
        <v>13259.3</v>
      </c>
      <c r="I1005" s="201">
        <f t="shared" si="199"/>
        <v>161.7</v>
      </c>
      <c r="J1005" s="201">
        <f t="shared" si="199"/>
        <v>13421</v>
      </c>
    </row>
    <row r="1006" spans="2:10" ht="15">
      <c r="B1006" s="25" t="s">
        <v>234</v>
      </c>
      <c r="C1006" s="26" t="s">
        <v>206</v>
      </c>
      <c r="D1006" s="26" t="s">
        <v>195</v>
      </c>
      <c r="E1006" s="26" t="str">
        <f>'вед.прил 7'!E1070</f>
        <v>54 1 02 77480</v>
      </c>
      <c r="F1006" s="26" t="s">
        <v>269</v>
      </c>
      <c r="G1006" s="26" t="s">
        <v>222</v>
      </c>
      <c r="H1006" s="139">
        <f>'вед.прил 7'!I1070</f>
        <v>13259.3</v>
      </c>
      <c r="I1006" s="209">
        <f>'вед.прил 7'!N1070</f>
        <v>161.7</v>
      </c>
      <c r="J1006" s="209">
        <f>'вед.прил 7'!O1070</f>
        <v>13421</v>
      </c>
    </row>
    <row r="1007" spans="2:10" ht="45">
      <c r="B1007" s="23" t="str">
        <f>'вед.прил 7'!A1071</f>
        <v>Подпрограмма "Развитие инфраструктуры массового спорта в городе Ливны Орловской области"</v>
      </c>
      <c r="C1007" s="24" t="s">
        <v>206</v>
      </c>
      <c r="D1007" s="24" t="s">
        <v>195</v>
      </c>
      <c r="E1007" s="24" t="str">
        <f>'вед.прил 7'!E1071</f>
        <v>54 3 00 00000</v>
      </c>
      <c r="F1007" s="26"/>
      <c r="G1007" s="26"/>
      <c r="H1007" s="175">
        <f>H1008+H1016+H1021</f>
        <v>9488.2</v>
      </c>
      <c r="I1007" s="201">
        <f>I1008+I1016+I1021</f>
        <v>120</v>
      </c>
      <c r="J1007" s="201">
        <f>J1008+J1016+J1021</f>
        <v>9608.2</v>
      </c>
    </row>
    <row r="1008" spans="2:10" ht="30">
      <c r="B1008" s="23" t="str">
        <f>'вед.прил 7'!A1072</f>
        <v>Основное мероприятие "Содержание спортивных сооружений"</v>
      </c>
      <c r="C1008" s="24" t="s">
        <v>206</v>
      </c>
      <c r="D1008" s="24" t="s">
        <v>195</v>
      </c>
      <c r="E1008" s="24" t="str">
        <f>'вед.прил 7'!E1072</f>
        <v>54 3 01 00000</v>
      </c>
      <c r="F1008" s="26"/>
      <c r="G1008" s="26"/>
      <c r="H1008" s="175">
        <f aca="true" t="shared" si="200" ref="H1008:J1011">H1009</f>
        <v>414.20000000000005</v>
      </c>
      <c r="I1008" s="201">
        <f t="shared" si="200"/>
        <v>0</v>
      </c>
      <c r="J1008" s="201">
        <f t="shared" si="200"/>
        <v>414.20000000000005</v>
      </c>
    </row>
    <row r="1009" spans="2:10" ht="15">
      <c r="B1009" s="22" t="s">
        <v>298</v>
      </c>
      <c r="C1009" s="24" t="s">
        <v>206</v>
      </c>
      <c r="D1009" s="24" t="s">
        <v>195</v>
      </c>
      <c r="E1009" s="24" t="str">
        <f>'вед.прил 7'!E1073</f>
        <v>54 3 01 77780</v>
      </c>
      <c r="F1009" s="24"/>
      <c r="G1009" s="26"/>
      <c r="H1009" s="175">
        <f>H1010+H1013</f>
        <v>414.20000000000005</v>
      </c>
      <c r="I1009" s="201">
        <f>I1010+I1013</f>
        <v>0</v>
      </c>
      <c r="J1009" s="201">
        <f>J1010+J1013</f>
        <v>414.20000000000005</v>
      </c>
    </row>
    <row r="1010" spans="2:10" ht="45">
      <c r="B1010" s="22" t="s">
        <v>327</v>
      </c>
      <c r="C1010" s="24" t="s">
        <v>206</v>
      </c>
      <c r="D1010" s="24" t="s">
        <v>195</v>
      </c>
      <c r="E1010" s="24" t="str">
        <f>'вед.прил 7'!E1074</f>
        <v>54 3 01 77780</v>
      </c>
      <c r="F1010" s="24" t="s">
        <v>244</v>
      </c>
      <c r="G1010" s="26"/>
      <c r="H1010" s="175">
        <f t="shared" si="200"/>
        <v>123.9</v>
      </c>
      <c r="I1010" s="201">
        <f t="shared" si="200"/>
        <v>0</v>
      </c>
      <c r="J1010" s="201">
        <f t="shared" si="200"/>
        <v>123.9</v>
      </c>
    </row>
    <row r="1011" spans="2:10" ht="45">
      <c r="B1011" s="22" t="s">
        <v>315</v>
      </c>
      <c r="C1011" s="24" t="s">
        <v>206</v>
      </c>
      <c r="D1011" s="24" t="s">
        <v>195</v>
      </c>
      <c r="E1011" s="24" t="str">
        <f>'вед.прил 7'!E1075</f>
        <v>54 3 01 77780</v>
      </c>
      <c r="F1011" s="24" t="s">
        <v>245</v>
      </c>
      <c r="G1011" s="26"/>
      <c r="H1011" s="175">
        <f t="shared" si="200"/>
        <v>123.9</v>
      </c>
      <c r="I1011" s="201">
        <f t="shared" si="200"/>
        <v>0</v>
      </c>
      <c r="J1011" s="201">
        <f t="shared" si="200"/>
        <v>123.9</v>
      </c>
    </row>
    <row r="1012" spans="2:10" ht="17.25" customHeight="1">
      <c r="B1012" s="25" t="s">
        <v>234</v>
      </c>
      <c r="C1012" s="26" t="s">
        <v>206</v>
      </c>
      <c r="D1012" s="26" t="s">
        <v>195</v>
      </c>
      <c r="E1012" s="26" t="str">
        <f>'вед.прил 7'!E1076</f>
        <v>54 3 01 77780</v>
      </c>
      <c r="F1012" s="26" t="s">
        <v>245</v>
      </c>
      <c r="G1012" s="26" t="s">
        <v>222</v>
      </c>
      <c r="H1012" s="139">
        <f>'вед.прил 7'!I1076</f>
        <v>123.9</v>
      </c>
      <c r="I1012" s="209">
        <f>'вед.прил 7'!N1076</f>
        <v>0</v>
      </c>
      <c r="J1012" s="209">
        <f>'вед.прил 7'!O1076</f>
        <v>123.9</v>
      </c>
    </row>
    <row r="1013" spans="2:10" ht="52.5" customHeight="1">
      <c r="B1013" s="27" t="s">
        <v>247</v>
      </c>
      <c r="C1013" s="24" t="s">
        <v>206</v>
      </c>
      <c r="D1013" s="24" t="s">
        <v>195</v>
      </c>
      <c r="E1013" s="24" t="s">
        <v>50</v>
      </c>
      <c r="F1013" s="24" t="s">
        <v>246</v>
      </c>
      <c r="G1013" s="24"/>
      <c r="H1013" s="186">
        <f aca="true" t="shared" si="201" ref="H1013:J1014">H1014</f>
        <v>290.3</v>
      </c>
      <c r="I1013" s="201">
        <f t="shared" si="201"/>
        <v>0</v>
      </c>
      <c r="J1013" s="201">
        <f t="shared" si="201"/>
        <v>290.3</v>
      </c>
    </row>
    <row r="1014" spans="2:10" ht="17.25" customHeight="1">
      <c r="B1014" s="23" t="s">
        <v>270</v>
      </c>
      <c r="C1014" s="24" t="s">
        <v>206</v>
      </c>
      <c r="D1014" s="24" t="s">
        <v>195</v>
      </c>
      <c r="E1014" s="24" t="s">
        <v>50</v>
      </c>
      <c r="F1014" s="24" t="s">
        <v>269</v>
      </c>
      <c r="G1014" s="24"/>
      <c r="H1014" s="186">
        <f t="shared" si="201"/>
        <v>290.3</v>
      </c>
      <c r="I1014" s="201">
        <f t="shared" si="201"/>
        <v>0</v>
      </c>
      <c r="J1014" s="201">
        <f t="shared" si="201"/>
        <v>290.3</v>
      </c>
    </row>
    <row r="1015" spans="2:10" ht="17.25" customHeight="1">
      <c r="B1015" s="25" t="s">
        <v>234</v>
      </c>
      <c r="C1015" s="26" t="s">
        <v>206</v>
      </c>
      <c r="D1015" s="26" t="s">
        <v>195</v>
      </c>
      <c r="E1015" s="26" t="s">
        <v>50</v>
      </c>
      <c r="F1015" s="26" t="s">
        <v>269</v>
      </c>
      <c r="G1015" s="26" t="s">
        <v>222</v>
      </c>
      <c r="H1015" s="139">
        <f>'вед.прил 7'!I1079</f>
        <v>290.3</v>
      </c>
      <c r="I1015" s="209">
        <f>'вед.прил 7'!N1079</f>
        <v>0</v>
      </c>
      <c r="J1015" s="209">
        <f>'вед.прил 7'!O1079</f>
        <v>290.3</v>
      </c>
    </row>
    <row r="1016" spans="2:10" ht="70.5" customHeight="1">
      <c r="B1016" s="22" t="str">
        <f>'вед.прил 7'!A1080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1016" s="24" t="s">
        <v>206</v>
      </c>
      <c r="D1016" s="24" t="s">
        <v>195</v>
      </c>
      <c r="E1016" s="24" t="s">
        <v>519</v>
      </c>
      <c r="F1016" s="24"/>
      <c r="G1016" s="24"/>
      <c r="H1016" s="175">
        <f aca="true" t="shared" si="202" ref="H1016:J1019">H1017</f>
        <v>5345</v>
      </c>
      <c r="I1016" s="201">
        <f t="shared" si="202"/>
        <v>0</v>
      </c>
      <c r="J1016" s="201">
        <f t="shared" si="202"/>
        <v>5345</v>
      </c>
    </row>
    <row r="1017" spans="2:10" ht="15">
      <c r="B1017" s="22" t="s">
        <v>298</v>
      </c>
      <c r="C1017" s="24" t="s">
        <v>206</v>
      </c>
      <c r="D1017" s="24" t="s">
        <v>195</v>
      </c>
      <c r="E1017" s="24" t="s">
        <v>520</v>
      </c>
      <c r="F1017" s="24"/>
      <c r="G1017" s="24"/>
      <c r="H1017" s="175">
        <f t="shared" si="202"/>
        <v>5345</v>
      </c>
      <c r="I1017" s="201">
        <f t="shared" si="202"/>
        <v>0</v>
      </c>
      <c r="J1017" s="201">
        <f t="shared" si="202"/>
        <v>5345</v>
      </c>
    </row>
    <row r="1018" spans="2:10" ht="45">
      <c r="B1018" s="112" t="s">
        <v>317</v>
      </c>
      <c r="C1018" s="24" t="s">
        <v>206</v>
      </c>
      <c r="D1018" s="24" t="s">
        <v>195</v>
      </c>
      <c r="E1018" s="24" t="s">
        <v>520</v>
      </c>
      <c r="F1018" s="24" t="s">
        <v>271</v>
      </c>
      <c r="G1018" s="24"/>
      <c r="H1018" s="175">
        <f t="shared" si="202"/>
        <v>5345</v>
      </c>
      <c r="I1018" s="201">
        <f t="shared" si="202"/>
        <v>0</v>
      </c>
      <c r="J1018" s="201">
        <f t="shared" si="202"/>
        <v>5345</v>
      </c>
    </row>
    <row r="1019" spans="2:10" ht="15">
      <c r="B1019" s="111" t="s">
        <v>292</v>
      </c>
      <c r="C1019" s="24" t="s">
        <v>206</v>
      </c>
      <c r="D1019" s="24" t="s">
        <v>195</v>
      </c>
      <c r="E1019" s="24" t="s">
        <v>520</v>
      </c>
      <c r="F1019" s="24" t="s">
        <v>161</v>
      </c>
      <c r="G1019" s="24"/>
      <c r="H1019" s="175">
        <f t="shared" si="202"/>
        <v>5345</v>
      </c>
      <c r="I1019" s="201">
        <f t="shared" si="202"/>
        <v>0</v>
      </c>
      <c r="J1019" s="201">
        <f t="shared" si="202"/>
        <v>5345</v>
      </c>
    </row>
    <row r="1020" spans="2:10" ht="15">
      <c r="B1020" s="114" t="s">
        <v>234</v>
      </c>
      <c r="C1020" s="26" t="s">
        <v>206</v>
      </c>
      <c r="D1020" s="26" t="s">
        <v>195</v>
      </c>
      <c r="E1020" s="24" t="s">
        <v>520</v>
      </c>
      <c r="F1020" s="26" t="s">
        <v>161</v>
      </c>
      <c r="G1020" s="26" t="s">
        <v>222</v>
      </c>
      <c r="H1020" s="139">
        <f>'вед.прил 7'!I1084+'вед.прил 7'!I896</f>
        <v>5345</v>
      </c>
      <c r="I1020" s="209">
        <f>'вед.прил 7'!N1084+'вед.прил 7'!N896</f>
        <v>0</v>
      </c>
      <c r="J1020" s="209">
        <f>'вед.прил 7'!O1084+'вед.прил 7'!O896</f>
        <v>5345</v>
      </c>
    </row>
    <row r="1021" spans="2:10" ht="120">
      <c r="B1021" s="22" t="s">
        <v>562</v>
      </c>
      <c r="C1021" s="24" t="s">
        <v>206</v>
      </c>
      <c r="D1021" s="24" t="s">
        <v>195</v>
      </c>
      <c r="E1021" s="24" t="s">
        <v>563</v>
      </c>
      <c r="F1021" s="26"/>
      <c r="G1021" s="26"/>
      <c r="H1021" s="188">
        <f>H1026+H1022</f>
        <v>3729</v>
      </c>
      <c r="I1021" s="201">
        <f>I1026+I1022</f>
        <v>120</v>
      </c>
      <c r="J1021" s="201">
        <f>J1026+J1022</f>
        <v>3849</v>
      </c>
    </row>
    <row r="1022" spans="2:10" ht="15">
      <c r="B1022" s="22" t="s">
        <v>574</v>
      </c>
      <c r="C1022" s="24" t="s">
        <v>206</v>
      </c>
      <c r="D1022" s="24" t="s">
        <v>195</v>
      </c>
      <c r="E1022" s="24" t="s">
        <v>575</v>
      </c>
      <c r="F1022" s="26"/>
      <c r="G1022" s="26"/>
      <c r="H1022" s="193">
        <f aca="true" t="shared" si="203" ref="H1022:J1024">H1023</f>
        <v>2200</v>
      </c>
      <c r="I1022" s="201">
        <f t="shared" si="203"/>
        <v>0</v>
      </c>
      <c r="J1022" s="201">
        <f t="shared" si="203"/>
        <v>2200</v>
      </c>
    </row>
    <row r="1023" spans="2:10" ht="45">
      <c r="B1023" s="111" t="s">
        <v>247</v>
      </c>
      <c r="C1023" s="24" t="s">
        <v>206</v>
      </c>
      <c r="D1023" s="24" t="s">
        <v>195</v>
      </c>
      <c r="E1023" s="24" t="s">
        <v>575</v>
      </c>
      <c r="F1023" s="24" t="s">
        <v>246</v>
      </c>
      <c r="G1023" s="24"/>
      <c r="H1023" s="193">
        <f t="shared" si="203"/>
        <v>2200</v>
      </c>
      <c r="I1023" s="201">
        <f t="shared" si="203"/>
        <v>0</v>
      </c>
      <c r="J1023" s="201">
        <f t="shared" si="203"/>
        <v>2200</v>
      </c>
    </row>
    <row r="1024" spans="2:10" ht="15">
      <c r="B1024" s="23" t="s">
        <v>270</v>
      </c>
      <c r="C1024" s="24" t="s">
        <v>206</v>
      </c>
      <c r="D1024" s="24" t="s">
        <v>195</v>
      </c>
      <c r="E1024" s="24" t="s">
        <v>575</v>
      </c>
      <c r="F1024" s="24" t="s">
        <v>269</v>
      </c>
      <c r="G1024" s="24"/>
      <c r="H1024" s="193">
        <f t="shared" si="203"/>
        <v>2200</v>
      </c>
      <c r="I1024" s="201">
        <f t="shared" si="203"/>
        <v>0</v>
      </c>
      <c r="J1024" s="201">
        <f t="shared" si="203"/>
        <v>2200</v>
      </c>
    </row>
    <row r="1025" spans="2:10" ht="15">
      <c r="B1025" s="25" t="s">
        <v>235</v>
      </c>
      <c r="C1025" s="26" t="s">
        <v>206</v>
      </c>
      <c r="D1025" s="26" t="s">
        <v>195</v>
      </c>
      <c r="E1025" s="26" t="s">
        <v>575</v>
      </c>
      <c r="F1025" s="26" t="s">
        <v>269</v>
      </c>
      <c r="G1025" s="26" t="s">
        <v>223</v>
      </c>
      <c r="H1025" s="139">
        <f>'вед.прил 7'!I1089</f>
        <v>2200</v>
      </c>
      <c r="I1025" s="139">
        <f>'вед.прил 7'!N1089</f>
        <v>0</v>
      </c>
      <c r="J1025" s="139">
        <f>'вед.прил 7'!O1089</f>
        <v>2200</v>
      </c>
    </row>
    <row r="1026" spans="2:10" ht="15">
      <c r="B1026" s="111" t="s">
        <v>298</v>
      </c>
      <c r="C1026" s="24" t="s">
        <v>206</v>
      </c>
      <c r="D1026" s="24" t="s">
        <v>195</v>
      </c>
      <c r="E1026" s="24" t="s">
        <v>564</v>
      </c>
      <c r="F1026" s="26"/>
      <c r="G1026" s="26"/>
      <c r="H1026" s="188">
        <f aca="true" t="shared" si="204" ref="H1026:J1028">H1027</f>
        <v>1529</v>
      </c>
      <c r="I1026" s="201">
        <f t="shared" si="204"/>
        <v>120</v>
      </c>
      <c r="J1026" s="201">
        <f t="shared" si="204"/>
        <v>1649</v>
      </c>
    </row>
    <row r="1027" spans="2:10" ht="45">
      <c r="B1027" s="111" t="s">
        <v>247</v>
      </c>
      <c r="C1027" s="24" t="s">
        <v>206</v>
      </c>
      <c r="D1027" s="24" t="s">
        <v>195</v>
      </c>
      <c r="E1027" s="24" t="s">
        <v>564</v>
      </c>
      <c r="F1027" s="24" t="s">
        <v>246</v>
      </c>
      <c r="G1027" s="24"/>
      <c r="H1027" s="188">
        <f t="shared" si="204"/>
        <v>1529</v>
      </c>
      <c r="I1027" s="201">
        <f t="shared" si="204"/>
        <v>120</v>
      </c>
      <c r="J1027" s="201">
        <f t="shared" si="204"/>
        <v>1649</v>
      </c>
    </row>
    <row r="1028" spans="2:10" ht="15">
      <c r="B1028" s="23" t="s">
        <v>270</v>
      </c>
      <c r="C1028" s="24" t="s">
        <v>206</v>
      </c>
      <c r="D1028" s="24" t="s">
        <v>195</v>
      </c>
      <c r="E1028" s="24" t="s">
        <v>564</v>
      </c>
      <c r="F1028" s="24" t="s">
        <v>269</v>
      </c>
      <c r="G1028" s="24"/>
      <c r="H1028" s="188">
        <f t="shared" si="204"/>
        <v>1529</v>
      </c>
      <c r="I1028" s="201">
        <f t="shared" si="204"/>
        <v>120</v>
      </c>
      <c r="J1028" s="201">
        <f t="shared" si="204"/>
        <v>1649</v>
      </c>
    </row>
    <row r="1029" spans="2:10" ht="15">
      <c r="B1029" s="113" t="s">
        <v>234</v>
      </c>
      <c r="C1029" s="26" t="s">
        <v>206</v>
      </c>
      <c r="D1029" s="26" t="s">
        <v>195</v>
      </c>
      <c r="E1029" s="24" t="s">
        <v>564</v>
      </c>
      <c r="F1029" s="26" t="s">
        <v>269</v>
      </c>
      <c r="G1029" s="26" t="s">
        <v>222</v>
      </c>
      <c r="H1029" s="139">
        <f>'вед.прил 7'!I1093</f>
        <v>1529</v>
      </c>
      <c r="I1029" s="209">
        <f>'вед.прил 7'!N1093</f>
        <v>120</v>
      </c>
      <c r="J1029" s="209">
        <f>'вед.прил 7'!O1093</f>
        <v>1649</v>
      </c>
    </row>
    <row r="1030" spans="2:10" ht="60">
      <c r="B1030" s="112" t="str">
        <f>'вед.прил 7'!A1094</f>
        <v>Подпрограмма "Развитие муниципального бюджетного учреждения спортивной подготовки в городе Ливны Орловской области"</v>
      </c>
      <c r="C1030" s="24" t="s">
        <v>206</v>
      </c>
      <c r="D1030" s="24" t="s">
        <v>195</v>
      </c>
      <c r="E1030" s="24" t="str">
        <f>'вед.прил 7'!E1094</f>
        <v>54 4 00 00000</v>
      </c>
      <c r="F1030" s="24"/>
      <c r="G1030" s="24"/>
      <c r="H1030" s="175">
        <f aca="true" t="shared" si="205" ref="H1030:J1034">H1031</f>
        <v>15766.1</v>
      </c>
      <c r="I1030" s="201">
        <f t="shared" si="205"/>
        <v>-730</v>
      </c>
      <c r="J1030" s="201">
        <f t="shared" si="205"/>
        <v>15036.1</v>
      </c>
    </row>
    <row r="1031" spans="2:10" ht="60">
      <c r="B1031" s="112" t="str">
        <f>'вед.прил 7'!A1095</f>
        <v>Основное мероприятие "Обеспечение деятельности муниципального бюджетного учреждения "Спортивная школа" города Ливны"</v>
      </c>
      <c r="C1031" s="24" t="s">
        <v>206</v>
      </c>
      <c r="D1031" s="24" t="s">
        <v>195</v>
      </c>
      <c r="E1031" s="24" t="str">
        <f>'вед.прил 7'!E1095</f>
        <v>54 4 01 00000</v>
      </c>
      <c r="F1031" s="24"/>
      <c r="G1031" s="24"/>
      <c r="H1031" s="175">
        <f t="shared" si="205"/>
        <v>15766.1</v>
      </c>
      <c r="I1031" s="201">
        <f t="shared" si="205"/>
        <v>-730</v>
      </c>
      <c r="J1031" s="201">
        <f t="shared" si="205"/>
        <v>15036.1</v>
      </c>
    </row>
    <row r="1032" spans="2:10" ht="15">
      <c r="B1032" s="112" t="str">
        <f>'вед.прил 7'!A1096</f>
        <v>Реализация основного мероприятия</v>
      </c>
      <c r="C1032" s="24" t="s">
        <v>206</v>
      </c>
      <c r="D1032" s="24" t="s">
        <v>195</v>
      </c>
      <c r="E1032" s="24" t="str">
        <f>'вед.прил 7'!E1096</f>
        <v>54 4 01 77490</v>
      </c>
      <c r="F1032" s="24"/>
      <c r="G1032" s="24"/>
      <c r="H1032" s="175">
        <f t="shared" si="205"/>
        <v>15766.1</v>
      </c>
      <c r="I1032" s="201">
        <f t="shared" si="205"/>
        <v>-730</v>
      </c>
      <c r="J1032" s="201">
        <f t="shared" si="205"/>
        <v>15036.1</v>
      </c>
    </row>
    <row r="1033" spans="2:10" ht="45">
      <c r="B1033" s="112" t="str">
        <f>'вед.прил 7'!A1097</f>
        <v>Предоставление субсидий бюджетным, автономным учреждениям и иным некоммерческим организациям</v>
      </c>
      <c r="C1033" s="24" t="s">
        <v>206</v>
      </c>
      <c r="D1033" s="24" t="s">
        <v>195</v>
      </c>
      <c r="E1033" s="24" t="str">
        <f>'вед.прил 7'!E1097</f>
        <v>54 4 01 77490</v>
      </c>
      <c r="F1033" s="24" t="s">
        <v>246</v>
      </c>
      <c r="G1033" s="24"/>
      <c r="H1033" s="175">
        <f t="shared" si="205"/>
        <v>15766.1</v>
      </c>
      <c r="I1033" s="201">
        <f t="shared" si="205"/>
        <v>-730</v>
      </c>
      <c r="J1033" s="201">
        <f t="shared" si="205"/>
        <v>15036.1</v>
      </c>
    </row>
    <row r="1034" spans="2:10" ht="15">
      <c r="B1034" s="112" t="str">
        <f>'вед.прил 7'!A1098</f>
        <v>Субсидии бюджетным учреждениям</v>
      </c>
      <c r="C1034" s="24" t="s">
        <v>206</v>
      </c>
      <c r="D1034" s="24" t="s">
        <v>195</v>
      </c>
      <c r="E1034" s="24" t="str">
        <f>'вед.прил 7'!E1098</f>
        <v>54 4 01 77490</v>
      </c>
      <c r="F1034" s="24" t="s">
        <v>248</v>
      </c>
      <c r="G1034" s="24"/>
      <c r="H1034" s="175">
        <f t="shared" si="205"/>
        <v>15766.1</v>
      </c>
      <c r="I1034" s="201">
        <f t="shared" si="205"/>
        <v>-730</v>
      </c>
      <c r="J1034" s="201">
        <f t="shared" si="205"/>
        <v>15036.1</v>
      </c>
    </row>
    <row r="1035" spans="2:10" ht="15">
      <c r="B1035" s="114" t="str">
        <f>'вед.прил 7'!A1099</f>
        <v>Городские средства</v>
      </c>
      <c r="C1035" s="26" t="s">
        <v>206</v>
      </c>
      <c r="D1035" s="26" t="s">
        <v>195</v>
      </c>
      <c r="E1035" s="26" t="str">
        <f>'вед.прил 7'!E1099</f>
        <v>54 4 01 77490</v>
      </c>
      <c r="F1035" s="26" t="s">
        <v>248</v>
      </c>
      <c r="G1035" s="26" t="s">
        <v>222</v>
      </c>
      <c r="H1035" s="139">
        <f>'вед.прил 7'!I1099</f>
        <v>15766.1</v>
      </c>
      <c r="I1035" s="209">
        <f>'вед.прил 7'!N1099</f>
        <v>-730</v>
      </c>
      <c r="J1035" s="209">
        <f>'вед.прил 7'!O1099</f>
        <v>15036.1</v>
      </c>
    </row>
    <row r="1036" spans="2:10" ht="15">
      <c r="B1036" s="27" t="s">
        <v>164</v>
      </c>
      <c r="C1036" s="24" t="s">
        <v>206</v>
      </c>
      <c r="D1036" s="24" t="s">
        <v>195</v>
      </c>
      <c r="E1036" s="24" t="s">
        <v>358</v>
      </c>
      <c r="F1036" s="26"/>
      <c r="G1036" s="26"/>
      <c r="H1036" s="175">
        <f>H1041+H1037</f>
        <v>120</v>
      </c>
      <c r="I1036" s="201">
        <f>I1041+I1037</f>
        <v>0</v>
      </c>
      <c r="J1036" s="201">
        <f>J1041+J1037</f>
        <v>120</v>
      </c>
    </row>
    <row r="1037" spans="2:10" ht="75">
      <c r="B1037" s="112" t="s">
        <v>555</v>
      </c>
      <c r="C1037" s="24" t="s">
        <v>206</v>
      </c>
      <c r="D1037" s="24" t="s">
        <v>195</v>
      </c>
      <c r="E1037" s="24" t="s">
        <v>556</v>
      </c>
      <c r="F1037" s="26"/>
      <c r="G1037" s="26"/>
      <c r="H1037" s="182">
        <f aca="true" t="shared" si="206" ref="H1037:J1039">H1038</f>
        <v>40</v>
      </c>
      <c r="I1037" s="201">
        <f t="shared" si="206"/>
        <v>0</v>
      </c>
      <c r="J1037" s="201">
        <f t="shared" si="206"/>
        <v>40</v>
      </c>
    </row>
    <row r="1038" spans="2:10" ht="45">
      <c r="B1038" s="112" t="s">
        <v>247</v>
      </c>
      <c r="C1038" s="24" t="s">
        <v>206</v>
      </c>
      <c r="D1038" s="24" t="s">
        <v>195</v>
      </c>
      <c r="E1038" s="24" t="s">
        <v>556</v>
      </c>
      <c r="F1038" s="24" t="s">
        <v>246</v>
      </c>
      <c r="G1038" s="26"/>
      <c r="H1038" s="182">
        <f t="shared" si="206"/>
        <v>40</v>
      </c>
      <c r="I1038" s="201">
        <f t="shared" si="206"/>
        <v>0</v>
      </c>
      <c r="J1038" s="201">
        <f t="shared" si="206"/>
        <v>40</v>
      </c>
    </row>
    <row r="1039" spans="2:10" ht="15">
      <c r="B1039" s="112" t="s">
        <v>249</v>
      </c>
      <c r="C1039" s="24" t="s">
        <v>206</v>
      </c>
      <c r="D1039" s="24" t="s">
        <v>195</v>
      </c>
      <c r="E1039" s="24" t="s">
        <v>556</v>
      </c>
      <c r="F1039" s="24" t="s">
        <v>248</v>
      </c>
      <c r="G1039" s="26"/>
      <c r="H1039" s="182">
        <f t="shared" si="206"/>
        <v>40</v>
      </c>
      <c r="I1039" s="201">
        <f t="shared" si="206"/>
        <v>0</v>
      </c>
      <c r="J1039" s="201">
        <f t="shared" si="206"/>
        <v>40</v>
      </c>
    </row>
    <row r="1040" spans="2:10" ht="15">
      <c r="B1040" s="114" t="s">
        <v>235</v>
      </c>
      <c r="C1040" s="26" t="s">
        <v>206</v>
      </c>
      <c r="D1040" s="26" t="s">
        <v>195</v>
      </c>
      <c r="E1040" s="26" t="s">
        <v>556</v>
      </c>
      <c r="F1040" s="26" t="s">
        <v>248</v>
      </c>
      <c r="G1040" s="26" t="s">
        <v>223</v>
      </c>
      <c r="H1040" s="139">
        <f>'вед.прил 7'!I1104</f>
        <v>40</v>
      </c>
      <c r="I1040" s="139">
        <f>'вед.прил 7'!N1104</f>
        <v>0</v>
      </c>
      <c r="J1040" s="139">
        <f>'вед.прил 7'!O1104</f>
        <v>40</v>
      </c>
    </row>
    <row r="1041" spans="2:10" ht="60">
      <c r="B1041" s="112" t="s">
        <v>293</v>
      </c>
      <c r="C1041" s="24" t="s">
        <v>206</v>
      </c>
      <c r="D1041" s="24" t="s">
        <v>195</v>
      </c>
      <c r="E1041" s="24" t="s">
        <v>11</v>
      </c>
      <c r="F1041" s="26"/>
      <c r="G1041" s="26"/>
      <c r="H1041" s="175">
        <f aca="true" t="shared" si="207" ref="H1041:J1043">H1042</f>
        <v>80</v>
      </c>
      <c r="I1041" s="201">
        <f t="shared" si="207"/>
        <v>0</v>
      </c>
      <c r="J1041" s="201">
        <f t="shared" si="207"/>
        <v>80</v>
      </c>
    </row>
    <row r="1042" spans="2:10" ht="45">
      <c r="B1042" s="112" t="s">
        <v>247</v>
      </c>
      <c r="C1042" s="24" t="s">
        <v>206</v>
      </c>
      <c r="D1042" s="24" t="s">
        <v>195</v>
      </c>
      <c r="E1042" s="24" t="s">
        <v>11</v>
      </c>
      <c r="F1042" s="24" t="s">
        <v>246</v>
      </c>
      <c r="G1042" s="26"/>
      <c r="H1042" s="175">
        <f t="shared" si="207"/>
        <v>80</v>
      </c>
      <c r="I1042" s="201">
        <f t="shared" si="207"/>
        <v>0</v>
      </c>
      <c r="J1042" s="201">
        <f t="shared" si="207"/>
        <v>80</v>
      </c>
    </row>
    <row r="1043" spans="2:10" ht="15">
      <c r="B1043" s="112" t="s">
        <v>249</v>
      </c>
      <c r="C1043" s="24" t="s">
        <v>206</v>
      </c>
      <c r="D1043" s="24" t="s">
        <v>195</v>
      </c>
      <c r="E1043" s="24" t="s">
        <v>11</v>
      </c>
      <c r="F1043" s="24" t="s">
        <v>248</v>
      </c>
      <c r="G1043" s="26"/>
      <c r="H1043" s="175">
        <f t="shared" si="207"/>
        <v>80</v>
      </c>
      <c r="I1043" s="201">
        <f t="shared" si="207"/>
        <v>0</v>
      </c>
      <c r="J1043" s="201">
        <f t="shared" si="207"/>
        <v>80</v>
      </c>
    </row>
    <row r="1044" spans="2:10" ht="15">
      <c r="B1044" s="114" t="s">
        <v>234</v>
      </c>
      <c r="C1044" s="26" t="s">
        <v>206</v>
      </c>
      <c r="D1044" s="26" t="s">
        <v>195</v>
      </c>
      <c r="E1044" s="26" t="s">
        <v>11</v>
      </c>
      <c r="F1044" s="26" t="s">
        <v>248</v>
      </c>
      <c r="G1044" s="26" t="s">
        <v>222</v>
      </c>
      <c r="H1044" s="139">
        <f>'вед.прил 7'!I1108</f>
        <v>80</v>
      </c>
      <c r="I1044" s="209">
        <f>'вед.прил 7'!N1108</f>
        <v>0</v>
      </c>
      <c r="J1044" s="209">
        <f>'вед.прил 7'!O1108</f>
        <v>80</v>
      </c>
    </row>
    <row r="1045" spans="2:10" ht="28.5">
      <c r="B1045" s="51" t="s">
        <v>406</v>
      </c>
      <c r="C1045" s="46" t="s">
        <v>230</v>
      </c>
      <c r="D1045" s="46"/>
      <c r="E1045" s="103"/>
      <c r="F1045" s="46"/>
      <c r="G1045" s="46"/>
      <c r="H1045" s="133">
        <f>H1048</f>
        <v>2300</v>
      </c>
      <c r="I1045" s="133">
        <f>I1048</f>
        <v>0</v>
      </c>
      <c r="J1045" s="133">
        <f>J1048</f>
        <v>2300</v>
      </c>
    </row>
    <row r="1046" spans="2:10" ht="17.25" customHeight="1">
      <c r="B1046" s="62" t="s">
        <v>234</v>
      </c>
      <c r="C1046" s="46" t="s">
        <v>230</v>
      </c>
      <c r="D1046" s="46"/>
      <c r="E1046" s="103"/>
      <c r="F1046" s="46"/>
      <c r="G1046" s="46" t="s">
        <v>222</v>
      </c>
      <c r="H1046" s="133">
        <f>H1054</f>
        <v>2300</v>
      </c>
      <c r="I1046" s="133">
        <f>I1054</f>
        <v>0</v>
      </c>
      <c r="J1046" s="133">
        <f>J1054</f>
        <v>2300</v>
      </c>
    </row>
    <row r="1047" spans="2:10" ht="16.5" customHeight="1">
      <c r="B1047" s="62" t="s">
        <v>235</v>
      </c>
      <c r="C1047" s="46" t="s">
        <v>230</v>
      </c>
      <c r="D1047" s="46"/>
      <c r="E1047" s="103"/>
      <c r="F1047" s="46"/>
      <c r="G1047" s="46" t="s">
        <v>223</v>
      </c>
      <c r="H1047" s="133">
        <v>0</v>
      </c>
      <c r="I1047" s="133">
        <v>0</v>
      </c>
      <c r="J1047" s="133">
        <v>0</v>
      </c>
    </row>
    <row r="1048" spans="2:10" ht="28.5">
      <c r="B1048" s="51" t="s">
        <v>407</v>
      </c>
      <c r="C1048" s="46" t="s">
        <v>230</v>
      </c>
      <c r="D1048" s="46" t="s">
        <v>189</v>
      </c>
      <c r="E1048" s="103"/>
      <c r="F1048" s="46"/>
      <c r="G1048" s="46"/>
      <c r="H1048" s="133">
        <f aca="true" t="shared" si="208" ref="H1048:J1053">H1049</f>
        <v>2300</v>
      </c>
      <c r="I1048" s="133">
        <f t="shared" si="208"/>
        <v>0</v>
      </c>
      <c r="J1048" s="133">
        <f t="shared" si="208"/>
        <v>2300</v>
      </c>
    </row>
    <row r="1049" spans="2:10" ht="15">
      <c r="B1049" s="22" t="s">
        <v>164</v>
      </c>
      <c r="C1049" s="24" t="s">
        <v>230</v>
      </c>
      <c r="D1049" s="24" t="s">
        <v>189</v>
      </c>
      <c r="E1049" s="101" t="s">
        <v>358</v>
      </c>
      <c r="F1049" s="46"/>
      <c r="G1049" s="46"/>
      <c r="H1049" s="175">
        <f t="shared" si="208"/>
        <v>2300</v>
      </c>
      <c r="I1049" s="201">
        <f t="shared" si="208"/>
        <v>0</v>
      </c>
      <c r="J1049" s="201">
        <f t="shared" si="208"/>
        <v>2300</v>
      </c>
    </row>
    <row r="1050" spans="2:10" ht="30">
      <c r="B1050" s="22" t="s">
        <v>295</v>
      </c>
      <c r="C1050" s="24" t="s">
        <v>230</v>
      </c>
      <c r="D1050" s="24" t="s">
        <v>189</v>
      </c>
      <c r="E1050" s="101" t="s">
        <v>358</v>
      </c>
      <c r="F1050" s="24"/>
      <c r="G1050" s="24"/>
      <c r="H1050" s="175">
        <f t="shared" si="208"/>
        <v>2300</v>
      </c>
      <c r="I1050" s="201">
        <f t="shared" si="208"/>
        <v>0</v>
      </c>
      <c r="J1050" s="201">
        <f t="shared" si="208"/>
        <v>2300</v>
      </c>
    </row>
    <row r="1051" spans="2:10" ht="60">
      <c r="B1051" s="22" t="s">
        <v>160</v>
      </c>
      <c r="C1051" s="24" t="s">
        <v>230</v>
      </c>
      <c r="D1051" s="24" t="s">
        <v>189</v>
      </c>
      <c r="E1051" s="101" t="s">
        <v>37</v>
      </c>
      <c r="F1051" s="24"/>
      <c r="G1051" s="24"/>
      <c r="H1051" s="175">
        <f t="shared" si="208"/>
        <v>2300</v>
      </c>
      <c r="I1051" s="201">
        <f t="shared" si="208"/>
        <v>0</v>
      </c>
      <c r="J1051" s="201">
        <f t="shared" si="208"/>
        <v>2300</v>
      </c>
    </row>
    <row r="1052" spans="2:10" ht="30">
      <c r="B1052" s="22" t="s">
        <v>296</v>
      </c>
      <c r="C1052" s="24" t="s">
        <v>230</v>
      </c>
      <c r="D1052" s="24" t="s">
        <v>189</v>
      </c>
      <c r="E1052" s="24" t="s">
        <v>37</v>
      </c>
      <c r="F1052" s="24" t="s">
        <v>279</v>
      </c>
      <c r="G1052" s="24"/>
      <c r="H1052" s="175">
        <f t="shared" si="208"/>
        <v>2300</v>
      </c>
      <c r="I1052" s="201">
        <f t="shared" si="208"/>
        <v>0</v>
      </c>
      <c r="J1052" s="201">
        <f t="shared" si="208"/>
        <v>2300</v>
      </c>
    </row>
    <row r="1053" spans="2:10" ht="17.25" customHeight="1">
      <c r="B1053" s="22" t="s">
        <v>281</v>
      </c>
      <c r="C1053" s="24" t="s">
        <v>230</v>
      </c>
      <c r="D1053" s="24" t="s">
        <v>189</v>
      </c>
      <c r="E1053" s="24" t="s">
        <v>37</v>
      </c>
      <c r="F1053" s="24" t="s">
        <v>280</v>
      </c>
      <c r="G1053" s="24"/>
      <c r="H1053" s="175">
        <f t="shared" si="208"/>
        <v>2300</v>
      </c>
      <c r="I1053" s="201">
        <f t="shared" si="208"/>
        <v>0</v>
      </c>
      <c r="J1053" s="201">
        <f t="shared" si="208"/>
        <v>2300</v>
      </c>
    </row>
    <row r="1054" spans="2:10" ht="16.5" customHeight="1">
      <c r="B1054" s="25" t="s">
        <v>234</v>
      </c>
      <c r="C1054" s="26" t="s">
        <v>230</v>
      </c>
      <c r="D1054" s="26" t="s">
        <v>189</v>
      </c>
      <c r="E1054" s="26" t="s">
        <v>37</v>
      </c>
      <c r="F1054" s="26" t="s">
        <v>280</v>
      </c>
      <c r="G1054" s="26" t="s">
        <v>222</v>
      </c>
      <c r="H1054" s="139">
        <f>'вед.прил 7'!I1156</f>
        <v>2300</v>
      </c>
      <c r="I1054" s="209">
        <f>'вед.прил 7'!N1156</f>
        <v>0</v>
      </c>
      <c r="J1054" s="209">
        <f>'вед.прил 7'!O1156</f>
        <v>2300</v>
      </c>
    </row>
    <row r="1055" spans="2:10" ht="17.25" customHeight="1">
      <c r="B1055" s="62" t="s">
        <v>275</v>
      </c>
      <c r="C1055" s="68"/>
      <c r="D1055" s="68"/>
      <c r="E1055" s="68"/>
      <c r="F1055" s="68"/>
      <c r="G1055" s="68"/>
      <c r="H1055" s="134">
        <f aca="true" t="shared" si="209" ref="H1055:J1057">H6+H234+H352+H525+H782+H875+H978+H1045+H514</f>
        <v>1288118.7</v>
      </c>
      <c r="I1055" s="134">
        <f t="shared" si="209"/>
        <v>32668.6</v>
      </c>
      <c r="J1055" s="134">
        <f t="shared" si="209"/>
        <v>1320787.2999999998</v>
      </c>
    </row>
    <row r="1056" spans="2:10" ht="17.25" customHeight="1">
      <c r="B1056" s="62" t="s">
        <v>234</v>
      </c>
      <c r="C1056" s="68"/>
      <c r="D1056" s="68"/>
      <c r="E1056" s="68"/>
      <c r="F1056" s="68"/>
      <c r="G1056" s="68" t="s">
        <v>222</v>
      </c>
      <c r="H1056" s="134">
        <f t="shared" si="209"/>
        <v>468673.7000000001</v>
      </c>
      <c r="I1056" s="134">
        <f t="shared" si="209"/>
        <v>6273.099999999999</v>
      </c>
      <c r="J1056" s="134">
        <f t="shared" si="209"/>
        <v>474946.8000000001</v>
      </c>
    </row>
    <row r="1057" spans="2:10" ht="20.25" customHeight="1">
      <c r="B1057" s="62" t="s">
        <v>235</v>
      </c>
      <c r="C1057" s="68"/>
      <c r="D1057" s="68"/>
      <c r="E1057" s="68"/>
      <c r="F1057" s="68"/>
      <c r="G1057" s="68" t="s">
        <v>223</v>
      </c>
      <c r="H1057" s="134">
        <f t="shared" si="209"/>
        <v>819445</v>
      </c>
      <c r="I1057" s="134">
        <f t="shared" si="209"/>
        <v>26395.5</v>
      </c>
      <c r="J1057" s="134">
        <f t="shared" si="209"/>
        <v>845840.5</v>
      </c>
    </row>
    <row r="1058" spans="2:8" ht="12.75">
      <c r="B1058" s="226"/>
      <c r="C1058" s="226"/>
      <c r="D1058" s="226"/>
      <c r="E1058" s="226"/>
      <c r="F1058" s="226"/>
      <c r="G1058" s="226"/>
      <c r="H1058" s="226"/>
    </row>
    <row r="1059" spans="2:8" ht="12.75">
      <c r="B1059" s="227"/>
      <c r="C1059" s="227"/>
      <c r="D1059" s="227"/>
      <c r="E1059" s="227"/>
      <c r="F1059" s="227"/>
      <c r="G1059" s="227"/>
      <c r="H1059" s="227"/>
    </row>
    <row r="1060" spans="2:8" ht="12.75">
      <c r="B1060" s="228"/>
      <c r="C1060" s="228"/>
      <c r="D1060" s="228"/>
      <c r="E1060" s="228"/>
      <c r="F1060" s="228"/>
      <c r="G1060" s="228"/>
      <c r="H1060" s="228"/>
    </row>
    <row r="1061" spans="2:8" ht="12.75">
      <c r="B1061" s="228"/>
      <c r="C1061" s="228"/>
      <c r="D1061" s="228"/>
      <c r="E1061" s="228"/>
      <c r="F1061" s="228"/>
      <c r="G1061" s="228"/>
      <c r="H1061" s="228"/>
    </row>
    <row r="1062" spans="2:8" ht="12.75">
      <c r="B1062" s="228"/>
      <c r="C1062" s="228"/>
      <c r="D1062" s="228"/>
      <c r="E1062" s="228"/>
      <c r="F1062" s="228"/>
      <c r="G1062" s="228"/>
      <c r="H1062" s="228"/>
    </row>
    <row r="1063" spans="2:8" ht="12.75">
      <c r="B1063" s="228"/>
      <c r="C1063" s="228"/>
      <c r="D1063" s="228"/>
      <c r="E1063" s="228"/>
      <c r="F1063" s="228"/>
      <c r="G1063" s="228"/>
      <c r="H1063" s="228"/>
    </row>
    <row r="1064" spans="2:8" ht="12.75">
      <c r="B1064" s="228"/>
      <c r="C1064" s="228"/>
      <c r="D1064" s="228"/>
      <c r="E1064" s="228"/>
      <c r="F1064" s="228"/>
      <c r="G1064" s="228"/>
      <c r="H1064" s="228"/>
    </row>
    <row r="1065" spans="2:8" ht="12.75">
      <c r="B1065" s="228"/>
      <c r="C1065" s="228"/>
      <c r="D1065" s="228"/>
      <c r="E1065" s="228"/>
      <c r="F1065" s="228"/>
      <c r="G1065" s="228"/>
      <c r="H1065" s="228"/>
    </row>
    <row r="1066" spans="2:8" ht="12.75">
      <c r="B1066" s="228"/>
      <c r="C1066" s="228"/>
      <c r="D1066" s="228"/>
      <c r="E1066" s="228"/>
      <c r="F1066" s="228"/>
      <c r="G1066" s="228"/>
      <c r="H1066" s="228"/>
    </row>
    <row r="1067" spans="2:8" ht="12.75">
      <c r="B1067" s="228"/>
      <c r="C1067" s="228"/>
      <c r="D1067" s="228"/>
      <c r="E1067" s="228"/>
      <c r="F1067" s="228"/>
      <c r="G1067" s="228"/>
      <c r="H1067" s="228"/>
    </row>
    <row r="1068" spans="2:8" ht="12.75">
      <c r="B1068" s="228"/>
      <c r="C1068" s="228"/>
      <c r="D1068" s="228"/>
      <c r="E1068" s="228"/>
      <c r="F1068" s="228"/>
      <c r="G1068" s="228"/>
      <c r="H1068" s="228"/>
    </row>
    <row r="1069" spans="2:8" ht="12.75">
      <c r="B1069" s="228"/>
      <c r="C1069" s="228"/>
      <c r="D1069" s="228"/>
      <c r="E1069" s="228"/>
      <c r="F1069" s="228"/>
      <c r="G1069" s="228"/>
      <c r="H1069" s="228"/>
    </row>
    <row r="1070" spans="2:8" ht="12.75">
      <c r="B1070" s="228"/>
      <c r="C1070" s="228"/>
      <c r="D1070" s="228"/>
      <c r="E1070" s="228"/>
      <c r="F1070" s="228"/>
      <c r="G1070" s="228"/>
      <c r="H1070" s="228"/>
    </row>
    <row r="1071" spans="2:8" ht="12.75">
      <c r="B1071" s="228"/>
      <c r="C1071" s="228"/>
      <c r="D1071" s="228"/>
      <c r="E1071" s="228"/>
      <c r="F1071" s="228"/>
      <c r="G1071" s="228"/>
      <c r="H1071" s="228"/>
    </row>
    <row r="1072" spans="2:8" ht="12.75">
      <c r="B1072" s="228"/>
      <c r="C1072" s="228"/>
      <c r="D1072" s="228"/>
      <c r="E1072" s="228"/>
      <c r="F1072" s="228"/>
      <c r="G1072" s="228"/>
      <c r="H1072" s="228"/>
    </row>
    <row r="1073" spans="2:8" ht="12.75">
      <c r="B1073" s="228"/>
      <c r="C1073" s="228"/>
      <c r="D1073" s="228"/>
      <c r="E1073" s="228"/>
      <c r="F1073" s="228"/>
      <c r="G1073" s="228"/>
      <c r="H1073" s="228"/>
    </row>
    <row r="1074" spans="2:8" ht="12.75">
      <c r="B1074" s="228"/>
      <c r="C1074" s="228"/>
      <c r="D1074" s="228"/>
      <c r="E1074" s="228"/>
      <c r="F1074" s="228"/>
      <c r="G1074" s="228"/>
      <c r="H1074" s="228"/>
    </row>
    <row r="1075" spans="2:8" ht="12.75">
      <c r="B1075" s="228"/>
      <c r="C1075" s="228"/>
      <c r="D1075" s="228"/>
      <c r="E1075" s="228"/>
      <c r="F1075" s="228"/>
      <c r="G1075" s="228"/>
      <c r="H1075" s="228"/>
    </row>
    <row r="1076" spans="2:8" ht="12.75">
      <c r="B1076" s="228"/>
      <c r="C1076" s="228"/>
      <c r="D1076" s="228"/>
      <c r="E1076" s="228"/>
      <c r="F1076" s="228"/>
      <c r="G1076" s="228"/>
      <c r="H1076" s="228"/>
    </row>
    <row r="1077" spans="2:8" ht="12.75">
      <c r="B1077" s="228"/>
      <c r="C1077" s="228"/>
      <c r="D1077" s="228"/>
      <c r="E1077" s="228"/>
      <c r="F1077" s="228"/>
      <c r="G1077" s="228"/>
      <c r="H1077" s="228"/>
    </row>
    <row r="1078" spans="2:8" ht="12.75">
      <c r="B1078" s="228"/>
      <c r="C1078" s="228"/>
      <c r="D1078" s="228"/>
      <c r="E1078" s="228"/>
      <c r="F1078" s="228"/>
      <c r="G1078" s="228"/>
      <c r="H1078" s="228"/>
    </row>
    <row r="1079" spans="2:8" ht="12.75">
      <c r="B1079" s="228"/>
      <c r="C1079" s="228"/>
      <c r="D1079" s="228"/>
      <c r="E1079" s="228"/>
      <c r="F1079" s="228"/>
      <c r="G1079" s="228"/>
      <c r="H1079" s="228"/>
    </row>
    <row r="1080" spans="2:8" ht="12.75">
      <c r="B1080" s="228"/>
      <c r="C1080" s="228"/>
      <c r="D1080" s="228"/>
      <c r="E1080" s="228"/>
      <c r="F1080" s="228"/>
      <c r="G1080" s="228"/>
      <c r="H1080" s="228"/>
    </row>
    <row r="1081" spans="2:8" ht="12.75">
      <c r="B1081" s="228"/>
      <c r="C1081" s="228"/>
      <c r="D1081" s="228"/>
      <c r="E1081" s="228"/>
      <c r="F1081" s="228"/>
      <c r="G1081" s="228"/>
      <c r="H1081" s="228"/>
    </row>
    <row r="1082" spans="2:8" ht="12.75">
      <c r="B1082" s="228"/>
      <c r="C1082" s="228"/>
      <c r="D1082" s="228"/>
      <c r="E1082" s="228"/>
      <c r="F1082" s="228"/>
      <c r="G1082" s="228"/>
      <c r="H1082" s="228"/>
    </row>
    <row r="1083" spans="3:8" ht="12.75">
      <c r="C1083" s="107"/>
      <c r="D1083" s="107"/>
      <c r="E1083" s="107"/>
      <c r="F1083" s="107"/>
      <c r="G1083" s="107"/>
      <c r="H1083" s="108"/>
    </row>
    <row r="1084" spans="3:8" ht="12.75">
      <c r="C1084" s="107"/>
      <c r="D1084" s="107"/>
      <c r="E1084" s="107"/>
      <c r="F1084" s="107"/>
      <c r="G1084" s="107"/>
      <c r="H1084" s="108"/>
    </row>
    <row r="1085" spans="3:8" ht="12.75">
      <c r="C1085" s="107"/>
      <c r="D1085" s="107"/>
      <c r="E1085" s="107"/>
      <c r="F1085" s="107"/>
      <c r="G1085" s="107"/>
      <c r="H1085" s="108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  <row r="1095" spans="3:8" ht="12.75">
      <c r="C1095" s="107"/>
      <c r="D1095" s="107"/>
      <c r="E1095" s="107"/>
      <c r="F1095" s="107"/>
      <c r="G1095" s="107"/>
      <c r="H1095" s="108"/>
    </row>
    <row r="1096" spans="3:8" ht="12.75">
      <c r="C1096" s="107"/>
      <c r="D1096" s="107"/>
      <c r="E1096" s="107"/>
      <c r="F1096" s="107"/>
      <c r="G1096" s="107"/>
      <c r="H1096" s="108"/>
    </row>
    <row r="1097" spans="3:8" ht="12.75">
      <c r="C1097" s="107"/>
      <c r="D1097" s="107"/>
      <c r="E1097" s="107"/>
      <c r="F1097" s="107"/>
      <c r="G1097" s="107"/>
      <c r="H1097" s="108"/>
    </row>
    <row r="1098" spans="3:8" ht="12.75">
      <c r="C1098" s="107"/>
      <c r="D1098" s="107"/>
      <c r="E1098" s="107"/>
      <c r="F1098" s="107"/>
      <c r="G1098" s="107"/>
      <c r="H1098" s="108"/>
    </row>
    <row r="1099" spans="3:8" ht="12.75">
      <c r="C1099" s="107"/>
      <c r="D1099" s="107"/>
      <c r="E1099" s="107"/>
      <c r="F1099" s="107"/>
      <c r="G1099" s="107"/>
      <c r="H1099" s="108"/>
    </row>
    <row r="1100" spans="3:8" ht="12.75">
      <c r="C1100" s="107"/>
      <c r="D1100" s="107"/>
      <c r="E1100" s="107"/>
      <c r="F1100" s="107"/>
      <c r="G1100" s="107"/>
      <c r="H1100" s="108"/>
    </row>
    <row r="1101" spans="3:8" ht="12.75">
      <c r="C1101" s="107"/>
      <c r="D1101" s="107"/>
      <c r="E1101" s="107"/>
      <c r="F1101" s="107"/>
      <c r="G1101" s="107"/>
      <c r="H1101" s="108"/>
    </row>
    <row r="1102" spans="3:8" ht="12.75">
      <c r="C1102" s="107"/>
      <c r="D1102" s="107"/>
      <c r="E1102" s="107"/>
      <c r="F1102" s="107"/>
      <c r="G1102" s="107"/>
      <c r="H1102" s="108"/>
    </row>
    <row r="1103" spans="3:8" ht="12.75">
      <c r="C1103" s="107"/>
      <c r="D1103" s="107"/>
      <c r="E1103" s="107"/>
      <c r="F1103" s="107"/>
      <c r="G1103" s="107"/>
      <c r="H1103" s="108"/>
    </row>
    <row r="1104" spans="3:8" ht="12.75">
      <c r="C1104" s="107"/>
      <c r="D1104" s="107"/>
      <c r="E1104" s="107"/>
      <c r="F1104" s="107"/>
      <c r="G1104" s="107"/>
      <c r="H1104" s="108"/>
    </row>
    <row r="1105" spans="3:8" ht="12.75">
      <c r="C1105" s="107"/>
      <c r="D1105" s="107"/>
      <c r="E1105" s="107"/>
      <c r="F1105" s="107"/>
      <c r="G1105" s="107"/>
      <c r="H1105" s="108"/>
    </row>
    <row r="1106" spans="3:8" ht="12.75">
      <c r="C1106" s="107"/>
      <c r="D1106" s="107"/>
      <c r="E1106" s="107"/>
      <c r="F1106" s="107"/>
      <c r="G1106" s="107"/>
      <c r="H1106" s="108"/>
    </row>
    <row r="1107" spans="3:8" ht="12.75">
      <c r="C1107" s="107"/>
      <c r="D1107" s="107"/>
      <c r="E1107" s="107"/>
      <c r="F1107" s="107"/>
      <c r="G1107" s="107"/>
      <c r="H1107" s="108"/>
    </row>
    <row r="1108" spans="3:8" ht="12.75">
      <c r="C1108" s="107"/>
      <c r="D1108" s="107"/>
      <c r="E1108" s="107"/>
      <c r="F1108" s="107"/>
      <c r="G1108" s="107"/>
      <c r="H1108" s="108"/>
    </row>
    <row r="1109" spans="3:8" ht="12.75">
      <c r="C1109" s="107"/>
      <c r="D1109" s="107"/>
      <c r="E1109" s="107"/>
      <c r="F1109" s="107"/>
      <c r="G1109" s="107"/>
      <c r="H1109" s="108"/>
    </row>
    <row r="1110" spans="3:8" ht="12.75">
      <c r="C1110" s="107"/>
      <c r="D1110" s="107"/>
      <c r="E1110" s="107"/>
      <c r="F1110" s="107"/>
      <c r="G1110" s="107"/>
      <c r="H1110" s="108"/>
    </row>
    <row r="1111" spans="3:8" ht="12.75">
      <c r="C1111" s="107"/>
      <c r="D1111" s="107"/>
      <c r="E1111" s="107"/>
      <c r="F1111" s="107"/>
      <c r="G1111" s="107"/>
      <c r="H1111" s="108"/>
    </row>
    <row r="1112" spans="3:8" ht="12.75">
      <c r="C1112" s="107"/>
      <c r="D1112" s="107"/>
      <c r="E1112" s="107"/>
      <c r="F1112" s="107"/>
      <c r="G1112" s="107"/>
      <c r="H1112" s="108"/>
    </row>
    <row r="1113" spans="3:8" ht="12.75">
      <c r="C1113" s="107"/>
      <c r="D1113" s="107"/>
      <c r="E1113" s="107"/>
      <c r="F1113" s="107"/>
      <c r="G1113" s="107"/>
      <c r="H1113" s="108"/>
    </row>
    <row r="1114" spans="3:8" ht="12.75">
      <c r="C1114" s="107"/>
      <c r="D1114" s="107"/>
      <c r="E1114" s="107"/>
      <c r="F1114" s="107"/>
      <c r="G1114" s="107"/>
      <c r="H1114" s="108"/>
    </row>
    <row r="1115" spans="3:8" ht="12.75">
      <c r="C1115" s="107"/>
      <c r="D1115" s="107"/>
      <c r="E1115" s="107"/>
      <c r="F1115" s="107"/>
      <c r="G1115" s="107"/>
      <c r="H1115" s="108"/>
    </row>
    <row r="1116" spans="3:8" ht="12.75">
      <c r="C1116" s="107"/>
      <c r="D1116" s="107"/>
      <c r="E1116" s="107"/>
      <c r="F1116" s="107"/>
      <c r="G1116" s="107"/>
      <c r="H1116" s="108"/>
    </row>
    <row r="1117" spans="3:8" ht="12.75">
      <c r="C1117" s="107"/>
      <c r="D1117" s="107"/>
      <c r="E1117" s="107"/>
      <c r="F1117" s="107"/>
      <c r="G1117" s="107"/>
      <c r="H1117" s="108"/>
    </row>
    <row r="1118" spans="3:8" ht="12.75">
      <c r="C1118" s="107"/>
      <c r="D1118" s="107"/>
      <c r="E1118" s="107"/>
      <c r="F1118" s="107"/>
      <c r="G1118" s="107"/>
      <c r="H1118" s="108"/>
    </row>
    <row r="1119" spans="3:8" ht="12.75">
      <c r="C1119" s="107"/>
      <c r="D1119" s="107"/>
      <c r="E1119" s="107"/>
      <c r="F1119" s="107"/>
      <c r="G1119" s="107"/>
      <c r="H1119" s="108"/>
    </row>
    <row r="1120" spans="3:8" ht="12.75">
      <c r="C1120" s="107"/>
      <c r="D1120" s="107"/>
      <c r="E1120" s="107"/>
      <c r="F1120" s="107"/>
      <c r="G1120" s="107"/>
      <c r="H1120" s="108"/>
    </row>
    <row r="1121" spans="3:8" ht="12.75">
      <c r="C1121" s="107"/>
      <c r="D1121" s="107"/>
      <c r="E1121" s="107"/>
      <c r="F1121" s="107"/>
      <c r="G1121" s="107"/>
      <c r="H1121" s="108"/>
    </row>
    <row r="1122" spans="3:8" ht="12.75">
      <c r="C1122" s="107"/>
      <c r="D1122" s="107"/>
      <c r="E1122" s="107"/>
      <c r="F1122" s="107"/>
      <c r="G1122" s="107"/>
      <c r="H1122" s="108"/>
    </row>
    <row r="1123" spans="3:8" ht="12.75">
      <c r="C1123" s="107"/>
      <c r="D1123" s="107"/>
      <c r="E1123" s="107"/>
      <c r="F1123" s="107"/>
      <c r="G1123" s="107"/>
      <c r="H1123" s="108"/>
    </row>
    <row r="1124" spans="3:8" ht="12.75">
      <c r="C1124" s="107"/>
      <c r="D1124" s="107"/>
      <c r="E1124" s="107"/>
      <c r="F1124" s="107"/>
      <c r="G1124" s="107"/>
      <c r="H1124" s="108"/>
    </row>
    <row r="1125" spans="3:8" ht="12.75">
      <c r="C1125" s="107"/>
      <c r="D1125" s="107"/>
      <c r="E1125" s="107"/>
      <c r="F1125" s="107"/>
      <c r="G1125" s="107"/>
      <c r="H1125" s="108"/>
    </row>
    <row r="1126" spans="3:8" ht="12.75">
      <c r="C1126" s="107"/>
      <c r="D1126" s="107"/>
      <c r="E1126" s="107"/>
      <c r="F1126" s="107"/>
      <c r="G1126" s="107"/>
      <c r="H1126" s="108"/>
    </row>
    <row r="1127" spans="3:8" ht="12.75">
      <c r="C1127" s="107"/>
      <c r="D1127" s="107"/>
      <c r="E1127" s="107"/>
      <c r="F1127" s="107"/>
      <c r="G1127" s="107"/>
      <c r="H1127" s="108"/>
    </row>
    <row r="1128" spans="3:8" ht="12.75">
      <c r="C1128" s="107"/>
      <c r="D1128" s="107"/>
      <c r="E1128" s="107"/>
      <c r="F1128" s="107"/>
      <c r="G1128" s="107"/>
      <c r="H1128" s="108"/>
    </row>
    <row r="1129" spans="3:8" ht="12.75">
      <c r="C1129" s="107"/>
      <c r="D1129" s="107"/>
      <c r="E1129" s="107"/>
      <c r="F1129" s="107"/>
      <c r="G1129" s="107"/>
      <c r="H1129" s="108"/>
    </row>
    <row r="1130" spans="3:8" ht="12.75">
      <c r="C1130" s="107"/>
      <c r="D1130" s="107"/>
      <c r="E1130" s="107"/>
      <c r="F1130" s="107"/>
      <c r="G1130" s="107"/>
      <c r="H1130" s="108"/>
    </row>
    <row r="1131" spans="3:8" ht="12.75">
      <c r="C1131" s="107"/>
      <c r="D1131" s="107"/>
      <c r="E1131" s="107"/>
      <c r="F1131" s="107"/>
      <c r="G1131" s="107"/>
      <c r="H1131" s="108"/>
    </row>
    <row r="1132" spans="3:8" ht="12.75">
      <c r="C1132" s="107"/>
      <c r="D1132" s="107"/>
      <c r="E1132" s="107"/>
      <c r="F1132" s="107"/>
      <c r="G1132" s="107"/>
      <c r="H1132" s="108"/>
    </row>
    <row r="1133" spans="3:8" ht="12.75">
      <c r="C1133" s="107"/>
      <c r="D1133" s="107"/>
      <c r="E1133" s="107"/>
      <c r="F1133" s="107"/>
      <c r="G1133" s="107"/>
      <c r="H1133" s="108"/>
    </row>
    <row r="1134" spans="3:8" ht="12.75">
      <c r="C1134" s="107"/>
      <c r="D1134" s="107"/>
      <c r="E1134" s="107"/>
      <c r="F1134" s="107"/>
      <c r="G1134" s="107"/>
      <c r="H1134" s="108"/>
    </row>
    <row r="1135" spans="3:8" ht="12.75">
      <c r="C1135" s="107"/>
      <c r="D1135" s="107"/>
      <c r="E1135" s="107"/>
      <c r="F1135" s="107"/>
      <c r="G1135" s="107"/>
      <c r="H1135" s="108"/>
    </row>
    <row r="1136" spans="3:8" ht="12.75">
      <c r="C1136" s="107"/>
      <c r="D1136" s="107"/>
      <c r="E1136" s="107"/>
      <c r="F1136" s="107"/>
      <c r="G1136" s="107"/>
      <c r="H1136" s="108"/>
    </row>
    <row r="1137" spans="3:8" ht="12.75">
      <c r="C1137" s="107"/>
      <c r="D1137" s="107"/>
      <c r="E1137" s="107"/>
      <c r="F1137" s="107"/>
      <c r="G1137" s="107"/>
      <c r="H1137" s="108"/>
    </row>
    <row r="1138" spans="3:8" ht="12.75">
      <c r="C1138" s="107"/>
      <c r="D1138" s="107"/>
      <c r="E1138" s="107"/>
      <c r="F1138" s="107"/>
      <c r="G1138" s="107"/>
      <c r="H1138" s="108"/>
    </row>
    <row r="1139" spans="3:8" ht="12.75">
      <c r="C1139" s="107"/>
      <c r="D1139" s="107"/>
      <c r="E1139" s="107"/>
      <c r="F1139" s="107"/>
      <c r="G1139" s="107"/>
      <c r="H1139" s="108"/>
    </row>
    <row r="1140" spans="3:8" ht="12.75">
      <c r="C1140" s="107"/>
      <c r="D1140" s="107"/>
      <c r="E1140" s="107"/>
      <c r="F1140" s="107"/>
      <c r="G1140" s="107"/>
      <c r="H1140" s="108"/>
    </row>
    <row r="1141" spans="3:8" ht="12.75">
      <c r="C1141" s="107"/>
      <c r="D1141" s="107"/>
      <c r="E1141" s="107"/>
      <c r="F1141" s="107"/>
      <c r="G1141" s="107"/>
      <c r="H1141" s="108"/>
    </row>
    <row r="1142" spans="3:8" ht="12.75">
      <c r="C1142" s="107"/>
      <c r="D1142" s="107"/>
      <c r="E1142" s="107"/>
      <c r="F1142" s="107"/>
      <c r="G1142" s="107"/>
      <c r="H1142" s="108"/>
    </row>
  </sheetData>
  <sheetProtection/>
  <mergeCells count="14">
    <mergeCell ref="B1058:H1059"/>
    <mergeCell ref="B1060:H1082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7874015748031497" right="0.5905511811023623" top="0.5905511811023623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26"/>
  <sheetViews>
    <sheetView tabSelected="1" view="pageBreakPreview" zoomScale="130" zoomScaleSheetLayoutView="130" workbookViewId="0" topLeftCell="A1155">
      <selection activeCell="A1098" sqref="A1098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2.25390625" style="83" customWidth="1"/>
    <col min="10" max="13" width="9.125" style="35" hidden="1" customWidth="1"/>
    <col min="14" max="14" width="9.875" style="35" customWidth="1"/>
    <col min="15" max="15" width="13.0039062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32" t="s">
        <v>583</v>
      </c>
      <c r="J1" s="232"/>
      <c r="K1" s="232"/>
      <c r="L1" s="232"/>
      <c r="M1" s="232"/>
      <c r="N1" s="232"/>
      <c r="O1" s="232"/>
    </row>
    <row r="2" spans="1:15" ht="20.25" customHeight="1">
      <c r="A2" s="231" t="s">
        <v>424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30"/>
      <c r="J3" s="230"/>
      <c r="K3" s="230"/>
      <c r="L3" s="230"/>
      <c r="M3" s="230"/>
      <c r="O3" s="230" t="s">
        <v>202</v>
      </c>
      <c r="P3" s="230"/>
      <c r="Q3" s="230"/>
      <c r="R3" s="230"/>
      <c r="S3" s="230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3221.4</v>
      </c>
      <c r="J5" s="234" t="s">
        <v>229</v>
      </c>
      <c r="K5" s="235" t="s">
        <v>228</v>
      </c>
      <c r="L5" s="234" t="s">
        <v>229</v>
      </c>
      <c r="M5" s="236" t="s">
        <v>228</v>
      </c>
      <c r="N5" s="133">
        <f>N8</f>
        <v>131.1</v>
      </c>
      <c r="O5" s="133">
        <f>O8</f>
        <v>3352.5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3221.4</v>
      </c>
      <c r="J6" s="234"/>
      <c r="K6" s="235"/>
      <c r="L6" s="234"/>
      <c r="M6" s="236"/>
      <c r="N6" s="133">
        <f>N14+N17+N20+N24+N30+N34</f>
        <v>131.1</v>
      </c>
      <c r="O6" s="133">
        <f>O14+O17+O20+O24+O30+O34</f>
        <v>3352.5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34"/>
      <c r="K7" s="235"/>
      <c r="L7" s="234"/>
      <c r="M7" s="236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3221.4</v>
      </c>
      <c r="J8" s="234"/>
      <c r="K8" s="235"/>
      <c r="L8" s="234"/>
      <c r="M8" s="236"/>
      <c r="N8" s="133">
        <f>N9+N25</f>
        <v>131.1</v>
      </c>
      <c r="O8" s="133">
        <f>O9+O25</f>
        <v>3352.5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3103.4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103.1</v>
      </c>
      <c r="O9" s="133">
        <f>O10</f>
        <v>3206.5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3103.4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99">
        <f>N11+N21</f>
        <v>103.1</v>
      </c>
      <c r="O10" s="199">
        <f>O11+O21</f>
        <v>3206.5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1577.7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99">
        <f t="shared" si="0"/>
        <v>43.7</v>
      </c>
      <c r="O11" s="199">
        <f t="shared" si="0"/>
        <v>1621.4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99">
        <f t="shared" si="1"/>
        <v>43.7</v>
      </c>
      <c r="O12" s="199">
        <f t="shared" si="1"/>
        <v>1515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99">
        <f>N14</f>
        <v>43.7</v>
      </c>
      <c r="O13" s="199">
        <f>O14</f>
        <v>1515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43.7</v>
      </c>
      <c r="O14" s="141">
        <f>I14+N14</f>
        <v>1515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99">
        <f t="shared" si="2"/>
        <v>0</v>
      </c>
      <c r="O15" s="199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99">
        <f>N17</f>
        <v>0</v>
      </c>
      <c r="O16" s="199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0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99">
        <f>N19</f>
        <v>0</v>
      </c>
      <c r="O18" s="199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99">
        <f>N20</f>
        <v>0</v>
      </c>
      <c r="O19" s="199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99">
        <f t="shared" si="3"/>
        <v>59.4</v>
      </c>
      <c r="O21" s="199">
        <f t="shared" si="3"/>
        <v>1585.1000000000001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99">
        <f t="shared" si="3"/>
        <v>59.4</v>
      </c>
      <c r="O22" s="199">
        <f t="shared" si="3"/>
        <v>1585.1000000000001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99">
        <f>N24</f>
        <v>59.4</v>
      </c>
      <c r="O23" s="199">
        <f>O24</f>
        <v>1585.1000000000001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59.4</v>
      </c>
      <c r="O24" s="141">
        <f>I24+N24</f>
        <v>1585.1000000000001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118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28</v>
      </c>
      <c r="O25" s="133">
        <f t="shared" si="4"/>
        <v>146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118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99">
        <f>N31+N27</f>
        <v>28</v>
      </c>
      <c r="O26" s="199">
        <f>O31+O27</f>
        <v>146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199">
        <f aca="true" t="shared" si="5" ref="N27:O29">N28</f>
        <v>0</v>
      </c>
      <c r="O27" s="199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199">
        <f t="shared" si="5"/>
        <v>0</v>
      </c>
      <c r="O28" s="199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199">
        <f t="shared" si="5"/>
        <v>0</v>
      </c>
      <c r="O29" s="199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0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33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99">
        <f aca="true" t="shared" si="6" ref="N31:O33">N32</f>
        <v>28</v>
      </c>
      <c r="O31" s="199">
        <f t="shared" si="6"/>
        <v>61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33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99">
        <f t="shared" si="6"/>
        <v>28</v>
      </c>
      <c r="O32" s="199">
        <f t="shared" si="6"/>
        <v>61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33</v>
      </c>
      <c r="J33" s="143"/>
      <c r="K33" s="143"/>
      <c r="L33" s="143"/>
      <c r="M33" s="143"/>
      <c r="N33" s="199">
        <f t="shared" si="6"/>
        <v>28</v>
      </c>
      <c r="O33" s="199">
        <f t="shared" si="6"/>
        <v>61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33</v>
      </c>
      <c r="J34" s="143"/>
      <c r="K34" s="143"/>
      <c r="L34" s="143"/>
      <c r="M34" s="143"/>
      <c r="N34" s="141">
        <v>28</v>
      </c>
      <c r="O34" s="141">
        <f>I34+N34</f>
        <v>61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1434.1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65.2</v>
      </c>
      <c r="O35" s="133">
        <f t="shared" si="7"/>
        <v>1499.3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1434.1</v>
      </c>
      <c r="J36" s="133"/>
      <c r="K36" s="133"/>
      <c r="L36" s="133"/>
      <c r="M36" s="144"/>
      <c r="N36" s="133">
        <f>N44+N47</f>
        <v>65.2</v>
      </c>
      <c r="O36" s="133">
        <f>O44+O47</f>
        <v>1499.3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1434.1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65.2</v>
      </c>
      <c r="O38" s="133">
        <f t="shared" si="8"/>
        <v>1499.3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1434.1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65.2</v>
      </c>
      <c r="O39" s="133">
        <f>O40</f>
        <v>1499.3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1434.1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99">
        <f>N41</f>
        <v>65.2</v>
      </c>
      <c r="O40" s="199">
        <f>O41</f>
        <v>1499.3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1434.1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99">
        <f t="shared" si="9"/>
        <v>65.2</v>
      </c>
      <c r="O41" s="199">
        <f t="shared" si="9"/>
        <v>1499.3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1421.8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99">
        <f t="shared" si="10"/>
        <v>65.2</v>
      </c>
      <c r="O42" s="199">
        <f t="shared" si="10"/>
        <v>1487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1421.8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99">
        <f>N44</f>
        <v>65.2</v>
      </c>
      <c r="O43" s="199">
        <f>O44</f>
        <v>1487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1421.8</v>
      </c>
      <c r="J44" s="145"/>
      <c r="K44" s="145"/>
      <c r="L44" s="145"/>
      <c r="M44" s="145"/>
      <c r="N44" s="141">
        <v>65.2</v>
      </c>
      <c r="O44" s="141">
        <f>I44+N44</f>
        <v>1487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99">
        <f>N46</f>
        <v>0</v>
      </c>
      <c r="O45" s="199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99">
        <f>N47</f>
        <v>0</v>
      </c>
      <c r="O46" s="199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795340.9</v>
      </c>
      <c r="J48" s="133"/>
      <c r="K48" s="133"/>
      <c r="L48" s="133"/>
      <c r="M48" s="144"/>
      <c r="N48" s="133">
        <f>N51+N60+N277</f>
        <v>15383.799999999997</v>
      </c>
      <c r="O48" s="133">
        <f>O51+O60+O277</f>
        <v>810724.7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208968.30000000005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-2066.2000000000003</v>
      </c>
      <c r="O49" s="133">
        <f>O59+O72+O110+O115+O124+O129+O145+O230+O238+O241+O247+O252+O255+O270+O273+O276+O287+O134+O78+O83+O89+O151+O205+O168+O173+O139+O161+O198+O98+O190+O261+O156+O222+O210+O212+O214+O217</f>
        <v>206902.1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I68+I106+I120+I283+I182+I186+I135+I162+I199+I178+I94+I2043+I266</f>
        <v>586372.6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17450</v>
      </c>
      <c r="O50" s="133">
        <f t="shared" si="11"/>
        <v>603822.6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99">
        <f t="shared" si="13"/>
        <v>0</v>
      </c>
      <c r="O53" s="199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99">
        <f t="shared" si="13"/>
        <v>0</v>
      </c>
      <c r="O54" s="199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99">
        <f t="shared" si="13"/>
        <v>0</v>
      </c>
      <c r="O55" s="199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99">
        <f t="shared" si="13"/>
        <v>0</v>
      </c>
      <c r="O56" s="199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99">
        <f t="shared" si="13"/>
        <v>0</v>
      </c>
      <c r="O57" s="199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99">
        <f t="shared" si="13"/>
        <v>0</v>
      </c>
      <c r="O58" s="199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785668.3</v>
      </c>
      <c r="J60" s="147"/>
      <c r="K60" s="147"/>
      <c r="L60" s="147"/>
      <c r="M60" s="147"/>
      <c r="N60" s="133">
        <f>N61+N99+N223+N231+N191</f>
        <v>15383.799999999997</v>
      </c>
      <c r="O60" s="133">
        <f>O61+O99+O223+O231+O191</f>
        <v>801052.1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309469.10000000003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-2025.7</v>
      </c>
      <c r="O61" s="133">
        <f t="shared" si="14"/>
        <v>307443.4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306768.2</v>
      </c>
      <c r="J62" s="147"/>
      <c r="K62" s="147"/>
      <c r="L62" s="147"/>
      <c r="M62" s="147"/>
      <c r="N62" s="199">
        <f>N63+N73</f>
        <v>-1975.7</v>
      </c>
      <c r="O62" s="199">
        <f>O63+O73</f>
        <v>304792.5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305022.8</v>
      </c>
      <c r="J63" s="147"/>
      <c r="K63" s="147"/>
      <c r="L63" s="147"/>
      <c r="M63" s="147"/>
      <c r="N63" s="199">
        <f>N64</f>
        <v>-914.7</v>
      </c>
      <c r="O63" s="199">
        <f>O64</f>
        <v>304108.1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305022.8</v>
      </c>
      <c r="J64" s="146"/>
      <c r="K64" s="146"/>
      <c r="L64" s="146"/>
      <c r="M64" s="146"/>
      <c r="N64" s="199">
        <f>N65+N69</f>
        <v>-914.7</v>
      </c>
      <c r="O64" s="199">
        <f>O65+O69</f>
        <v>304108.1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208287</v>
      </c>
      <c r="J65" s="148"/>
      <c r="K65" s="148"/>
      <c r="L65" s="148"/>
      <c r="M65" s="149"/>
      <c r="N65" s="199">
        <f aca="true" t="shared" si="15" ref="N65:O67">N66</f>
        <v>0</v>
      </c>
      <c r="O65" s="199">
        <f t="shared" si="15"/>
        <v>208287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208287</v>
      </c>
      <c r="J66" s="150"/>
      <c r="K66" s="150"/>
      <c r="L66" s="150"/>
      <c r="M66" s="150"/>
      <c r="N66" s="199">
        <f t="shared" si="15"/>
        <v>0</v>
      </c>
      <c r="O66" s="199">
        <f t="shared" si="15"/>
        <v>208287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208287</v>
      </c>
      <c r="J67" s="150"/>
      <c r="K67" s="150"/>
      <c r="L67" s="150"/>
      <c r="M67" s="150"/>
      <c r="N67" s="199">
        <f t="shared" si="15"/>
        <v>0</v>
      </c>
      <c r="O67" s="199">
        <f t="shared" si="15"/>
        <v>208287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208287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208287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96735.8</v>
      </c>
      <c r="J69" s="150"/>
      <c r="K69" s="150"/>
      <c r="L69" s="150"/>
      <c r="M69" s="150"/>
      <c r="N69" s="199">
        <f aca="true" t="shared" si="16" ref="N69:O71">N70</f>
        <v>-914.7</v>
      </c>
      <c r="O69" s="199">
        <f t="shared" si="16"/>
        <v>95821.1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96735.8</v>
      </c>
      <c r="J70" s="150"/>
      <c r="K70" s="150"/>
      <c r="L70" s="150"/>
      <c r="M70" s="150"/>
      <c r="N70" s="199">
        <f t="shared" si="16"/>
        <v>-914.7</v>
      </c>
      <c r="O70" s="199">
        <f t="shared" si="16"/>
        <v>95821.1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96735.8</v>
      </c>
      <c r="J71" s="151"/>
      <c r="K71" s="151"/>
      <c r="L71" s="151"/>
      <c r="M71" s="151"/>
      <c r="N71" s="199">
        <f t="shared" si="16"/>
        <v>-914.7</v>
      </c>
      <c r="O71" s="199">
        <f t="shared" si="16"/>
        <v>95821.1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96735.8</v>
      </c>
      <c r="J72" s="151"/>
      <c r="K72" s="151"/>
      <c r="L72" s="151"/>
      <c r="M72" s="151"/>
      <c r="N72" s="141">
        <v>-914.7</v>
      </c>
      <c r="O72" s="141">
        <f>I72+N72</f>
        <v>95821.1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1745.3999999999999</v>
      </c>
      <c r="J73" s="151"/>
      <c r="K73" s="151"/>
      <c r="L73" s="151"/>
      <c r="M73" s="151"/>
      <c r="N73" s="199">
        <f>N74+N79</f>
        <v>-1061</v>
      </c>
      <c r="O73" s="199">
        <f>O74+O79</f>
        <v>684.3999999999999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1528.1</v>
      </c>
      <c r="J74" s="151"/>
      <c r="K74" s="151"/>
      <c r="L74" s="151"/>
      <c r="M74" s="151"/>
      <c r="N74" s="199">
        <f aca="true" t="shared" si="17" ref="N74:O77">N75</f>
        <v>-1061</v>
      </c>
      <c r="O74" s="199">
        <f t="shared" si="17"/>
        <v>467.0999999999999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1528.1</v>
      </c>
      <c r="J75" s="146"/>
      <c r="K75" s="146"/>
      <c r="L75" s="146"/>
      <c r="M75" s="146"/>
      <c r="N75" s="199">
        <f t="shared" si="17"/>
        <v>-1061</v>
      </c>
      <c r="O75" s="199">
        <f t="shared" si="17"/>
        <v>467.0999999999999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1528.1</v>
      </c>
      <c r="J76" s="146"/>
      <c r="K76" s="146"/>
      <c r="L76" s="146"/>
      <c r="M76" s="146"/>
      <c r="N76" s="199">
        <f t="shared" si="17"/>
        <v>-1061</v>
      </c>
      <c r="O76" s="199">
        <f t="shared" si="17"/>
        <v>467.0999999999999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1528.1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99">
        <f t="shared" si="17"/>
        <v>-1061</v>
      </c>
      <c r="O77" s="199">
        <f t="shared" si="17"/>
        <v>467.0999999999999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1528.1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-1061</v>
      </c>
      <c r="O78" s="141">
        <f>I78+N78</f>
        <v>467.0999999999999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99">
        <f aca="true" t="shared" si="18" ref="N79:O82">N80</f>
        <v>0</v>
      </c>
      <c r="O79" s="199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99">
        <f t="shared" si="18"/>
        <v>0</v>
      </c>
      <c r="O80" s="199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99">
        <f t="shared" si="18"/>
        <v>0</v>
      </c>
      <c r="O81" s="199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99">
        <f t="shared" si="18"/>
        <v>0</v>
      </c>
      <c r="O82" s="199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99">
        <f aca="true" t="shared" si="19" ref="N84:O88">N85</f>
        <v>0</v>
      </c>
      <c r="O84" s="199">
        <f t="shared" si="19"/>
        <v>120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99">
        <f t="shared" si="19"/>
        <v>0</v>
      </c>
      <c r="O85" s="199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99">
        <f t="shared" si="19"/>
        <v>0</v>
      </c>
      <c r="O86" s="199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99">
        <f t="shared" si="19"/>
        <v>0</v>
      </c>
      <c r="O87" s="199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99">
        <f t="shared" si="19"/>
        <v>0</v>
      </c>
      <c r="O88" s="199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2580.9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199">
        <f t="shared" si="21"/>
        <v>-50</v>
      </c>
      <c r="O90" s="199">
        <f t="shared" si="21"/>
        <v>2530.9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1380</v>
      </c>
      <c r="J91" s="151"/>
      <c r="K91" s="151"/>
      <c r="L91" s="151"/>
      <c r="M91" s="151"/>
      <c r="N91" s="199">
        <f aca="true" t="shared" si="22" ref="N91:O93">N92</f>
        <v>-50</v>
      </c>
      <c r="O91" s="199">
        <f t="shared" si="22"/>
        <v>1330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1380</v>
      </c>
      <c r="J92" s="151"/>
      <c r="K92" s="151"/>
      <c r="L92" s="151"/>
      <c r="M92" s="151"/>
      <c r="N92" s="199">
        <f t="shared" si="22"/>
        <v>-50</v>
      </c>
      <c r="O92" s="199">
        <f t="shared" si="22"/>
        <v>1330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1380</v>
      </c>
      <c r="J93" s="151"/>
      <c r="K93" s="151"/>
      <c r="L93" s="151"/>
      <c r="M93" s="151"/>
      <c r="N93" s="199">
        <f t="shared" si="22"/>
        <v>-50</v>
      </c>
      <c r="O93" s="199">
        <f t="shared" si="22"/>
        <v>1330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1380</v>
      </c>
      <c r="J94" s="145"/>
      <c r="K94" s="145"/>
      <c r="L94" s="145"/>
      <c r="M94" s="145"/>
      <c r="N94" s="139">
        <v>-50</v>
      </c>
      <c r="O94" s="139">
        <f>I94+N94</f>
        <v>1330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1200.9</v>
      </c>
      <c r="J95" s="151"/>
      <c r="K95" s="151"/>
      <c r="L95" s="151"/>
      <c r="M95" s="151"/>
      <c r="N95" s="199">
        <f aca="true" t="shared" si="23" ref="N95:O97">N96</f>
        <v>0</v>
      </c>
      <c r="O95" s="199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1200.9</v>
      </c>
      <c r="J96" s="151"/>
      <c r="K96" s="151"/>
      <c r="L96" s="151"/>
      <c r="M96" s="151"/>
      <c r="N96" s="199">
        <f t="shared" si="23"/>
        <v>0</v>
      </c>
      <c r="O96" s="199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1200.9</v>
      </c>
      <c r="J97" s="151"/>
      <c r="K97" s="151"/>
      <c r="L97" s="151"/>
      <c r="M97" s="151"/>
      <c r="N97" s="199">
        <f t="shared" si="23"/>
        <v>0</v>
      </c>
      <c r="O97" s="199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1200.9</v>
      </c>
      <c r="J98" s="151"/>
      <c r="K98" s="151"/>
      <c r="L98" s="151"/>
      <c r="M98" s="151"/>
      <c r="N98" s="141">
        <v>0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452000.4</v>
      </c>
      <c r="J99" s="151"/>
      <c r="K99" s="151"/>
      <c r="L99" s="151"/>
      <c r="M99" s="151"/>
      <c r="N99" s="133">
        <f>N100+N174+N163</f>
        <v>17475.699999999997</v>
      </c>
      <c r="O99" s="133">
        <f>O100+O174+O163</f>
        <v>469476.10000000003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423831.4</v>
      </c>
      <c r="J100" s="151"/>
      <c r="K100" s="151"/>
      <c r="L100" s="151"/>
      <c r="M100" s="151"/>
      <c r="N100" s="199">
        <f>N101+N140+N146</f>
        <v>17475.699999999997</v>
      </c>
      <c r="O100" s="199">
        <f>O101+O140+O146</f>
        <v>441307.10000000003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350431.30000000005</v>
      </c>
      <c r="J101" s="151"/>
      <c r="K101" s="151"/>
      <c r="L101" s="151"/>
      <c r="M101" s="151"/>
      <c r="N101" s="199">
        <f>N102+N111+N116+N125+N130</f>
        <v>-1000</v>
      </c>
      <c r="O101" s="199">
        <f>O102+O111+O116+O125+O130</f>
        <v>349431.30000000005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313363.9</v>
      </c>
      <c r="J102" s="151"/>
      <c r="K102" s="151"/>
      <c r="L102" s="151"/>
      <c r="M102" s="151"/>
      <c r="N102" s="199">
        <f>N103+N107</f>
        <v>-1000</v>
      </c>
      <c r="O102" s="199">
        <f>O103+O107</f>
        <v>312363.9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244331.2</v>
      </c>
      <c r="J103" s="151"/>
      <c r="K103" s="151"/>
      <c r="L103" s="151"/>
      <c r="M103" s="151"/>
      <c r="N103" s="199">
        <f aca="true" t="shared" si="24" ref="N103:O105">N104</f>
        <v>0</v>
      </c>
      <c r="O103" s="199">
        <f t="shared" si="24"/>
        <v>244331.2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244331.2</v>
      </c>
      <c r="J104" s="151"/>
      <c r="K104" s="151"/>
      <c r="L104" s="151"/>
      <c r="M104" s="151"/>
      <c r="N104" s="199">
        <f t="shared" si="24"/>
        <v>0</v>
      </c>
      <c r="O104" s="199">
        <f t="shared" si="24"/>
        <v>244331.2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244331.2</v>
      </c>
      <c r="J105" s="151"/>
      <c r="K105" s="151"/>
      <c r="L105" s="151"/>
      <c r="M105" s="151"/>
      <c r="N105" s="199">
        <f t="shared" si="24"/>
        <v>0</v>
      </c>
      <c r="O105" s="199">
        <f t="shared" si="24"/>
        <v>244331.2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244331.2</v>
      </c>
      <c r="J106" s="151"/>
      <c r="K106" s="151"/>
      <c r="L106" s="151"/>
      <c r="M106" s="151"/>
      <c r="N106" s="141">
        <v>0</v>
      </c>
      <c r="O106" s="141">
        <f>I106+N106</f>
        <v>244331.2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69032.7</v>
      </c>
      <c r="J107" s="151"/>
      <c r="K107" s="151"/>
      <c r="L107" s="151"/>
      <c r="M107" s="151"/>
      <c r="N107" s="199">
        <f aca="true" t="shared" si="25" ref="N107:O109">N108</f>
        <v>-1000</v>
      </c>
      <c r="O107" s="199">
        <f t="shared" si="25"/>
        <v>68032.7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69032.7</v>
      </c>
      <c r="J108" s="151"/>
      <c r="K108" s="151"/>
      <c r="L108" s="151"/>
      <c r="M108" s="151"/>
      <c r="N108" s="199">
        <f t="shared" si="25"/>
        <v>-1000</v>
      </c>
      <c r="O108" s="199">
        <f t="shared" si="25"/>
        <v>68032.7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69032.7</v>
      </c>
      <c r="J109" s="151"/>
      <c r="K109" s="151"/>
      <c r="L109" s="151"/>
      <c r="M109" s="151"/>
      <c r="N109" s="199">
        <f t="shared" si="25"/>
        <v>-1000</v>
      </c>
      <c r="O109" s="199">
        <f t="shared" si="25"/>
        <v>68032.7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69032.7</v>
      </c>
      <c r="J110" s="151"/>
      <c r="K110" s="151"/>
      <c r="L110" s="151"/>
      <c r="M110" s="151"/>
      <c r="N110" s="141">
        <v>-1000</v>
      </c>
      <c r="O110" s="141">
        <f>I110+N110</f>
        <v>68032.7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99">
        <f aca="true" t="shared" si="26" ref="N111:O114">N112</f>
        <v>0</v>
      </c>
      <c r="O111" s="199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99">
        <f t="shared" si="26"/>
        <v>0</v>
      </c>
      <c r="O112" s="199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99">
        <f t="shared" si="26"/>
        <v>0</v>
      </c>
      <c r="O113" s="199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99">
        <f t="shared" si="26"/>
        <v>0</v>
      </c>
      <c r="O114" s="199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99">
        <f>N121+N117</f>
        <v>0</v>
      </c>
      <c r="O116" s="199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99">
        <f aca="true" t="shared" si="27" ref="N117:O119">N118</f>
        <v>0</v>
      </c>
      <c r="O117" s="199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99">
        <f t="shared" si="27"/>
        <v>0</v>
      </c>
      <c r="O118" s="199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99">
        <f t="shared" si="27"/>
        <v>0</v>
      </c>
      <c r="O119" s="199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99">
        <f t="shared" si="28"/>
        <v>0</v>
      </c>
      <c r="O121" s="199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99">
        <f>N123</f>
        <v>0</v>
      </c>
      <c r="O122" s="199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99">
        <f>N124</f>
        <v>0</v>
      </c>
      <c r="O123" s="199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3417.5</v>
      </c>
      <c r="J125" s="152"/>
      <c r="K125" s="152"/>
      <c r="L125" s="152"/>
      <c r="M125" s="152"/>
      <c r="N125" s="199">
        <f aca="true" t="shared" si="29" ref="N125:O128">N126</f>
        <v>0</v>
      </c>
      <c r="O125" s="199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3417.5</v>
      </c>
      <c r="J126" s="152"/>
      <c r="K126" s="152"/>
      <c r="L126" s="152"/>
      <c r="M126" s="152"/>
      <c r="N126" s="199">
        <f t="shared" si="29"/>
        <v>0</v>
      </c>
      <c r="O126" s="199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3417.5</v>
      </c>
      <c r="J127" s="152"/>
      <c r="K127" s="152"/>
      <c r="L127" s="152"/>
      <c r="M127" s="152"/>
      <c r="N127" s="199">
        <f t="shared" si="29"/>
        <v>0</v>
      </c>
      <c r="O127" s="199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3417.5</v>
      </c>
      <c r="J128" s="152"/>
      <c r="K128" s="152"/>
      <c r="L128" s="152"/>
      <c r="M128" s="152"/>
      <c r="N128" s="199">
        <f t="shared" si="29"/>
        <v>0</v>
      </c>
      <c r="O128" s="199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3417.5</v>
      </c>
      <c r="J129" s="153"/>
      <c r="K129" s="153"/>
      <c r="L129" s="153"/>
      <c r="M129" s="153"/>
      <c r="N129" s="141">
        <v>0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99">
        <f>N131+N136</f>
        <v>0</v>
      </c>
      <c r="O130" s="199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99">
        <f>N132</f>
        <v>0</v>
      </c>
      <c r="O131" s="199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99">
        <f>N133</f>
        <v>0</v>
      </c>
      <c r="O132" s="199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99">
        <f>N134+N135</f>
        <v>0</v>
      </c>
      <c r="O133" s="199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99">
        <f aca="true" t="shared" si="30" ref="N136:O138">N137</f>
        <v>0</v>
      </c>
      <c r="O136" s="199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99">
        <f t="shared" si="30"/>
        <v>0</v>
      </c>
      <c r="O137" s="199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99">
        <f t="shared" si="30"/>
        <v>0</v>
      </c>
      <c r="O138" s="199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539.7</v>
      </c>
      <c r="J140" s="190"/>
      <c r="K140" s="190"/>
      <c r="L140" s="190"/>
      <c r="M140" s="191"/>
      <c r="N140" s="199">
        <f>N145</f>
        <v>0</v>
      </c>
      <c r="O140" s="199">
        <f>O145</f>
        <v>539.7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539.7</v>
      </c>
      <c r="J141" s="190"/>
      <c r="K141" s="190"/>
      <c r="L141" s="190"/>
      <c r="M141" s="191"/>
      <c r="N141" s="199">
        <f aca="true" t="shared" si="31" ref="N141:O144">N142</f>
        <v>0</v>
      </c>
      <c r="O141" s="199">
        <f t="shared" si="31"/>
        <v>539.7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539.7</v>
      </c>
      <c r="J142" s="190"/>
      <c r="K142" s="190"/>
      <c r="L142" s="190"/>
      <c r="M142" s="191"/>
      <c r="N142" s="199">
        <f t="shared" si="31"/>
        <v>0</v>
      </c>
      <c r="O142" s="199">
        <f t="shared" si="31"/>
        <v>539.7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539.7</v>
      </c>
      <c r="J143" s="190"/>
      <c r="K143" s="190"/>
      <c r="L143" s="190"/>
      <c r="M143" s="191"/>
      <c r="N143" s="199">
        <f t="shared" si="31"/>
        <v>0</v>
      </c>
      <c r="O143" s="199">
        <f t="shared" si="31"/>
        <v>539.7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539.7</v>
      </c>
      <c r="J144" s="190"/>
      <c r="K144" s="190"/>
      <c r="L144" s="190"/>
      <c r="M144" s="191"/>
      <c r="N144" s="199">
        <f t="shared" si="31"/>
        <v>0</v>
      </c>
      <c r="O144" s="199">
        <f t="shared" si="31"/>
        <v>539.7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539.7</v>
      </c>
      <c r="J145" s="190"/>
      <c r="K145" s="190"/>
      <c r="L145" s="190"/>
      <c r="M145" s="191"/>
      <c r="N145" s="141">
        <v>0</v>
      </c>
      <c r="O145" s="141">
        <f>I145+N145</f>
        <v>539.7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72860.4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199">
        <f t="shared" si="32"/>
        <v>18475.699999999997</v>
      </c>
      <c r="O146" s="199">
        <f t="shared" si="32"/>
        <v>91336.09999999999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4403.2</v>
      </c>
      <c r="J147" s="137"/>
      <c r="K147" s="137"/>
      <c r="L147" s="137"/>
      <c r="M147" s="138"/>
      <c r="N147" s="199">
        <f aca="true" t="shared" si="33" ref="N147:O150">N148</f>
        <v>54.6</v>
      </c>
      <c r="O147" s="199">
        <f t="shared" si="33"/>
        <v>4457.8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4403.2</v>
      </c>
      <c r="J148" s="137"/>
      <c r="K148" s="137"/>
      <c r="L148" s="137"/>
      <c r="M148" s="138"/>
      <c r="N148" s="199">
        <f t="shared" si="33"/>
        <v>54.6</v>
      </c>
      <c r="O148" s="199">
        <f t="shared" si="33"/>
        <v>4457.8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4403.2</v>
      </c>
      <c r="J149" s="137"/>
      <c r="K149" s="137"/>
      <c r="L149" s="137"/>
      <c r="M149" s="138"/>
      <c r="N149" s="199">
        <f t="shared" si="33"/>
        <v>54.6</v>
      </c>
      <c r="O149" s="199">
        <f t="shared" si="33"/>
        <v>4457.8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4403.2</v>
      </c>
      <c r="J150" s="137"/>
      <c r="K150" s="137"/>
      <c r="L150" s="137"/>
      <c r="M150" s="138"/>
      <c r="N150" s="199">
        <f t="shared" si="33"/>
        <v>54.6</v>
      </c>
      <c r="O150" s="199">
        <f t="shared" si="33"/>
        <v>4457.8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4403.2</v>
      </c>
      <c r="J151" s="137"/>
      <c r="K151" s="137"/>
      <c r="L151" s="137"/>
      <c r="M151" s="138"/>
      <c r="N151" s="141">
        <v>54.6</v>
      </c>
      <c r="O151" s="141">
        <f>I151+N151</f>
        <v>4457.8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385.9</v>
      </c>
      <c r="J152" s="169"/>
      <c r="K152" s="169"/>
      <c r="L152" s="169"/>
      <c r="M152" s="170"/>
      <c r="N152" s="199">
        <f aca="true" t="shared" si="34" ref="N152:O155">N153</f>
        <v>0</v>
      </c>
      <c r="O152" s="199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385.9</v>
      </c>
      <c r="J153" s="169"/>
      <c r="K153" s="169"/>
      <c r="L153" s="169"/>
      <c r="M153" s="170"/>
      <c r="N153" s="199">
        <f t="shared" si="34"/>
        <v>0</v>
      </c>
      <c r="O153" s="199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385.9</v>
      </c>
      <c r="J154" s="169"/>
      <c r="K154" s="169"/>
      <c r="L154" s="169"/>
      <c r="M154" s="170"/>
      <c r="N154" s="199">
        <f t="shared" si="34"/>
        <v>0</v>
      </c>
      <c r="O154" s="199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385.9</v>
      </c>
      <c r="J155" s="169"/>
      <c r="K155" s="169"/>
      <c r="L155" s="169"/>
      <c r="M155" s="170"/>
      <c r="N155" s="199">
        <f t="shared" si="34"/>
        <v>0</v>
      </c>
      <c r="O155" s="199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385.9</v>
      </c>
      <c r="J156" s="169"/>
      <c r="K156" s="169"/>
      <c r="L156" s="169"/>
      <c r="M156" s="170"/>
      <c r="N156" s="141">
        <v>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99">
        <f aca="true" t="shared" si="35" ref="N157:O159">N158</f>
        <v>18421.1</v>
      </c>
      <c r="O157" s="199">
        <f t="shared" si="35"/>
        <v>86492.4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99">
        <f t="shared" si="35"/>
        <v>18421.1</v>
      </c>
      <c r="O158" s="199">
        <f t="shared" si="35"/>
        <v>86492.4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99">
        <f t="shared" si="35"/>
        <v>18421.1</v>
      </c>
      <c r="O159" s="199">
        <f t="shared" si="35"/>
        <v>86492.4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99">
        <f>N161+N162</f>
        <v>18421.1</v>
      </c>
      <c r="O160" s="199">
        <f>O161+O162</f>
        <v>86492.4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921.1</v>
      </c>
      <c r="O161" s="141">
        <f>I161+N161</f>
        <v>4324.7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17500</v>
      </c>
      <c r="O162" s="141">
        <f>I162+N162</f>
        <v>82167.7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99">
        <f>N164+N169</f>
        <v>0</v>
      </c>
      <c r="O163" s="199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99">
        <f aca="true" t="shared" si="36" ref="N164:O167">N165</f>
        <v>0</v>
      </c>
      <c r="O164" s="199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99">
        <f t="shared" si="36"/>
        <v>0</v>
      </c>
      <c r="O165" s="199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99">
        <f t="shared" si="36"/>
        <v>0</v>
      </c>
      <c r="O166" s="199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99">
        <f t="shared" si="36"/>
        <v>0</v>
      </c>
      <c r="O167" s="199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99">
        <f aca="true" t="shared" si="37" ref="N169:O172">N170</f>
        <v>0</v>
      </c>
      <c r="O169" s="199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99">
        <f t="shared" si="37"/>
        <v>0</v>
      </c>
      <c r="O170" s="199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99">
        <f t="shared" si="37"/>
        <v>0</v>
      </c>
      <c r="O171" s="199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99">
        <f t="shared" si="37"/>
        <v>0</v>
      </c>
      <c r="O172" s="199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28129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199">
        <f>N179+N183+N187+N175</f>
        <v>0</v>
      </c>
      <c r="O174" s="199">
        <f>O179+O183+O187+O175</f>
        <v>28129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199">
        <f aca="true" t="shared" si="38" ref="N175:O177">N176</f>
        <v>0</v>
      </c>
      <c r="O175" s="199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199">
        <f t="shared" si="38"/>
        <v>0</v>
      </c>
      <c r="O176" s="199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199">
        <f t="shared" si="38"/>
        <v>0</v>
      </c>
      <c r="O177" s="199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99">
        <f aca="true" t="shared" si="39" ref="N179:O181">N180</f>
        <v>0</v>
      </c>
      <c r="O179" s="199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99">
        <f t="shared" si="39"/>
        <v>0</v>
      </c>
      <c r="O180" s="199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99">
        <f t="shared" si="39"/>
        <v>0</v>
      </c>
      <c r="O181" s="199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199">
        <f aca="true" t="shared" si="40" ref="N183:O185">N184</f>
        <v>0</v>
      </c>
      <c r="O183" s="199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199">
        <f t="shared" si="40"/>
        <v>0</v>
      </c>
      <c r="O184" s="199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199">
        <f t="shared" si="40"/>
        <v>0</v>
      </c>
      <c r="O185" s="199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923.7</v>
      </c>
      <c r="J187" s="151"/>
      <c r="K187" s="151"/>
      <c r="L187" s="151"/>
      <c r="M187" s="151"/>
      <c r="N187" s="199">
        <f aca="true" t="shared" si="41" ref="N187:O189">N188</f>
        <v>0</v>
      </c>
      <c r="O187" s="199">
        <f t="shared" si="41"/>
        <v>923.7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923.7</v>
      </c>
      <c r="J188" s="151"/>
      <c r="K188" s="151"/>
      <c r="L188" s="151"/>
      <c r="M188" s="151"/>
      <c r="N188" s="199">
        <f t="shared" si="41"/>
        <v>0</v>
      </c>
      <c r="O188" s="199">
        <f t="shared" si="41"/>
        <v>923.7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923.7</v>
      </c>
      <c r="J189" s="151"/>
      <c r="K189" s="151"/>
      <c r="L189" s="151"/>
      <c r="M189" s="151"/>
      <c r="N189" s="199">
        <f t="shared" si="41"/>
        <v>0</v>
      </c>
      <c r="O189" s="199">
        <f t="shared" si="41"/>
        <v>923.7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923.7</v>
      </c>
      <c r="J190" s="151"/>
      <c r="K190" s="151"/>
      <c r="L190" s="151"/>
      <c r="M190" s="151"/>
      <c r="N190" s="141">
        <v>0</v>
      </c>
      <c r="O190" s="141">
        <f>I190+N190</f>
        <v>923.7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87.2</v>
      </c>
      <c r="O191" s="133">
        <f>O192+O218</f>
        <v>11640.199999999999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99">
        <f>N200+N193</f>
        <v>87.2</v>
      </c>
      <c r="O192" s="199">
        <f>O200+O193</f>
        <v>11540.199999999999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99">
        <f aca="true" t="shared" si="42" ref="N193:O196">N194</f>
        <v>0</v>
      </c>
      <c r="O193" s="199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99">
        <f t="shared" si="42"/>
        <v>0</v>
      </c>
      <c r="O194" s="199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99">
        <f t="shared" si="42"/>
        <v>0</v>
      </c>
      <c r="O195" s="199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99">
        <f t="shared" si="42"/>
        <v>0</v>
      </c>
      <c r="O196" s="199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99">
        <f>N198+N199</f>
        <v>0</v>
      </c>
      <c r="O197" s="199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99">
        <f>N201+N206</f>
        <v>87.2</v>
      </c>
      <c r="O200" s="199">
        <f>O201+O206</f>
        <v>9770.8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99">
        <f aca="true" t="shared" si="43" ref="N201:O204">N202</f>
        <v>87.2</v>
      </c>
      <c r="O201" s="199">
        <f t="shared" si="43"/>
        <v>7848.4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99">
        <f t="shared" si="43"/>
        <v>87.2</v>
      </c>
      <c r="O202" s="199">
        <f t="shared" si="43"/>
        <v>7848.4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99">
        <f t="shared" si="43"/>
        <v>87.2</v>
      </c>
      <c r="O203" s="199">
        <f t="shared" si="43"/>
        <v>7848.4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99">
        <f t="shared" si="43"/>
        <v>87.2</v>
      </c>
      <c r="O204" s="199">
        <f t="shared" si="43"/>
        <v>7848.4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87.2</v>
      </c>
      <c r="O205" s="141">
        <f>I205+N205</f>
        <v>7848.4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199">
        <f>N207</f>
        <v>0</v>
      </c>
      <c r="O206" s="199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199">
        <f>N208+N215</f>
        <v>0</v>
      </c>
      <c r="O207" s="199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199">
        <f>N209+N211+N213</f>
        <v>0</v>
      </c>
      <c r="O208" s="199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199">
        <f>N210</f>
        <v>0</v>
      </c>
      <c r="O209" s="199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199">
        <f>N212</f>
        <v>0</v>
      </c>
      <c r="O211" s="199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199">
        <f>N214</f>
        <v>0</v>
      </c>
      <c r="O213" s="199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199">
        <f>N216</f>
        <v>0</v>
      </c>
      <c r="O215" s="199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199">
        <f>N217</f>
        <v>0</v>
      </c>
      <c r="O216" s="199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199">
        <f aca="true" t="shared" si="44" ref="N218:O221">N219</f>
        <v>0</v>
      </c>
      <c r="O218" s="199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199">
        <f t="shared" si="44"/>
        <v>0</v>
      </c>
      <c r="O219" s="199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199">
        <f t="shared" si="44"/>
        <v>0</v>
      </c>
      <c r="O220" s="199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199">
        <f t="shared" si="44"/>
        <v>0</v>
      </c>
      <c r="O221" s="199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642.3</v>
      </c>
      <c r="J223" s="151"/>
      <c r="K223" s="151"/>
      <c r="L223" s="151"/>
      <c r="M223" s="151"/>
      <c r="N223" s="133">
        <f>N224</f>
        <v>0</v>
      </c>
      <c r="O223" s="133">
        <f>O224</f>
        <v>642.3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642.3</v>
      </c>
      <c r="J224" s="151"/>
      <c r="K224" s="151"/>
      <c r="L224" s="151"/>
      <c r="M224" s="151"/>
      <c r="N224" s="199">
        <f aca="true" t="shared" si="46" ref="N224:O229">N225</f>
        <v>0</v>
      </c>
      <c r="O224" s="199">
        <f t="shared" si="46"/>
        <v>642.3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642.3</v>
      </c>
      <c r="J225" s="151"/>
      <c r="K225" s="151"/>
      <c r="L225" s="151"/>
      <c r="M225" s="151"/>
      <c r="N225" s="199">
        <f t="shared" si="46"/>
        <v>0</v>
      </c>
      <c r="O225" s="199">
        <f t="shared" si="46"/>
        <v>642.3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642.3</v>
      </c>
      <c r="J226" s="151"/>
      <c r="K226" s="151"/>
      <c r="L226" s="151"/>
      <c r="M226" s="151"/>
      <c r="N226" s="199">
        <f t="shared" si="46"/>
        <v>0</v>
      </c>
      <c r="O226" s="199">
        <f t="shared" si="46"/>
        <v>642.3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642.3</v>
      </c>
      <c r="J227" s="151"/>
      <c r="K227" s="151"/>
      <c r="L227" s="151"/>
      <c r="M227" s="151"/>
      <c r="N227" s="199">
        <f t="shared" si="46"/>
        <v>0</v>
      </c>
      <c r="O227" s="199">
        <f t="shared" si="46"/>
        <v>642.3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642.3</v>
      </c>
      <c r="J228" s="151"/>
      <c r="K228" s="151"/>
      <c r="L228" s="151"/>
      <c r="M228" s="151"/>
      <c r="N228" s="199">
        <f t="shared" si="46"/>
        <v>0</v>
      </c>
      <c r="O228" s="199">
        <f t="shared" si="46"/>
        <v>642.3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642.3</v>
      </c>
      <c r="J229" s="151"/>
      <c r="K229" s="151"/>
      <c r="L229" s="151"/>
      <c r="M229" s="151"/>
      <c r="N229" s="199">
        <f t="shared" si="46"/>
        <v>0</v>
      </c>
      <c r="O229" s="199">
        <f t="shared" si="46"/>
        <v>642.3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642.3</v>
      </c>
      <c r="J230" s="151"/>
      <c r="K230" s="151"/>
      <c r="L230" s="151"/>
      <c r="M230" s="151"/>
      <c r="N230" s="141">
        <v>0</v>
      </c>
      <c r="O230" s="141">
        <f>I230+N230</f>
        <v>642.3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12003.5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-153.39999999999998</v>
      </c>
      <c r="O231" s="133">
        <f t="shared" si="47"/>
        <v>11850.1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4384.900000000001</v>
      </c>
      <c r="J232" s="151"/>
      <c r="K232" s="151"/>
      <c r="L232" s="151"/>
      <c r="M232" s="151"/>
      <c r="N232" s="199">
        <f>N233+N242</f>
        <v>-595</v>
      </c>
      <c r="O232" s="199">
        <f>O233+O242</f>
        <v>3789.9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4344.900000000001</v>
      </c>
      <c r="J233" s="151"/>
      <c r="K233" s="151"/>
      <c r="L233" s="151"/>
      <c r="M233" s="151"/>
      <c r="N233" s="199">
        <f>N234</f>
        <v>-595</v>
      </c>
      <c r="O233" s="199">
        <f>O234</f>
        <v>3749.9</v>
      </c>
    </row>
    <row r="234" spans="1:15" ht="30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4344.900000000001</v>
      </c>
      <c r="J234" s="151"/>
      <c r="K234" s="151"/>
      <c r="L234" s="151"/>
      <c r="M234" s="151"/>
      <c r="N234" s="199">
        <f>N235</f>
        <v>-595</v>
      </c>
      <c r="O234" s="199">
        <f>O235</f>
        <v>3749.9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4344.900000000001</v>
      </c>
      <c r="J235" s="151"/>
      <c r="K235" s="151"/>
      <c r="L235" s="151"/>
      <c r="M235" s="151"/>
      <c r="N235" s="199">
        <f>N236+N239</f>
        <v>-595</v>
      </c>
      <c r="O235" s="199">
        <f>O236+O239</f>
        <v>3749.9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4154.8</v>
      </c>
      <c r="J236" s="151"/>
      <c r="K236" s="151"/>
      <c r="L236" s="151"/>
      <c r="M236" s="151"/>
      <c r="N236" s="199">
        <f>N237</f>
        <v>-595</v>
      </c>
      <c r="O236" s="199">
        <f>O237</f>
        <v>3559.8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4154.8</v>
      </c>
      <c r="J237" s="151"/>
      <c r="K237" s="151"/>
      <c r="L237" s="151"/>
      <c r="M237" s="151"/>
      <c r="N237" s="199">
        <f>N238</f>
        <v>-595</v>
      </c>
      <c r="O237" s="199">
        <f>O238</f>
        <v>3559.8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4154.8</v>
      </c>
      <c r="J238" s="151"/>
      <c r="K238" s="151"/>
      <c r="L238" s="151"/>
      <c r="M238" s="151"/>
      <c r="N238" s="141">
        <v>-595</v>
      </c>
      <c r="O238" s="141">
        <f>I238+N238</f>
        <v>3559.8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190.1</v>
      </c>
      <c r="J239" s="151"/>
      <c r="K239" s="151"/>
      <c r="L239" s="151"/>
      <c r="M239" s="151"/>
      <c r="N239" s="199">
        <f>N240</f>
        <v>0</v>
      </c>
      <c r="O239" s="199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190.1</v>
      </c>
      <c r="J240" s="151"/>
      <c r="K240" s="151"/>
      <c r="L240" s="151"/>
      <c r="M240" s="151"/>
      <c r="N240" s="199">
        <f>N241</f>
        <v>0</v>
      </c>
      <c r="O240" s="199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190.1</v>
      </c>
      <c r="J241" s="151"/>
      <c r="K241" s="151"/>
      <c r="L241" s="151"/>
      <c r="M241" s="151"/>
      <c r="N241" s="141">
        <v>0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99">
        <f>N248+N247</f>
        <v>0</v>
      </c>
      <c r="O242" s="199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99">
        <f aca="true" t="shared" si="48" ref="N243:O246">N244</f>
        <v>0</v>
      </c>
      <c r="O243" s="199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99">
        <f t="shared" si="48"/>
        <v>0</v>
      </c>
      <c r="O244" s="199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99">
        <f t="shared" si="48"/>
        <v>0</v>
      </c>
      <c r="O245" s="199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99">
        <f t="shared" si="48"/>
        <v>0</v>
      </c>
      <c r="O246" s="199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99">
        <f>N249</f>
        <v>0</v>
      </c>
      <c r="O248" s="199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99">
        <f>N250+N253</f>
        <v>0</v>
      </c>
      <c r="O249" s="199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99">
        <f>N251</f>
        <v>0</v>
      </c>
      <c r="O250" s="199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99">
        <f>N252</f>
        <v>0</v>
      </c>
      <c r="O251" s="199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99">
        <f>N254</f>
        <v>0</v>
      </c>
      <c r="O253" s="199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99">
        <f>N255</f>
        <v>0</v>
      </c>
      <c r="O254" s="199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21.4</v>
      </c>
      <c r="J256" s="151"/>
      <c r="K256" s="151"/>
      <c r="L256" s="151"/>
      <c r="M256" s="151"/>
      <c r="N256" s="199">
        <f aca="true" t="shared" si="49" ref="N256:O260">N257</f>
        <v>0</v>
      </c>
      <c r="O256" s="199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21.4</v>
      </c>
      <c r="J257" s="151"/>
      <c r="K257" s="151"/>
      <c r="L257" s="151"/>
      <c r="M257" s="151"/>
      <c r="N257" s="199">
        <f t="shared" si="49"/>
        <v>0</v>
      </c>
      <c r="O257" s="199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21.4</v>
      </c>
      <c r="J258" s="151"/>
      <c r="K258" s="151"/>
      <c r="L258" s="151"/>
      <c r="M258" s="151"/>
      <c r="N258" s="199">
        <f t="shared" si="49"/>
        <v>0</v>
      </c>
      <c r="O258" s="199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21.4</v>
      </c>
      <c r="J259" s="151"/>
      <c r="K259" s="151"/>
      <c r="L259" s="151"/>
      <c r="M259" s="151"/>
      <c r="N259" s="199">
        <f t="shared" si="49"/>
        <v>0</v>
      </c>
      <c r="O259" s="199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21.4</v>
      </c>
      <c r="J260" s="151"/>
      <c r="K260" s="151"/>
      <c r="L260" s="151"/>
      <c r="M260" s="151"/>
      <c r="N260" s="199">
        <f t="shared" si="49"/>
        <v>0</v>
      </c>
      <c r="O260" s="199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21.4</v>
      </c>
      <c r="J261" s="151"/>
      <c r="K261" s="151"/>
      <c r="L261" s="151"/>
      <c r="M261" s="151"/>
      <c r="N261" s="141">
        <v>0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7597.2</v>
      </c>
      <c r="J262" s="194">
        <f aca="true" t="shared" si="50" ref="J262:O262">J267+J263</f>
        <v>0</v>
      </c>
      <c r="K262" s="194">
        <f t="shared" si="50"/>
        <v>0</v>
      </c>
      <c r="L262" s="194">
        <f t="shared" si="50"/>
        <v>0</v>
      </c>
      <c r="M262" s="194">
        <f t="shared" si="50"/>
        <v>0</v>
      </c>
      <c r="N262" s="199">
        <f t="shared" si="50"/>
        <v>441.6</v>
      </c>
      <c r="O262" s="199">
        <f t="shared" si="50"/>
        <v>8038.8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194">
        <f>I264</f>
        <v>117.3</v>
      </c>
      <c r="J263" s="151"/>
      <c r="K263" s="151"/>
      <c r="L263" s="151"/>
      <c r="M263" s="151"/>
      <c r="N263" s="199">
        <f aca="true" t="shared" si="51" ref="N263:O265">N264</f>
        <v>0</v>
      </c>
      <c r="O263" s="199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194">
        <f>I265</f>
        <v>117.3</v>
      </c>
      <c r="J264" s="151"/>
      <c r="K264" s="151"/>
      <c r="L264" s="151"/>
      <c r="M264" s="151"/>
      <c r="N264" s="199">
        <f t="shared" si="51"/>
        <v>0</v>
      </c>
      <c r="O264" s="199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194">
        <f>I266</f>
        <v>117.3</v>
      </c>
      <c r="J265" s="151"/>
      <c r="K265" s="151"/>
      <c r="L265" s="151"/>
      <c r="M265" s="151"/>
      <c r="N265" s="199">
        <f t="shared" si="51"/>
        <v>0</v>
      </c>
      <c r="O265" s="199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117.3</v>
      </c>
      <c r="J266" s="145"/>
      <c r="K266" s="145"/>
      <c r="L266" s="145"/>
      <c r="M266" s="145"/>
      <c r="N266" s="139">
        <v>0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7479.9</v>
      </c>
      <c r="J267" s="151"/>
      <c r="K267" s="151"/>
      <c r="L267" s="151"/>
      <c r="M267" s="151"/>
      <c r="N267" s="199">
        <f>N268+N271+N274</f>
        <v>441.6</v>
      </c>
      <c r="O267" s="199">
        <f>O268+O271+O274</f>
        <v>7921.5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7038.9</v>
      </c>
      <c r="J268" s="151"/>
      <c r="K268" s="151"/>
      <c r="L268" s="151"/>
      <c r="M268" s="151"/>
      <c r="N268" s="199">
        <f>N269</f>
        <v>441.6</v>
      </c>
      <c r="O268" s="199">
        <f>O269</f>
        <v>7480.5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7038.9</v>
      </c>
      <c r="J269" s="151"/>
      <c r="K269" s="151"/>
      <c r="L269" s="151"/>
      <c r="M269" s="151"/>
      <c r="N269" s="199">
        <f>N270</f>
        <v>441.6</v>
      </c>
      <c r="O269" s="199">
        <f>O270</f>
        <v>7480.5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7038.9</v>
      </c>
      <c r="J270" s="151"/>
      <c r="K270" s="151"/>
      <c r="L270" s="151"/>
      <c r="M270" s="151"/>
      <c r="N270" s="141">
        <v>441.6</v>
      </c>
      <c r="O270" s="141">
        <f>I270+N270</f>
        <v>7480.5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199">
        <f>N272</f>
        <v>0</v>
      </c>
      <c r="O271" s="199">
        <f>O272</f>
        <v>430.2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199">
        <f>N273</f>
        <v>0</v>
      </c>
      <c r="O272" s="199">
        <f>O273</f>
        <v>430.2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0</v>
      </c>
      <c r="O273" s="141">
        <f>I273+N273</f>
        <v>430.2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199">
        <f>N276</f>
        <v>0</v>
      </c>
      <c r="O274" s="199">
        <f>O276</f>
        <v>10.8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199">
        <f>N276</f>
        <v>0</v>
      </c>
      <c r="O275" s="199">
        <f>O276</f>
        <v>10.8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0</v>
      </c>
      <c r="O276" s="141">
        <f>I276+N276</f>
        <v>10.8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9522.599999999999</v>
      </c>
      <c r="J277" s="151"/>
      <c r="K277" s="151"/>
      <c r="L277" s="151"/>
      <c r="M277" s="151"/>
      <c r="N277" s="133">
        <f>N278</f>
        <v>0</v>
      </c>
      <c r="O277" s="133">
        <f>O278</f>
        <v>9522.599999999999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9522.599999999999</v>
      </c>
      <c r="J278" s="151"/>
      <c r="K278" s="151"/>
      <c r="L278" s="151"/>
      <c r="M278" s="151"/>
      <c r="N278" s="133">
        <f>N279</f>
        <v>0</v>
      </c>
      <c r="O278" s="133">
        <f>O279</f>
        <v>9522.599999999999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9522.599999999999</v>
      </c>
      <c r="J279" s="151"/>
      <c r="K279" s="151"/>
      <c r="L279" s="151"/>
      <c r="M279" s="151"/>
      <c r="N279" s="199">
        <f>N280+N284</f>
        <v>0</v>
      </c>
      <c r="O279" s="199">
        <f>O280+O284</f>
        <v>9522.599999999999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9498.3</v>
      </c>
      <c r="J280" s="151"/>
      <c r="K280" s="151"/>
      <c r="L280" s="151"/>
      <c r="M280" s="151"/>
      <c r="N280" s="199">
        <f aca="true" t="shared" si="52" ref="N280:O282">N281</f>
        <v>0</v>
      </c>
      <c r="O280" s="199">
        <f t="shared" si="52"/>
        <v>9498.3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9498.3</v>
      </c>
      <c r="J281" s="151"/>
      <c r="K281" s="151"/>
      <c r="L281" s="151"/>
      <c r="M281" s="151"/>
      <c r="N281" s="199">
        <f t="shared" si="52"/>
        <v>0</v>
      </c>
      <c r="O281" s="199">
        <f t="shared" si="52"/>
        <v>9498.3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9498.3</v>
      </c>
      <c r="J282" s="151"/>
      <c r="K282" s="151"/>
      <c r="L282" s="151"/>
      <c r="M282" s="151"/>
      <c r="N282" s="199">
        <f t="shared" si="52"/>
        <v>0</v>
      </c>
      <c r="O282" s="199">
        <f t="shared" si="52"/>
        <v>9498.3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9498.3</v>
      </c>
      <c r="J283" s="151"/>
      <c r="K283" s="151"/>
      <c r="L283" s="151"/>
      <c r="M283" s="151"/>
      <c r="N283" s="141">
        <v>0</v>
      </c>
      <c r="O283" s="141">
        <f>I283+N283</f>
        <v>9498.3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199">
        <f aca="true" t="shared" si="53" ref="N284:O286">N285</f>
        <v>0</v>
      </c>
      <c r="O284" s="199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199">
        <f t="shared" si="53"/>
        <v>0</v>
      </c>
      <c r="O285" s="199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199">
        <f t="shared" si="53"/>
        <v>0</v>
      </c>
      <c r="O286" s="199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55363.3</v>
      </c>
      <c r="J288" s="147"/>
      <c r="K288" s="147"/>
      <c r="L288" s="147"/>
      <c r="M288" s="147"/>
      <c r="N288" s="133">
        <f>N291+N326+N350+N364</f>
        <v>-682.5</v>
      </c>
      <c r="O288" s="133">
        <f>O291+O326+O350+O364</f>
        <v>54680.8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20187.5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-552.5</v>
      </c>
      <c r="O289" s="133">
        <f t="shared" si="54"/>
        <v>19635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35175.799999999996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-130</v>
      </c>
      <c r="O290" s="133">
        <f t="shared" si="55"/>
        <v>35045.799999999996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15969.699999999999</v>
      </c>
      <c r="J291" s="151"/>
      <c r="K291" s="151"/>
      <c r="L291" s="151"/>
      <c r="M291" s="151"/>
      <c r="N291" s="133">
        <f>N292</f>
        <v>187.5</v>
      </c>
      <c r="O291" s="133">
        <f>O292</f>
        <v>16157.199999999999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15969.699999999999</v>
      </c>
      <c r="J292" s="151"/>
      <c r="K292" s="151"/>
      <c r="L292" s="151"/>
      <c r="M292" s="151"/>
      <c r="N292" s="133">
        <f>N293</f>
        <v>187.5</v>
      </c>
      <c r="O292" s="133">
        <f>O293</f>
        <v>16157.199999999999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15969.699999999999</v>
      </c>
      <c r="J293" s="195">
        <f aca="true" t="shared" si="56" ref="J293:O293">J302+J309+J318+J322+J298+J294</f>
        <v>0</v>
      </c>
      <c r="K293" s="195">
        <f t="shared" si="56"/>
        <v>0</v>
      </c>
      <c r="L293" s="195">
        <f t="shared" si="56"/>
        <v>0</v>
      </c>
      <c r="M293" s="195">
        <f t="shared" si="56"/>
        <v>0</v>
      </c>
      <c r="N293" s="200">
        <f t="shared" si="56"/>
        <v>187.5</v>
      </c>
      <c r="O293" s="200">
        <f t="shared" si="56"/>
        <v>16157.199999999999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194">
        <f>I295</f>
        <v>131.1</v>
      </c>
      <c r="J294" s="147"/>
      <c r="K294" s="147"/>
      <c r="L294" s="147"/>
      <c r="M294" s="147"/>
      <c r="N294" s="200">
        <f aca="true" t="shared" si="57" ref="N294:O296">N295</f>
        <v>0</v>
      </c>
      <c r="O294" s="200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194">
        <f>I296</f>
        <v>131.1</v>
      </c>
      <c r="J295" s="147"/>
      <c r="K295" s="147"/>
      <c r="L295" s="147"/>
      <c r="M295" s="147"/>
      <c r="N295" s="200">
        <f t="shared" si="57"/>
        <v>0</v>
      </c>
      <c r="O295" s="200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194">
        <f>I297</f>
        <v>131.1</v>
      </c>
      <c r="J296" s="147"/>
      <c r="K296" s="147"/>
      <c r="L296" s="147"/>
      <c r="M296" s="147"/>
      <c r="N296" s="200">
        <f t="shared" si="57"/>
        <v>0</v>
      </c>
      <c r="O296" s="200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131.1</v>
      </c>
      <c r="J297" s="183"/>
      <c r="K297" s="183"/>
      <c r="L297" s="183"/>
      <c r="M297" s="183"/>
      <c r="N297" s="139">
        <v>0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310</v>
      </c>
      <c r="J298" s="147"/>
      <c r="K298" s="147"/>
      <c r="L298" s="147"/>
      <c r="M298" s="147"/>
      <c r="N298" s="200">
        <f aca="true" t="shared" si="58" ref="N298:O300">N299</f>
        <v>-130</v>
      </c>
      <c r="O298" s="200">
        <f t="shared" si="58"/>
        <v>180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310</v>
      </c>
      <c r="J299" s="147"/>
      <c r="K299" s="147"/>
      <c r="L299" s="147"/>
      <c r="M299" s="147"/>
      <c r="N299" s="200">
        <f t="shared" si="58"/>
        <v>-130</v>
      </c>
      <c r="O299" s="200">
        <f t="shared" si="58"/>
        <v>180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310</v>
      </c>
      <c r="J300" s="147"/>
      <c r="K300" s="147"/>
      <c r="L300" s="147"/>
      <c r="M300" s="147"/>
      <c r="N300" s="200">
        <f t="shared" si="58"/>
        <v>-130</v>
      </c>
      <c r="O300" s="200">
        <f t="shared" si="58"/>
        <v>180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310</v>
      </c>
      <c r="J301" s="183"/>
      <c r="K301" s="183"/>
      <c r="L301" s="183"/>
      <c r="M301" s="183"/>
      <c r="N301" s="139">
        <v>-130</v>
      </c>
      <c r="O301" s="139">
        <f>I301+N301</f>
        <v>180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7759.3</v>
      </c>
      <c r="J302" s="151"/>
      <c r="K302" s="151"/>
      <c r="L302" s="151"/>
      <c r="M302" s="151"/>
      <c r="N302" s="200">
        <f>N304+N306</f>
        <v>317.5</v>
      </c>
      <c r="O302" s="200">
        <f>O304+O306</f>
        <v>8076.8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7056.6</v>
      </c>
      <c r="J303" s="137"/>
      <c r="K303" s="137"/>
      <c r="L303" s="137"/>
      <c r="M303" s="138"/>
      <c r="N303" s="200">
        <f>N304</f>
        <v>317.5</v>
      </c>
      <c r="O303" s="200">
        <f>O304</f>
        <v>7374.1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7056.6</v>
      </c>
      <c r="J304" s="137"/>
      <c r="K304" s="137"/>
      <c r="L304" s="137"/>
      <c r="M304" s="138"/>
      <c r="N304" s="200">
        <f>N305</f>
        <v>317.5</v>
      </c>
      <c r="O304" s="200">
        <f>O305</f>
        <v>7374.1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7056.6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317.5</v>
      </c>
      <c r="O305" s="141">
        <f>I305+N305</f>
        <v>7374.1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200">
        <f>N307</f>
        <v>0</v>
      </c>
      <c r="O306" s="200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200">
        <f>N308</f>
        <v>0</v>
      </c>
      <c r="O307" s="200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2674.6</v>
      </c>
      <c r="J309" s="147"/>
      <c r="K309" s="147"/>
      <c r="L309" s="147"/>
      <c r="M309" s="147"/>
      <c r="N309" s="200">
        <f>N310+N313</f>
        <v>0</v>
      </c>
      <c r="O309" s="200">
        <f>O310+O313</f>
        <v>2674.6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2664.4</v>
      </c>
      <c r="J310" s="147"/>
      <c r="K310" s="147"/>
      <c r="L310" s="147"/>
      <c r="M310" s="147"/>
      <c r="N310" s="200">
        <f>N311</f>
        <v>0</v>
      </c>
      <c r="O310" s="200">
        <f>O311</f>
        <v>2664.4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2664.4</v>
      </c>
      <c r="J311" s="147"/>
      <c r="K311" s="147"/>
      <c r="L311" s="147"/>
      <c r="M311" s="147"/>
      <c r="N311" s="200">
        <f>N312</f>
        <v>0</v>
      </c>
      <c r="O311" s="200">
        <f>O312</f>
        <v>2664.4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2664.4</v>
      </c>
      <c r="J312" s="147"/>
      <c r="K312" s="147"/>
      <c r="L312" s="147"/>
      <c r="M312" s="147"/>
      <c r="N312" s="141">
        <v>0</v>
      </c>
      <c r="O312" s="141">
        <f>I312+N312</f>
        <v>2664.4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200">
        <f t="shared" si="59"/>
        <v>0</v>
      </c>
      <c r="O313" s="200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200">
        <f>N315</f>
        <v>0</v>
      </c>
      <c r="O314" s="200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200">
        <f>N317</f>
        <v>0</v>
      </c>
      <c r="O316" s="200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1773.4</v>
      </c>
      <c r="J318" s="151"/>
      <c r="K318" s="151"/>
      <c r="L318" s="151"/>
      <c r="M318" s="151"/>
      <c r="N318" s="200">
        <f aca="true" t="shared" si="60" ref="N318:O320">N319</f>
        <v>0</v>
      </c>
      <c r="O318" s="200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1773.4</v>
      </c>
      <c r="J319" s="151"/>
      <c r="K319" s="151"/>
      <c r="L319" s="151"/>
      <c r="M319" s="151"/>
      <c r="N319" s="200">
        <f t="shared" si="60"/>
        <v>0</v>
      </c>
      <c r="O319" s="200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1773.4</v>
      </c>
      <c r="J320" s="151"/>
      <c r="K320" s="151"/>
      <c r="L320" s="151"/>
      <c r="M320" s="151"/>
      <c r="N320" s="200">
        <f t="shared" si="60"/>
        <v>0</v>
      </c>
      <c r="O320" s="200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1773.4</v>
      </c>
      <c r="J321" s="151"/>
      <c r="K321" s="151"/>
      <c r="L321" s="151"/>
      <c r="M321" s="151"/>
      <c r="N321" s="141">
        <v>0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200">
        <f aca="true" t="shared" si="61" ref="N322:O324">N323</f>
        <v>0</v>
      </c>
      <c r="O322" s="200">
        <f t="shared" si="61"/>
        <v>3321.3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200">
        <f t="shared" si="61"/>
        <v>0</v>
      </c>
      <c r="O323" s="200">
        <f t="shared" si="61"/>
        <v>3321.3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200">
        <f t="shared" si="61"/>
        <v>0</v>
      </c>
      <c r="O324" s="200">
        <f t="shared" si="61"/>
        <v>3321.3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0</v>
      </c>
      <c r="O325" s="141">
        <f>I325+N325</f>
        <v>3321.3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10814.8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-870</v>
      </c>
      <c r="O326" s="133">
        <f>O327+O344</f>
        <v>9944.8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9564.8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9564.8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200">
        <f>N329</f>
        <v>0</v>
      </c>
      <c r="O328" s="200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200">
        <f>N330+N334</f>
        <v>0</v>
      </c>
      <c r="O329" s="200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200">
        <f aca="true" t="shared" si="63" ref="N330:O332">N331</f>
        <v>0</v>
      </c>
      <c r="O330" s="200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200">
        <f t="shared" si="63"/>
        <v>0</v>
      </c>
      <c r="O331" s="200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200">
        <f t="shared" si="63"/>
        <v>0</v>
      </c>
      <c r="O332" s="200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200">
        <f aca="true" t="shared" si="64" ref="N334:O336">N335</f>
        <v>0</v>
      </c>
      <c r="O334" s="200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200">
        <f t="shared" si="64"/>
        <v>0</v>
      </c>
      <c r="O335" s="200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200">
        <f t="shared" si="64"/>
        <v>0</v>
      </c>
      <c r="O336" s="200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780</v>
      </c>
      <c r="J338" s="133"/>
      <c r="K338" s="133"/>
      <c r="L338" s="133"/>
      <c r="M338" s="144"/>
      <c r="N338" s="200">
        <f aca="true" t="shared" si="65" ref="N338:O342">N339</f>
        <v>0</v>
      </c>
      <c r="O338" s="200">
        <f t="shared" si="65"/>
        <v>780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780</v>
      </c>
      <c r="J339" s="133"/>
      <c r="K339" s="133"/>
      <c r="L339" s="133"/>
      <c r="M339" s="144"/>
      <c r="N339" s="200">
        <f t="shared" si="65"/>
        <v>0</v>
      </c>
      <c r="O339" s="200">
        <f t="shared" si="65"/>
        <v>780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780</v>
      </c>
      <c r="J340" s="133"/>
      <c r="K340" s="133"/>
      <c r="L340" s="133"/>
      <c r="M340" s="144"/>
      <c r="N340" s="200">
        <f t="shared" si="65"/>
        <v>0</v>
      </c>
      <c r="O340" s="200">
        <f t="shared" si="65"/>
        <v>780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780</v>
      </c>
      <c r="J341" s="133"/>
      <c r="K341" s="133"/>
      <c r="L341" s="133"/>
      <c r="M341" s="144"/>
      <c r="N341" s="200">
        <f t="shared" si="65"/>
        <v>0</v>
      </c>
      <c r="O341" s="200">
        <f t="shared" si="65"/>
        <v>780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780</v>
      </c>
      <c r="J342" s="133"/>
      <c r="K342" s="133"/>
      <c r="L342" s="133"/>
      <c r="M342" s="144"/>
      <c r="N342" s="200">
        <f t="shared" si="65"/>
        <v>0</v>
      </c>
      <c r="O342" s="200">
        <f t="shared" si="65"/>
        <v>780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780</v>
      </c>
      <c r="J343" s="133"/>
      <c r="K343" s="133"/>
      <c r="L343" s="133"/>
      <c r="M343" s="144"/>
      <c r="N343" s="141">
        <v>0</v>
      </c>
      <c r="O343" s="141">
        <f>I343+N343</f>
        <v>780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1250</v>
      </c>
      <c r="J344" s="133"/>
      <c r="K344" s="133"/>
      <c r="L344" s="133"/>
      <c r="M344" s="144"/>
      <c r="N344" s="133">
        <f aca="true" t="shared" si="66" ref="N344:O348">N345</f>
        <v>-870</v>
      </c>
      <c r="O344" s="133">
        <f t="shared" si="66"/>
        <v>380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1250</v>
      </c>
      <c r="J345" s="133"/>
      <c r="K345" s="133"/>
      <c r="L345" s="133"/>
      <c r="M345" s="144"/>
      <c r="N345" s="200">
        <f t="shared" si="66"/>
        <v>-870</v>
      </c>
      <c r="O345" s="200">
        <f t="shared" si="66"/>
        <v>380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1250</v>
      </c>
      <c r="J346" s="133"/>
      <c r="K346" s="133"/>
      <c r="L346" s="133"/>
      <c r="M346" s="144"/>
      <c r="N346" s="200">
        <f t="shared" si="66"/>
        <v>-870</v>
      </c>
      <c r="O346" s="200">
        <f t="shared" si="66"/>
        <v>380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1250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200">
        <f t="shared" si="66"/>
        <v>-870</v>
      </c>
      <c r="O347" s="200">
        <f t="shared" si="66"/>
        <v>380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1250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200">
        <f t="shared" si="66"/>
        <v>-870</v>
      </c>
      <c r="O348" s="200">
        <f t="shared" si="66"/>
        <v>380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1250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-870</v>
      </c>
      <c r="O349" s="141">
        <f>I349+N349</f>
        <v>380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2541</v>
      </c>
      <c r="J350" s="137"/>
      <c r="K350" s="137"/>
      <c r="L350" s="137"/>
      <c r="M350" s="138"/>
      <c r="N350" s="133">
        <f>N351+N357</f>
        <v>0</v>
      </c>
      <c r="O350" s="133">
        <f>O351+O357</f>
        <v>2541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200">
        <f t="shared" si="67"/>
        <v>0</v>
      </c>
      <c r="O352" s="200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200">
        <f t="shared" si="67"/>
        <v>0</v>
      </c>
      <c r="O353" s="200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200">
        <f t="shared" si="67"/>
        <v>0</v>
      </c>
      <c r="O354" s="200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200">
        <f t="shared" si="67"/>
        <v>0</v>
      </c>
      <c r="O355" s="200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164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164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164</v>
      </c>
      <c r="J358" s="151"/>
      <c r="K358" s="151"/>
      <c r="L358" s="151"/>
      <c r="M358" s="151"/>
      <c r="N358" s="200">
        <f t="shared" si="69"/>
        <v>0</v>
      </c>
      <c r="O358" s="200">
        <f t="shared" si="69"/>
        <v>164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164</v>
      </c>
      <c r="J359" s="151"/>
      <c r="K359" s="151"/>
      <c r="L359" s="151"/>
      <c r="M359" s="151"/>
      <c r="N359" s="200">
        <f t="shared" si="69"/>
        <v>0</v>
      </c>
      <c r="O359" s="200">
        <f t="shared" si="69"/>
        <v>164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164</v>
      </c>
      <c r="J360" s="151"/>
      <c r="K360" s="151"/>
      <c r="L360" s="151"/>
      <c r="M360" s="151"/>
      <c r="N360" s="200">
        <f t="shared" si="69"/>
        <v>0</v>
      </c>
      <c r="O360" s="200">
        <f t="shared" si="69"/>
        <v>164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164</v>
      </c>
      <c r="J361" s="151"/>
      <c r="K361" s="151"/>
      <c r="L361" s="151"/>
      <c r="M361" s="151"/>
      <c r="N361" s="200">
        <f t="shared" si="69"/>
        <v>0</v>
      </c>
      <c r="O361" s="200">
        <f t="shared" si="69"/>
        <v>164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164</v>
      </c>
      <c r="J362" s="151"/>
      <c r="K362" s="151"/>
      <c r="L362" s="151"/>
      <c r="M362" s="151"/>
      <c r="N362" s="200">
        <f t="shared" si="69"/>
        <v>0</v>
      </c>
      <c r="O362" s="200">
        <f t="shared" si="69"/>
        <v>164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164</v>
      </c>
      <c r="J363" s="151"/>
      <c r="K363" s="151"/>
      <c r="L363" s="151"/>
      <c r="M363" s="151"/>
      <c r="N363" s="141">
        <v>0</v>
      </c>
      <c r="O363" s="141">
        <f>I363+N363</f>
        <v>164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26037.8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26037.8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2133.9</v>
      </c>
      <c r="J365" s="133"/>
      <c r="K365" s="133"/>
      <c r="L365" s="133"/>
      <c r="M365" s="144"/>
      <c r="N365" s="133">
        <f>N366+N370</f>
        <v>0</v>
      </c>
      <c r="O365" s="133">
        <f>O366+O370</f>
        <v>2133.9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200">
        <f aca="true" t="shared" si="70" ref="N366:O368">N367</f>
        <v>0</v>
      </c>
      <c r="O366" s="200">
        <f t="shared" si="70"/>
        <v>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200">
        <f t="shared" si="70"/>
        <v>0</v>
      </c>
      <c r="O367" s="200">
        <f t="shared" si="70"/>
        <v>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200">
        <f t="shared" si="70"/>
        <v>0</v>
      </c>
      <c r="O368" s="200">
        <f t="shared" si="70"/>
        <v>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2133.9</v>
      </c>
      <c r="J370" s="151"/>
      <c r="K370" s="151"/>
      <c r="L370" s="151"/>
      <c r="M370" s="151"/>
      <c r="N370" s="200">
        <f aca="true" t="shared" si="71" ref="N370:O372">N371</f>
        <v>0</v>
      </c>
      <c r="O370" s="200">
        <f t="shared" si="71"/>
        <v>2133.9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2133.9</v>
      </c>
      <c r="J371" s="151"/>
      <c r="K371" s="151"/>
      <c r="L371" s="151"/>
      <c r="M371" s="151"/>
      <c r="N371" s="200">
        <f t="shared" si="71"/>
        <v>0</v>
      </c>
      <c r="O371" s="200">
        <f t="shared" si="71"/>
        <v>2133.9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2133.9</v>
      </c>
      <c r="J372" s="151"/>
      <c r="K372" s="151"/>
      <c r="L372" s="151"/>
      <c r="M372" s="151"/>
      <c r="N372" s="200">
        <f t="shared" si="71"/>
        <v>0</v>
      </c>
      <c r="O372" s="200">
        <f t="shared" si="71"/>
        <v>2133.9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2133.9</v>
      </c>
      <c r="J373" s="151"/>
      <c r="K373" s="151"/>
      <c r="L373" s="151"/>
      <c r="M373" s="151"/>
      <c r="N373" s="141">
        <v>0</v>
      </c>
      <c r="O373" s="141">
        <f>I373+N373</f>
        <v>2133.9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200">
        <f t="shared" si="72"/>
        <v>0</v>
      </c>
      <c r="O375" s="200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200">
        <f aca="true" t="shared" si="74" ref="N376:O378">N377</f>
        <v>0</v>
      </c>
      <c r="O376" s="200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200">
        <f t="shared" si="74"/>
        <v>0</v>
      </c>
      <c r="O377" s="200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200">
        <f t="shared" si="74"/>
        <v>0</v>
      </c>
      <c r="O378" s="200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200">
        <f aca="true" t="shared" si="75" ref="N380:O382">N381</f>
        <v>0</v>
      </c>
      <c r="O380" s="200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200">
        <f t="shared" si="75"/>
        <v>0</v>
      </c>
      <c r="O381" s="200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200">
        <f t="shared" si="75"/>
        <v>0</v>
      </c>
      <c r="O382" s="200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200">
        <f aca="true" t="shared" si="76" ref="N384:O386">N385</f>
        <v>0</v>
      </c>
      <c r="O384" s="200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200">
        <f t="shared" si="76"/>
        <v>0</v>
      </c>
      <c r="O385" s="200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200">
        <f t="shared" si="76"/>
        <v>0</v>
      </c>
      <c r="O386" s="200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I391+I566+I539+I557</f>
        <v>89195.9</v>
      </c>
      <c r="J388" s="151"/>
      <c r="K388" s="151"/>
      <c r="L388" s="151"/>
      <c r="M388" s="151"/>
      <c r="N388" s="133">
        <f>N391+N566+N539+N557</f>
        <v>8729.8</v>
      </c>
      <c r="O388" s="133">
        <f>O391+O566+O539+O557</f>
        <v>97925.70000000001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I401+I408+I411+I441+I453+I459+I476+I510+I518+I551+I556+I575+I585+I589+I420+I423+I429+I448+I465+I515+I470+I546+I528+I531+I534+I565+I522+I538+I581+I426+I506+I524+I572+I630+I513</f>
        <v>67327.2</v>
      </c>
      <c r="J389" s="133">
        <f>J401+J408+J411+J441+J453+J459+J476+J510+J518+J551+J556+J575+J585+J589+J420+J423+J429+J448+J465+J515+J470+J546+J528+J531+J534+J565+J522+J538+J581+J426+J506+J524+J572+J630</f>
        <v>0</v>
      </c>
      <c r="K389" s="133">
        <f>K401+K408+K411+K441+K453+K459+K476+K510+K518+K551+K556+K575+K585+K589+K420+K423+K429+K448+K465+K515+K470+K546+K528+K531+K534+K565+K522+K538+K581+K426+K506+K524+K572+K630</f>
        <v>0</v>
      </c>
      <c r="L389" s="133">
        <f>L401+L408+L411+L441+L453+L459+L476+L510+L518+L551+L556+L575+L585+L589+L420+L423+L429+L448+L465+L515+L470+L546+L528+L531+L534+L565+L522+L538+L581+L426+L506+L524+L572+L630</f>
        <v>0</v>
      </c>
      <c r="M389" s="133">
        <f>M401+M408+M411+M441+M453+M459+M476+M510+M518+M551+M556+M575+M585+M589+M420+M423+M429+M448+M465+M515+M470+M546+M528+M531+M534+M565+M522+M538+M581+M426+M506+M524+M572+M630</f>
        <v>0</v>
      </c>
      <c r="N389" s="133">
        <f>N401+N408+N411+N441+N453+N459+N476+N510+N518+N551+N556+N575+N585+N589+N420+N423+N429+N448+N465+N515+N470+N546+N528+N531+N534+N565+N522+N538+N581+N426+N506+N524+N572+N630+N513</f>
        <v>4725.700000000001</v>
      </c>
      <c r="O389" s="133">
        <f>O401+O408+O411+O441+O453+O459+O476+O510+O518+O551+O556+O575+O585+O589+O420+O423+O429+O448+O465+O515+O470+O546+O528+O531+O534+O565+O522+O538+O581+O426+O506+O524+O572+O630+O513</f>
        <v>72052.90000000001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I435+I485+I488+I492+I495+I499+I502+I595+I599+I601+I605+I609+I623+I626+I619+I615+I397+I416+I481</f>
        <v>21868.699999999997</v>
      </c>
      <c r="J390" s="133">
        <f>J435+J485+J488+J492+J495+J499+J502+J595+J599+J601+J605+J609+J623+J626+J619+J615+J397+J416</f>
        <v>0</v>
      </c>
      <c r="K390" s="133">
        <f>K435+K485+K488+K492+K495+K499+K502+K595+K599+K601+K605+K609+K623+K626+K619+K615+K397+K416</f>
        <v>0</v>
      </c>
      <c r="L390" s="133">
        <f>L435+L485+L488+L492+L495+L499+L502+L595+L599+L601+L605+L609+L623+L626+L619+L615+L397+L416</f>
        <v>0</v>
      </c>
      <c r="M390" s="133">
        <f>M435+M485+M488+M492+M495+M499+M502+M595+M599+M601+M605+M609+M623+M626+M619+M615+M397+M416</f>
        <v>0</v>
      </c>
      <c r="N390" s="133">
        <f>N435+N485+N488+N492+N495+N499+N502+N595+N599+N601+N605+N609+N623+N626+N619+N615+N397+N416+N481</f>
        <v>4004.1</v>
      </c>
      <c r="O390" s="133">
        <f>O435+O485+O488+O492+O495+O499+O502+O595+O599+O601+O605+O609+O623+O626+O619+O615+O397+O416+O481</f>
        <v>25872.799999999996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62974.79999999999</v>
      </c>
      <c r="J391" s="151"/>
      <c r="K391" s="151"/>
      <c r="L391" s="151"/>
      <c r="M391" s="151"/>
      <c r="N391" s="133">
        <f>N392+N430+N436+N442+N402</f>
        <v>8209.099999999999</v>
      </c>
      <c r="O391" s="133">
        <f>O392+O430+O436+O442+O402</f>
        <v>71183.9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1775</v>
      </c>
      <c r="J392" s="133">
        <f aca="true" t="shared" si="77" ref="J392:O392">J393</f>
        <v>0</v>
      </c>
      <c r="K392" s="133">
        <f t="shared" si="77"/>
        <v>0</v>
      </c>
      <c r="L392" s="133">
        <f t="shared" si="77"/>
        <v>0</v>
      </c>
      <c r="M392" s="133">
        <f t="shared" si="77"/>
        <v>0</v>
      </c>
      <c r="N392" s="133">
        <f t="shared" si="77"/>
        <v>91.1</v>
      </c>
      <c r="O392" s="133">
        <f t="shared" si="77"/>
        <v>1866.1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1775</v>
      </c>
      <c r="J393" s="195">
        <f aca="true" t="shared" si="78" ref="J393:O393">J398+J394</f>
        <v>0</v>
      </c>
      <c r="K393" s="195">
        <f t="shared" si="78"/>
        <v>0</v>
      </c>
      <c r="L393" s="195">
        <f t="shared" si="78"/>
        <v>0</v>
      </c>
      <c r="M393" s="195">
        <f t="shared" si="78"/>
        <v>0</v>
      </c>
      <c r="N393" s="200">
        <f t="shared" si="78"/>
        <v>91.1</v>
      </c>
      <c r="O393" s="200">
        <f t="shared" si="78"/>
        <v>1866.1</v>
      </c>
    </row>
    <row r="394" spans="1:15" ht="135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195">
        <f>I395</f>
        <v>36.5</v>
      </c>
      <c r="J394" s="151"/>
      <c r="K394" s="151"/>
      <c r="L394" s="151"/>
      <c r="M394" s="151"/>
      <c r="N394" s="200">
        <f aca="true" t="shared" si="79" ref="N394:O396">N395</f>
        <v>0</v>
      </c>
      <c r="O394" s="200">
        <f t="shared" si="79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195">
        <f>I396</f>
        <v>36.5</v>
      </c>
      <c r="J395" s="151"/>
      <c r="K395" s="151"/>
      <c r="L395" s="151"/>
      <c r="M395" s="151"/>
      <c r="N395" s="200">
        <f t="shared" si="79"/>
        <v>0</v>
      </c>
      <c r="O395" s="200">
        <f t="shared" si="79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195">
        <f>I397</f>
        <v>36.5</v>
      </c>
      <c r="J396" s="151"/>
      <c r="K396" s="151"/>
      <c r="L396" s="151"/>
      <c r="M396" s="151"/>
      <c r="N396" s="200">
        <f t="shared" si="79"/>
        <v>0</v>
      </c>
      <c r="O396" s="200">
        <f t="shared" si="79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36.5</v>
      </c>
      <c r="J397" s="145"/>
      <c r="K397" s="145"/>
      <c r="L397" s="145"/>
      <c r="M397" s="145"/>
      <c r="N397" s="139">
        <v>0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1738.5</v>
      </c>
      <c r="J398" s="151"/>
      <c r="K398" s="151"/>
      <c r="L398" s="151"/>
      <c r="M398" s="151"/>
      <c r="N398" s="200">
        <f aca="true" t="shared" si="80" ref="N398:O400">N399</f>
        <v>91.1</v>
      </c>
      <c r="O398" s="200">
        <f t="shared" si="80"/>
        <v>1829.6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1738.5</v>
      </c>
      <c r="J399" s="151"/>
      <c r="K399" s="151"/>
      <c r="L399" s="151"/>
      <c r="M399" s="151"/>
      <c r="N399" s="200">
        <f t="shared" si="80"/>
        <v>91.1</v>
      </c>
      <c r="O399" s="200">
        <f t="shared" si="80"/>
        <v>1829.6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1738.5</v>
      </c>
      <c r="J400" s="151"/>
      <c r="K400" s="151"/>
      <c r="L400" s="151"/>
      <c r="M400" s="151"/>
      <c r="N400" s="200">
        <f t="shared" si="80"/>
        <v>91.1</v>
      </c>
      <c r="O400" s="200">
        <f t="shared" si="80"/>
        <v>1829.6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1738.5</v>
      </c>
      <c r="J401" s="151"/>
      <c r="K401" s="151"/>
      <c r="L401" s="151"/>
      <c r="M401" s="151"/>
      <c r="N401" s="141">
        <v>91.1</v>
      </c>
      <c r="O401" s="141">
        <f>I401+N401</f>
        <v>1829.6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27573.599999999995</v>
      </c>
      <c r="J402" s="151"/>
      <c r="K402" s="151"/>
      <c r="L402" s="151"/>
      <c r="M402" s="151"/>
      <c r="N402" s="133">
        <f>N403+N412</f>
        <v>4901.2</v>
      </c>
      <c r="O402" s="133">
        <f>O403+O412</f>
        <v>32474.799999999996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78.6</v>
      </c>
      <c r="J403" s="151"/>
      <c r="K403" s="151"/>
      <c r="L403" s="151"/>
      <c r="M403" s="151"/>
      <c r="N403" s="200">
        <f>N404</f>
        <v>0</v>
      </c>
      <c r="O403" s="200">
        <f>O404</f>
        <v>78.6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78.6</v>
      </c>
      <c r="J404" s="151"/>
      <c r="K404" s="151"/>
      <c r="L404" s="151"/>
      <c r="M404" s="151"/>
      <c r="N404" s="200">
        <f>N405</f>
        <v>0</v>
      </c>
      <c r="O404" s="200">
        <f>O405</f>
        <v>78.6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78.6</v>
      </c>
      <c r="J405" s="151"/>
      <c r="K405" s="151"/>
      <c r="L405" s="151"/>
      <c r="M405" s="151"/>
      <c r="N405" s="200">
        <f>N406+N409</f>
        <v>0</v>
      </c>
      <c r="O405" s="200">
        <f>O406+O409</f>
        <v>78.6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200">
        <f>N407</f>
        <v>0</v>
      </c>
      <c r="O406" s="200">
        <f>O407</f>
        <v>10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200">
        <f>N408</f>
        <v>0</v>
      </c>
      <c r="O407" s="200">
        <f>O408</f>
        <v>10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0</v>
      </c>
      <c r="O408" s="141">
        <f>I408+N408</f>
        <v>10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68.6</v>
      </c>
      <c r="J409" s="151"/>
      <c r="K409" s="151"/>
      <c r="L409" s="151"/>
      <c r="M409" s="151"/>
      <c r="N409" s="200">
        <f>N410</f>
        <v>0</v>
      </c>
      <c r="O409" s="200">
        <f>O410</f>
        <v>68.6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68.6</v>
      </c>
      <c r="J410" s="151"/>
      <c r="K410" s="151"/>
      <c r="L410" s="151"/>
      <c r="M410" s="151"/>
      <c r="N410" s="200">
        <f>N411</f>
        <v>0</v>
      </c>
      <c r="O410" s="200">
        <f>O411</f>
        <v>68.6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68.6</v>
      </c>
      <c r="J411" s="151"/>
      <c r="K411" s="151"/>
      <c r="L411" s="151"/>
      <c r="M411" s="151"/>
      <c r="N411" s="141">
        <v>0</v>
      </c>
      <c r="O411" s="141">
        <f>I411+N411</f>
        <v>68.6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27494.999999999996</v>
      </c>
      <c r="J412" s="195">
        <f aca="true" t="shared" si="81" ref="J412:O412">J417+J413</f>
        <v>0</v>
      </c>
      <c r="K412" s="195">
        <f t="shared" si="81"/>
        <v>0</v>
      </c>
      <c r="L412" s="195">
        <f t="shared" si="81"/>
        <v>0</v>
      </c>
      <c r="M412" s="195">
        <f t="shared" si="81"/>
        <v>0</v>
      </c>
      <c r="N412" s="200">
        <f t="shared" si="81"/>
        <v>4901.2</v>
      </c>
      <c r="O412" s="200">
        <f t="shared" si="81"/>
        <v>32396.199999999997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195">
        <f>I414</f>
        <v>445.1</v>
      </c>
      <c r="J413" s="151"/>
      <c r="K413" s="151"/>
      <c r="L413" s="151"/>
      <c r="M413" s="151"/>
      <c r="N413" s="200">
        <f aca="true" t="shared" si="82" ref="N413:O415">N414</f>
        <v>0</v>
      </c>
      <c r="O413" s="200">
        <f t="shared" si="82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195">
        <f>I415</f>
        <v>445.1</v>
      </c>
      <c r="J414" s="151"/>
      <c r="K414" s="151"/>
      <c r="L414" s="151"/>
      <c r="M414" s="151"/>
      <c r="N414" s="200">
        <f t="shared" si="82"/>
        <v>0</v>
      </c>
      <c r="O414" s="200">
        <f t="shared" si="82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195">
        <f>I416</f>
        <v>445.1</v>
      </c>
      <c r="J415" s="151"/>
      <c r="K415" s="151"/>
      <c r="L415" s="151"/>
      <c r="M415" s="151"/>
      <c r="N415" s="200">
        <f t="shared" si="82"/>
        <v>0</v>
      </c>
      <c r="O415" s="200">
        <f t="shared" si="82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445.1</v>
      </c>
      <c r="J416" s="145"/>
      <c r="K416" s="145"/>
      <c r="L416" s="145"/>
      <c r="M416" s="145"/>
      <c r="N416" s="139">
        <v>0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27049.899999999998</v>
      </c>
      <c r="J417" s="182">
        <f aca="true" t="shared" si="83" ref="J417:O417">J418+J421+J427+J424</f>
        <v>0</v>
      </c>
      <c r="K417" s="182">
        <f t="shared" si="83"/>
        <v>0</v>
      </c>
      <c r="L417" s="182">
        <f t="shared" si="83"/>
        <v>0</v>
      </c>
      <c r="M417" s="182">
        <f t="shared" si="83"/>
        <v>0</v>
      </c>
      <c r="N417" s="200">
        <f t="shared" si="83"/>
        <v>4901.2</v>
      </c>
      <c r="O417" s="200">
        <f t="shared" si="83"/>
        <v>31951.1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20037</v>
      </c>
      <c r="J418" s="151"/>
      <c r="K418" s="151"/>
      <c r="L418" s="151"/>
      <c r="M418" s="151"/>
      <c r="N418" s="200">
        <f>N419</f>
        <v>5161.2</v>
      </c>
      <c r="O418" s="200">
        <f>O419</f>
        <v>25198.2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20037</v>
      </c>
      <c r="J419" s="151"/>
      <c r="K419" s="151"/>
      <c r="L419" s="151"/>
      <c r="M419" s="151"/>
      <c r="N419" s="200">
        <f>N420</f>
        <v>5161.2</v>
      </c>
      <c r="O419" s="200">
        <f>O420</f>
        <v>25198.2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20037</v>
      </c>
      <c r="J420" s="151"/>
      <c r="K420" s="151"/>
      <c r="L420" s="151"/>
      <c r="M420" s="151"/>
      <c r="N420" s="141">
        <v>5161.2</v>
      </c>
      <c r="O420" s="141">
        <f>I420+N420</f>
        <v>25198.2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6884.8</v>
      </c>
      <c r="J421" s="151"/>
      <c r="K421" s="151"/>
      <c r="L421" s="151"/>
      <c r="M421" s="151"/>
      <c r="N421" s="200">
        <f>N422</f>
        <v>-200</v>
      </c>
      <c r="O421" s="200">
        <f>O422</f>
        <v>6684.8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6884.8</v>
      </c>
      <c r="J422" s="151"/>
      <c r="K422" s="151"/>
      <c r="L422" s="151"/>
      <c r="M422" s="151"/>
      <c r="N422" s="200">
        <f>N423</f>
        <v>-200</v>
      </c>
      <c r="O422" s="200">
        <f>O423</f>
        <v>6684.8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6884.8</v>
      </c>
      <c r="J423" s="151"/>
      <c r="K423" s="151"/>
      <c r="L423" s="151"/>
      <c r="M423" s="151"/>
      <c r="N423" s="141">
        <v>-200</v>
      </c>
      <c r="O423" s="141">
        <f>I423+N423</f>
        <v>6684.8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200">
        <f>N425</f>
        <v>0</v>
      </c>
      <c r="O424" s="200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200">
        <f>N426</f>
        <v>0</v>
      </c>
      <c r="O425" s="200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105.1</v>
      </c>
      <c r="J427" s="151"/>
      <c r="K427" s="151"/>
      <c r="L427" s="151"/>
      <c r="M427" s="151"/>
      <c r="N427" s="200">
        <f>N428</f>
        <v>-60</v>
      </c>
      <c r="O427" s="200">
        <f>O428</f>
        <v>45.099999999999994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105.1</v>
      </c>
      <c r="J428" s="151"/>
      <c r="K428" s="151"/>
      <c r="L428" s="151"/>
      <c r="M428" s="151"/>
      <c r="N428" s="200">
        <f>N429</f>
        <v>-60</v>
      </c>
      <c r="O428" s="200">
        <f>O429</f>
        <v>45.099999999999994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105.1</v>
      </c>
      <c r="J429" s="151"/>
      <c r="K429" s="151"/>
      <c r="L429" s="151"/>
      <c r="M429" s="151"/>
      <c r="N429" s="141">
        <v>-60</v>
      </c>
      <c r="O429" s="141">
        <f>I429+N429</f>
        <v>45.099999999999994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4" ref="N430:O434">N431</f>
        <v>0</v>
      </c>
      <c r="O430" s="133">
        <f t="shared" si="84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200">
        <f t="shared" si="84"/>
        <v>0</v>
      </c>
      <c r="O431" s="200">
        <f t="shared" si="84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200">
        <f t="shared" si="84"/>
        <v>0</v>
      </c>
      <c r="O432" s="200">
        <f t="shared" si="84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200">
        <f t="shared" si="84"/>
        <v>0</v>
      </c>
      <c r="O433" s="200">
        <f t="shared" si="84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200">
        <f t="shared" si="84"/>
        <v>0</v>
      </c>
      <c r="O434" s="200">
        <f t="shared" si="84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225</v>
      </c>
      <c r="J436" s="151"/>
      <c r="K436" s="151"/>
      <c r="L436" s="151"/>
      <c r="M436" s="151"/>
      <c r="N436" s="133">
        <f aca="true" t="shared" si="85" ref="N436:O440">N437</f>
        <v>-100</v>
      </c>
      <c r="O436" s="133">
        <f t="shared" si="85"/>
        <v>125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225</v>
      </c>
      <c r="J437" s="151"/>
      <c r="K437" s="151"/>
      <c r="L437" s="151"/>
      <c r="M437" s="151"/>
      <c r="N437" s="200">
        <f t="shared" si="85"/>
        <v>-100</v>
      </c>
      <c r="O437" s="200">
        <f t="shared" si="85"/>
        <v>125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225</v>
      </c>
      <c r="J438" s="151"/>
      <c r="K438" s="151"/>
      <c r="L438" s="151"/>
      <c r="M438" s="151"/>
      <c r="N438" s="200">
        <f t="shared" si="85"/>
        <v>-100</v>
      </c>
      <c r="O438" s="200">
        <f t="shared" si="85"/>
        <v>125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225</v>
      </c>
      <c r="J439" s="151"/>
      <c r="K439" s="151"/>
      <c r="L439" s="151"/>
      <c r="M439" s="151"/>
      <c r="N439" s="200">
        <f t="shared" si="85"/>
        <v>-100</v>
      </c>
      <c r="O439" s="200">
        <f t="shared" si="85"/>
        <v>125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225</v>
      </c>
      <c r="J440" s="151"/>
      <c r="K440" s="151"/>
      <c r="L440" s="151"/>
      <c r="M440" s="151"/>
      <c r="N440" s="200">
        <f t="shared" si="85"/>
        <v>-100</v>
      </c>
      <c r="O440" s="200">
        <f t="shared" si="85"/>
        <v>125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225</v>
      </c>
      <c r="J441" s="151"/>
      <c r="K441" s="151"/>
      <c r="L441" s="151"/>
      <c r="M441" s="151"/>
      <c r="N441" s="141">
        <v>-100</v>
      </c>
      <c r="O441" s="141">
        <f>I441+N441</f>
        <v>125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33251.299999999996</v>
      </c>
      <c r="J442" s="151"/>
      <c r="K442" s="151"/>
      <c r="L442" s="151"/>
      <c r="M442" s="151"/>
      <c r="N442" s="133">
        <f>N443+N454+N477+N471+N460</f>
        <v>3316.7999999999997</v>
      </c>
      <c r="O442" s="133">
        <f>O443+O454+O477+O471+O460</f>
        <v>36568.1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200">
        <f>N449+N444</f>
        <v>0</v>
      </c>
      <c r="O443" s="200">
        <f>O449+O444</f>
        <v>50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34.6</v>
      </c>
      <c r="J444" s="151"/>
      <c r="K444" s="151"/>
      <c r="L444" s="151"/>
      <c r="M444" s="151"/>
      <c r="N444" s="200">
        <f aca="true" t="shared" si="86" ref="N444:O447">N445</f>
        <v>0</v>
      </c>
      <c r="O444" s="200">
        <f t="shared" si="86"/>
        <v>34.6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34.6</v>
      </c>
      <c r="J445" s="151"/>
      <c r="K445" s="151"/>
      <c r="L445" s="151"/>
      <c r="M445" s="151"/>
      <c r="N445" s="200">
        <f t="shared" si="86"/>
        <v>0</v>
      </c>
      <c r="O445" s="200">
        <f t="shared" si="86"/>
        <v>34.6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34.6</v>
      </c>
      <c r="J446" s="151"/>
      <c r="K446" s="151"/>
      <c r="L446" s="151"/>
      <c r="M446" s="151"/>
      <c r="N446" s="200">
        <f t="shared" si="86"/>
        <v>0</v>
      </c>
      <c r="O446" s="200">
        <f t="shared" si="86"/>
        <v>34.6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34.6</v>
      </c>
      <c r="J447" s="151"/>
      <c r="K447" s="151"/>
      <c r="L447" s="151"/>
      <c r="M447" s="151"/>
      <c r="N447" s="200">
        <f t="shared" si="86"/>
        <v>0</v>
      </c>
      <c r="O447" s="200">
        <f t="shared" si="86"/>
        <v>34.6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34.6</v>
      </c>
      <c r="J448" s="151"/>
      <c r="K448" s="151"/>
      <c r="L448" s="151"/>
      <c r="M448" s="151"/>
      <c r="N448" s="141">
        <v>0</v>
      </c>
      <c r="O448" s="141">
        <f>I448+N448</f>
        <v>34.6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15.4</v>
      </c>
      <c r="J449" s="151"/>
      <c r="K449" s="151"/>
      <c r="L449" s="151"/>
      <c r="M449" s="151"/>
      <c r="N449" s="200">
        <f aca="true" t="shared" si="87" ref="N449:O452">N450</f>
        <v>0</v>
      </c>
      <c r="O449" s="200">
        <f t="shared" si="87"/>
        <v>15.4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15.4</v>
      </c>
      <c r="J450" s="151"/>
      <c r="K450" s="151"/>
      <c r="L450" s="151"/>
      <c r="M450" s="151"/>
      <c r="N450" s="200">
        <f t="shared" si="87"/>
        <v>0</v>
      </c>
      <c r="O450" s="200">
        <f t="shared" si="87"/>
        <v>15.4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15.4</v>
      </c>
      <c r="J451" s="151"/>
      <c r="K451" s="151"/>
      <c r="L451" s="151"/>
      <c r="M451" s="151"/>
      <c r="N451" s="200">
        <f t="shared" si="87"/>
        <v>0</v>
      </c>
      <c r="O451" s="200">
        <f t="shared" si="87"/>
        <v>15.4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15.4</v>
      </c>
      <c r="J452" s="151"/>
      <c r="K452" s="151"/>
      <c r="L452" s="151"/>
      <c r="M452" s="151"/>
      <c r="N452" s="200">
        <f t="shared" si="87"/>
        <v>0</v>
      </c>
      <c r="O452" s="200">
        <f t="shared" si="87"/>
        <v>15.4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15.4</v>
      </c>
      <c r="J453" s="151"/>
      <c r="K453" s="151"/>
      <c r="L453" s="151"/>
      <c r="M453" s="151"/>
      <c r="N453" s="141">
        <v>0</v>
      </c>
      <c r="O453" s="141">
        <f>I453+N453</f>
        <v>15.4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100</v>
      </c>
      <c r="J454" s="197" t="e">
        <f>J455+#REF!</f>
        <v>#REF!</v>
      </c>
      <c r="K454" s="197" t="e">
        <f>K455+#REF!</f>
        <v>#REF!</v>
      </c>
      <c r="L454" s="197" t="e">
        <f>L455+#REF!</f>
        <v>#REF!</v>
      </c>
      <c r="M454" s="197" t="e">
        <f>M455+#REF!</f>
        <v>#REF!</v>
      </c>
      <c r="N454" s="200">
        <f>N455</f>
        <v>-80.8</v>
      </c>
      <c r="O454" s="200">
        <f>O455</f>
        <v>19.200000000000003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200">
        <f aca="true" t="shared" si="88" ref="N455:O458">N456</f>
        <v>-80.8</v>
      </c>
      <c r="O455" s="200">
        <f t="shared" si="88"/>
        <v>19.200000000000003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200">
        <f t="shared" si="88"/>
        <v>-80.8</v>
      </c>
      <c r="O456" s="200">
        <f t="shared" si="88"/>
        <v>19.200000000000003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100</v>
      </c>
      <c r="J457" s="151"/>
      <c r="K457" s="151"/>
      <c r="L457" s="151"/>
      <c r="M457" s="151"/>
      <c r="N457" s="200">
        <f t="shared" si="88"/>
        <v>-80.8</v>
      </c>
      <c r="O457" s="200">
        <f t="shared" si="88"/>
        <v>19.200000000000003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200">
        <f t="shared" si="88"/>
        <v>-80.8</v>
      </c>
      <c r="O458" s="200">
        <f t="shared" si="88"/>
        <v>19.200000000000003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100</v>
      </c>
      <c r="J459" s="151"/>
      <c r="K459" s="151"/>
      <c r="L459" s="151"/>
      <c r="M459" s="151"/>
      <c r="N459" s="141">
        <v>-80.8</v>
      </c>
      <c r="O459" s="141">
        <f>I459+N459</f>
        <v>19.200000000000003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200">
        <f>N461+N466</f>
        <v>0</v>
      </c>
      <c r="O460" s="200">
        <f>O461+O466</f>
        <v>372.6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200">
        <f aca="true" t="shared" si="89" ref="N461:O464">N462</f>
        <v>0</v>
      </c>
      <c r="O461" s="200">
        <f t="shared" si="89"/>
        <v>322.6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200">
        <f t="shared" si="89"/>
        <v>0</v>
      </c>
      <c r="O462" s="200">
        <f t="shared" si="89"/>
        <v>322.6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200">
        <f t="shared" si="89"/>
        <v>0</v>
      </c>
      <c r="O463" s="200">
        <f t="shared" si="89"/>
        <v>322.6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200">
        <f t="shared" si="89"/>
        <v>0</v>
      </c>
      <c r="O464" s="200">
        <f t="shared" si="89"/>
        <v>322.6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0</v>
      </c>
      <c r="O465" s="141">
        <f>I465+N465</f>
        <v>322.6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200">
        <f>N468</f>
        <v>0</v>
      </c>
      <c r="O466" s="200">
        <f>O468</f>
        <v>50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200">
        <f aca="true" t="shared" si="90" ref="N467:O469">N468</f>
        <v>0</v>
      </c>
      <c r="O467" s="200">
        <f t="shared" si="90"/>
        <v>50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200">
        <f t="shared" si="90"/>
        <v>0</v>
      </c>
      <c r="O468" s="200">
        <f t="shared" si="90"/>
        <v>50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200">
        <f t="shared" si="90"/>
        <v>0</v>
      </c>
      <c r="O469" s="200">
        <f t="shared" si="90"/>
        <v>50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0</v>
      </c>
      <c r="O470" s="141">
        <f>I470+N470</f>
        <v>50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100</v>
      </c>
      <c r="J471" s="151"/>
      <c r="K471" s="151"/>
      <c r="L471" s="151"/>
      <c r="M471" s="151"/>
      <c r="N471" s="200">
        <f aca="true" t="shared" si="91" ref="N471:O475">N472</f>
        <v>-59</v>
      </c>
      <c r="O471" s="200">
        <f t="shared" si="91"/>
        <v>41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100</v>
      </c>
      <c r="J472" s="151"/>
      <c r="K472" s="151"/>
      <c r="L472" s="151"/>
      <c r="M472" s="151"/>
      <c r="N472" s="200">
        <f t="shared" si="91"/>
        <v>-59</v>
      </c>
      <c r="O472" s="200">
        <f t="shared" si="91"/>
        <v>41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100</v>
      </c>
      <c r="J473" s="151"/>
      <c r="K473" s="151"/>
      <c r="L473" s="151"/>
      <c r="M473" s="151"/>
      <c r="N473" s="200">
        <f t="shared" si="91"/>
        <v>-59</v>
      </c>
      <c r="O473" s="200">
        <f t="shared" si="91"/>
        <v>41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100</v>
      </c>
      <c r="J474" s="151"/>
      <c r="K474" s="151"/>
      <c r="L474" s="151"/>
      <c r="M474" s="151"/>
      <c r="N474" s="200">
        <f t="shared" si="91"/>
        <v>-59</v>
      </c>
      <c r="O474" s="200">
        <f t="shared" si="91"/>
        <v>41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100</v>
      </c>
      <c r="J475" s="151"/>
      <c r="K475" s="151"/>
      <c r="L475" s="151"/>
      <c r="M475" s="151"/>
      <c r="N475" s="200">
        <f t="shared" si="91"/>
        <v>-59</v>
      </c>
      <c r="O475" s="200">
        <f t="shared" si="91"/>
        <v>41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100</v>
      </c>
      <c r="J476" s="151"/>
      <c r="K476" s="151"/>
      <c r="L476" s="151"/>
      <c r="M476" s="151"/>
      <c r="N476" s="141">
        <v>-59</v>
      </c>
      <c r="O476" s="141">
        <f>I476+N476</f>
        <v>41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I482+I489+I496+I507+I525+I519+I535+I503+I478</f>
        <v>32628.7</v>
      </c>
      <c r="J477" s="182">
        <f>J482+J489+J496+J507+J525+J519+J535+J503</f>
        <v>0</v>
      </c>
      <c r="K477" s="182">
        <f>K482+K489+K496+K507+K525+K519+K535+K503</f>
        <v>0</v>
      </c>
      <c r="L477" s="182">
        <f>L482+L489+L496+L507+L525+L519+L535+L503</f>
        <v>0</v>
      </c>
      <c r="M477" s="182">
        <f>M482+M489+M496+M507+M525+M519+M535+M503</f>
        <v>0</v>
      </c>
      <c r="N477" s="200">
        <f>N482+N489+N496+N507+N525+N519+N535+N503+N478</f>
        <v>3456.6</v>
      </c>
      <c r="O477" s="200">
        <f>O482+O489+O496+O507+O525+O519+O535+O503+O478</f>
        <v>36085.3</v>
      </c>
    </row>
    <row r="478" spans="1:15" ht="211.5" customHeight="1">
      <c r="A478" s="59" t="s">
        <v>579</v>
      </c>
      <c r="B478" s="24" t="s">
        <v>219</v>
      </c>
      <c r="C478" s="24" t="s">
        <v>189</v>
      </c>
      <c r="D478" s="24" t="s">
        <v>230</v>
      </c>
      <c r="E478" s="24" t="s">
        <v>571</v>
      </c>
      <c r="F478" s="24"/>
      <c r="G478" s="24"/>
      <c r="H478" s="24"/>
      <c r="I478" s="196">
        <f>I479</f>
        <v>1729.2</v>
      </c>
      <c r="J478" s="147"/>
      <c r="K478" s="147"/>
      <c r="L478" s="147"/>
      <c r="M478" s="147"/>
      <c r="N478" s="200">
        <f aca="true" t="shared" si="92" ref="N478:O480">N479</f>
        <v>4004.1</v>
      </c>
      <c r="O478" s="200">
        <f t="shared" si="92"/>
        <v>5733.3</v>
      </c>
    </row>
    <row r="479" spans="1:15" ht="45">
      <c r="A479" s="22" t="s">
        <v>327</v>
      </c>
      <c r="B479" s="24" t="s">
        <v>219</v>
      </c>
      <c r="C479" s="24" t="s">
        <v>189</v>
      </c>
      <c r="D479" s="24" t="s">
        <v>230</v>
      </c>
      <c r="E479" s="24" t="s">
        <v>571</v>
      </c>
      <c r="F479" s="24" t="s">
        <v>244</v>
      </c>
      <c r="G479" s="24"/>
      <c r="H479" s="24"/>
      <c r="I479" s="196">
        <f>I480</f>
        <v>1729.2</v>
      </c>
      <c r="J479" s="147"/>
      <c r="K479" s="147"/>
      <c r="L479" s="147"/>
      <c r="M479" s="147"/>
      <c r="N479" s="200">
        <f t="shared" si="92"/>
        <v>4004.1</v>
      </c>
      <c r="O479" s="200">
        <f t="shared" si="92"/>
        <v>5733.3</v>
      </c>
    </row>
    <row r="480" spans="1:15" ht="45">
      <c r="A480" s="22" t="s">
        <v>315</v>
      </c>
      <c r="B480" s="24" t="s">
        <v>219</v>
      </c>
      <c r="C480" s="24" t="s">
        <v>189</v>
      </c>
      <c r="D480" s="24" t="s">
        <v>230</v>
      </c>
      <c r="E480" s="24" t="s">
        <v>571</v>
      </c>
      <c r="F480" s="24" t="s">
        <v>245</v>
      </c>
      <c r="G480" s="24"/>
      <c r="H480" s="24"/>
      <c r="I480" s="196">
        <f>I481</f>
        <v>1729.2</v>
      </c>
      <c r="J480" s="147"/>
      <c r="K480" s="147"/>
      <c r="L480" s="147"/>
      <c r="M480" s="147"/>
      <c r="N480" s="200">
        <f t="shared" si="92"/>
        <v>4004.1</v>
      </c>
      <c r="O480" s="200">
        <f t="shared" si="92"/>
        <v>5733.3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571</v>
      </c>
      <c r="F481" s="26" t="s">
        <v>245</v>
      </c>
      <c r="G481" s="26" t="s">
        <v>223</v>
      </c>
      <c r="H481" s="24"/>
      <c r="I481" s="139">
        <v>1729.2</v>
      </c>
      <c r="J481" s="183"/>
      <c r="K481" s="183"/>
      <c r="L481" s="183"/>
      <c r="M481" s="183"/>
      <c r="N481" s="139">
        <v>4004.1</v>
      </c>
      <c r="O481" s="139">
        <f>I481+N481</f>
        <v>5733.3</v>
      </c>
    </row>
    <row r="482" spans="1:15" ht="105">
      <c r="A482" s="23" t="s">
        <v>171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46"/>
      <c r="G482" s="46"/>
      <c r="H482" s="46"/>
      <c r="I482" s="137">
        <f>I483+I486</f>
        <v>404.5</v>
      </c>
      <c r="J482" s="151"/>
      <c r="K482" s="151"/>
      <c r="L482" s="151"/>
      <c r="M482" s="151"/>
      <c r="N482" s="200">
        <f>N483+N486</f>
        <v>0</v>
      </c>
      <c r="O482" s="200">
        <f>O483+O486</f>
        <v>404.5</v>
      </c>
    </row>
    <row r="483" spans="1:15" ht="90">
      <c r="A483" s="23" t="s">
        <v>313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242</v>
      </c>
      <c r="G483" s="46"/>
      <c r="H483" s="46"/>
      <c r="I483" s="137">
        <f>I484</f>
        <v>330.2</v>
      </c>
      <c r="J483" s="151"/>
      <c r="K483" s="151"/>
      <c r="L483" s="151"/>
      <c r="M483" s="151"/>
      <c r="N483" s="200">
        <f>N484</f>
        <v>67</v>
      </c>
      <c r="O483" s="200">
        <f>O484</f>
        <v>397.2</v>
      </c>
    </row>
    <row r="484" spans="1:15" ht="30">
      <c r="A484" s="23" t="s">
        <v>312</v>
      </c>
      <c r="B484" s="24" t="s">
        <v>219</v>
      </c>
      <c r="C484" s="24" t="s">
        <v>189</v>
      </c>
      <c r="D484" s="24" t="s">
        <v>230</v>
      </c>
      <c r="E484" s="24" t="s">
        <v>79</v>
      </c>
      <c r="F484" s="24" t="s">
        <v>243</v>
      </c>
      <c r="G484" s="24"/>
      <c r="H484" s="24"/>
      <c r="I484" s="137">
        <f>I485</f>
        <v>330.2</v>
      </c>
      <c r="J484" s="151"/>
      <c r="K484" s="151"/>
      <c r="L484" s="151"/>
      <c r="M484" s="151"/>
      <c r="N484" s="200">
        <f>N485</f>
        <v>67</v>
      </c>
      <c r="O484" s="200">
        <f>O485</f>
        <v>397.2</v>
      </c>
    </row>
    <row r="485" spans="1:15" ht="18">
      <c r="A485" s="25" t="s">
        <v>235</v>
      </c>
      <c r="B485" s="26" t="s">
        <v>219</v>
      </c>
      <c r="C485" s="26" t="s">
        <v>189</v>
      </c>
      <c r="D485" s="26" t="s">
        <v>230</v>
      </c>
      <c r="E485" s="26" t="s">
        <v>79</v>
      </c>
      <c r="F485" s="26" t="s">
        <v>243</v>
      </c>
      <c r="G485" s="26" t="s">
        <v>223</v>
      </c>
      <c r="H485" s="26"/>
      <c r="I485" s="139">
        <v>330.2</v>
      </c>
      <c r="J485" s="151"/>
      <c r="K485" s="151"/>
      <c r="L485" s="151"/>
      <c r="M485" s="151"/>
      <c r="N485" s="141">
        <v>67</v>
      </c>
      <c r="O485" s="141">
        <f>I485+N485</f>
        <v>397.2</v>
      </c>
    </row>
    <row r="486" spans="1:15" ht="36" customHeight="1">
      <c r="A486" s="22" t="s">
        <v>327</v>
      </c>
      <c r="B486" s="24" t="s">
        <v>219</v>
      </c>
      <c r="C486" s="24" t="s">
        <v>189</v>
      </c>
      <c r="D486" s="24" t="s">
        <v>230</v>
      </c>
      <c r="E486" s="24" t="s">
        <v>79</v>
      </c>
      <c r="F486" s="24" t="s">
        <v>244</v>
      </c>
      <c r="G486" s="24"/>
      <c r="H486" s="24"/>
      <c r="I486" s="137">
        <f>I487</f>
        <v>74.3</v>
      </c>
      <c r="J486" s="151"/>
      <c r="K486" s="151"/>
      <c r="L486" s="151"/>
      <c r="M486" s="151"/>
      <c r="N486" s="200">
        <f>N487</f>
        <v>-67</v>
      </c>
      <c r="O486" s="200">
        <f>O487</f>
        <v>7.299999999999997</v>
      </c>
    </row>
    <row r="487" spans="1:15" ht="45">
      <c r="A487" s="22" t="s">
        <v>315</v>
      </c>
      <c r="B487" s="24" t="s">
        <v>219</v>
      </c>
      <c r="C487" s="24" t="s">
        <v>189</v>
      </c>
      <c r="D487" s="24" t="s">
        <v>230</v>
      </c>
      <c r="E487" s="24" t="s">
        <v>79</v>
      </c>
      <c r="F487" s="24" t="s">
        <v>245</v>
      </c>
      <c r="G487" s="24"/>
      <c r="H487" s="24"/>
      <c r="I487" s="137">
        <f>I488</f>
        <v>74.3</v>
      </c>
      <c r="J487" s="151"/>
      <c r="K487" s="151"/>
      <c r="L487" s="151"/>
      <c r="M487" s="151"/>
      <c r="N487" s="200">
        <f>N488</f>
        <v>-67</v>
      </c>
      <c r="O487" s="200">
        <f>O488</f>
        <v>7.299999999999997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79</v>
      </c>
      <c r="F488" s="26" t="s">
        <v>245</v>
      </c>
      <c r="G488" s="26" t="s">
        <v>223</v>
      </c>
      <c r="H488" s="26"/>
      <c r="I488" s="139">
        <v>74.3</v>
      </c>
      <c r="J488" s="151"/>
      <c r="K488" s="151"/>
      <c r="L488" s="151"/>
      <c r="M488" s="151"/>
      <c r="N488" s="141">
        <v>-67</v>
      </c>
      <c r="O488" s="141">
        <f>I488+N488</f>
        <v>7.299999999999997</v>
      </c>
    </row>
    <row r="489" spans="1:15" ht="90">
      <c r="A489" s="23" t="s">
        <v>360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/>
      <c r="G489" s="24"/>
      <c r="H489" s="24"/>
      <c r="I489" s="137">
        <f>I490+I493</f>
        <v>952.8000000000001</v>
      </c>
      <c r="J489" s="151"/>
      <c r="K489" s="151"/>
      <c r="L489" s="151"/>
      <c r="M489" s="151"/>
      <c r="N489" s="200">
        <f>N490+N493</f>
        <v>0</v>
      </c>
      <c r="O489" s="200">
        <f>O490+O493</f>
        <v>952.8000000000001</v>
      </c>
    </row>
    <row r="490" spans="1:15" ht="90">
      <c r="A490" s="23" t="s">
        <v>313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242</v>
      </c>
      <c r="G490" s="24"/>
      <c r="H490" s="24"/>
      <c r="I490" s="137">
        <f>I491</f>
        <v>897.2</v>
      </c>
      <c r="J490" s="151"/>
      <c r="K490" s="151"/>
      <c r="L490" s="151"/>
      <c r="M490" s="151"/>
      <c r="N490" s="200">
        <f>N491</f>
        <v>7.2</v>
      </c>
      <c r="O490" s="200">
        <f>O491</f>
        <v>904.4000000000001</v>
      </c>
    </row>
    <row r="491" spans="1:15" ht="30">
      <c r="A491" s="23" t="s">
        <v>312</v>
      </c>
      <c r="B491" s="24" t="s">
        <v>219</v>
      </c>
      <c r="C491" s="24" t="s">
        <v>189</v>
      </c>
      <c r="D491" s="24" t="s">
        <v>230</v>
      </c>
      <c r="E491" s="24" t="s">
        <v>80</v>
      </c>
      <c r="F491" s="24" t="s">
        <v>243</v>
      </c>
      <c r="G491" s="24"/>
      <c r="H491" s="24"/>
      <c r="I491" s="137">
        <f>I492</f>
        <v>897.2</v>
      </c>
      <c r="J491" s="151"/>
      <c r="K491" s="151"/>
      <c r="L491" s="151"/>
      <c r="M491" s="151"/>
      <c r="N491" s="200">
        <f>N492</f>
        <v>7.2</v>
      </c>
      <c r="O491" s="200">
        <f>O492</f>
        <v>904.4000000000001</v>
      </c>
    </row>
    <row r="492" spans="1:15" ht="18">
      <c r="A492" s="25" t="s">
        <v>235</v>
      </c>
      <c r="B492" s="26" t="s">
        <v>219</v>
      </c>
      <c r="C492" s="26" t="s">
        <v>189</v>
      </c>
      <c r="D492" s="26" t="s">
        <v>230</v>
      </c>
      <c r="E492" s="26" t="s">
        <v>80</v>
      </c>
      <c r="F492" s="26" t="s">
        <v>243</v>
      </c>
      <c r="G492" s="26" t="s">
        <v>223</v>
      </c>
      <c r="H492" s="26"/>
      <c r="I492" s="139">
        <v>897.2</v>
      </c>
      <c r="J492" s="151"/>
      <c r="K492" s="151"/>
      <c r="L492" s="151"/>
      <c r="M492" s="151"/>
      <c r="N492" s="141">
        <v>7.2</v>
      </c>
      <c r="O492" s="141">
        <f>I492+N492</f>
        <v>904.4000000000001</v>
      </c>
    </row>
    <row r="493" spans="1:15" ht="33.75" customHeight="1">
      <c r="A493" s="22" t="s">
        <v>327</v>
      </c>
      <c r="B493" s="24" t="s">
        <v>219</v>
      </c>
      <c r="C493" s="24" t="s">
        <v>189</v>
      </c>
      <c r="D493" s="24" t="s">
        <v>230</v>
      </c>
      <c r="E493" s="24" t="s">
        <v>80</v>
      </c>
      <c r="F493" s="24" t="s">
        <v>244</v>
      </c>
      <c r="G493" s="24"/>
      <c r="H493" s="24"/>
      <c r="I493" s="137">
        <f>I494</f>
        <v>55.6</v>
      </c>
      <c r="J493" s="151"/>
      <c r="K493" s="151"/>
      <c r="L493" s="151"/>
      <c r="M493" s="151"/>
      <c r="N493" s="200">
        <f>N494</f>
        <v>-7.2</v>
      </c>
      <c r="O493" s="200">
        <f>O494</f>
        <v>48.4</v>
      </c>
    </row>
    <row r="494" spans="1:15" ht="45">
      <c r="A494" s="22" t="s">
        <v>315</v>
      </c>
      <c r="B494" s="24" t="s">
        <v>219</v>
      </c>
      <c r="C494" s="24" t="s">
        <v>189</v>
      </c>
      <c r="D494" s="24" t="s">
        <v>230</v>
      </c>
      <c r="E494" s="24" t="s">
        <v>80</v>
      </c>
      <c r="F494" s="24" t="s">
        <v>245</v>
      </c>
      <c r="G494" s="24"/>
      <c r="H494" s="24"/>
      <c r="I494" s="137">
        <f>I495</f>
        <v>55.6</v>
      </c>
      <c r="J494" s="151"/>
      <c r="K494" s="151"/>
      <c r="L494" s="151"/>
      <c r="M494" s="151"/>
      <c r="N494" s="200">
        <f>N495</f>
        <v>-7.2</v>
      </c>
      <c r="O494" s="200">
        <f>O495</f>
        <v>48.4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80</v>
      </c>
      <c r="F495" s="26" t="s">
        <v>245</v>
      </c>
      <c r="G495" s="26" t="s">
        <v>223</v>
      </c>
      <c r="H495" s="26"/>
      <c r="I495" s="139">
        <v>55.6</v>
      </c>
      <c r="J495" s="151"/>
      <c r="K495" s="151"/>
      <c r="L495" s="151"/>
      <c r="M495" s="151"/>
      <c r="N495" s="141">
        <v>-7.2</v>
      </c>
      <c r="O495" s="141">
        <f>I495+N495</f>
        <v>48.4</v>
      </c>
    </row>
    <row r="496" spans="1:15" ht="45">
      <c r="A496" s="23" t="s">
        <v>170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/>
      <c r="G496" s="24"/>
      <c r="H496" s="24"/>
      <c r="I496" s="137">
        <f>I497+I500</f>
        <v>395</v>
      </c>
      <c r="J496" s="151"/>
      <c r="K496" s="151"/>
      <c r="L496" s="151"/>
      <c r="M496" s="151"/>
      <c r="N496" s="200">
        <f>N497+N500</f>
        <v>0</v>
      </c>
      <c r="O496" s="200">
        <f>O497+O500</f>
        <v>395</v>
      </c>
    </row>
    <row r="497" spans="1:15" ht="90">
      <c r="A497" s="23" t="s">
        <v>313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242</v>
      </c>
      <c r="G497" s="24"/>
      <c r="H497" s="24"/>
      <c r="I497" s="137">
        <f>I498</f>
        <v>347</v>
      </c>
      <c r="J497" s="151"/>
      <c r="K497" s="151"/>
      <c r="L497" s="151"/>
      <c r="M497" s="151"/>
      <c r="N497" s="200">
        <f>N498</f>
        <v>15</v>
      </c>
      <c r="O497" s="200">
        <f>O498</f>
        <v>362</v>
      </c>
    </row>
    <row r="498" spans="1:15" ht="30">
      <c r="A498" s="23" t="s">
        <v>312</v>
      </c>
      <c r="B498" s="24" t="s">
        <v>219</v>
      </c>
      <c r="C498" s="24" t="s">
        <v>189</v>
      </c>
      <c r="D498" s="24" t="s">
        <v>230</v>
      </c>
      <c r="E498" s="24" t="s">
        <v>81</v>
      </c>
      <c r="F498" s="24" t="s">
        <v>243</v>
      </c>
      <c r="G498" s="24"/>
      <c r="H498" s="24"/>
      <c r="I498" s="137">
        <f>I499</f>
        <v>347</v>
      </c>
      <c r="J498" s="151"/>
      <c r="K498" s="151"/>
      <c r="L498" s="151"/>
      <c r="M498" s="151"/>
      <c r="N498" s="200">
        <f>N499</f>
        <v>15</v>
      </c>
      <c r="O498" s="200">
        <f>O499</f>
        <v>362</v>
      </c>
    </row>
    <row r="499" spans="1:15" ht="18">
      <c r="A499" s="25" t="s">
        <v>235</v>
      </c>
      <c r="B499" s="26" t="s">
        <v>219</v>
      </c>
      <c r="C499" s="26" t="s">
        <v>189</v>
      </c>
      <c r="D499" s="26" t="s">
        <v>230</v>
      </c>
      <c r="E499" s="26" t="s">
        <v>81</v>
      </c>
      <c r="F499" s="26" t="s">
        <v>243</v>
      </c>
      <c r="G499" s="26" t="s">
        <v>223</v>
      </c>
      <c r="H499" s="26"/>
      <c r="I499" s="139">
        <v>347</v>
      </c>
      <c r="J499" s="151"/>
      <c r="K499" s="151"/>
      <c r="L499" s="151"/>
      <c r="M499" s="151"/>
      <c r="N499" s="141">
        <v>15</v>
      </c>
      <c r="O499" s="141">
        <f>I499+N499</f>
        <v>362</v>
      </c>
    </row>
    <row r="500" spans="1:15" ht="36" customHeight="1">
      <c r="A500" s="22" t="s">
        <v>327</v>
      </c>
      <c r="B500" s="24" t="s">
        <v>219</v>
      </c>
      <c r="C500" s="24" t="s">
        <v>189</v>
      </c>
      <c r="D500" s="24" t="s">
        <v>230</v>
      </c>
      <c r="E500" s="24" t="s">
        <v>81</v>
      </c>
      <c r="F500" s="24" t="s">
        <v>244</v>
      </c>
      <c r="G500" s="24"/>
      <c r="H500" s="26"/>
      <c r="I500" s="137">
        <f>I501</f>
        <v>48</v>
      </c>
      <c r="J500" s="151"/>
      <c r="K500" s="151"/>
      <c r="L500" s="151"/>
      <c r="M500" s="151"/>
      <c r="N500" s="200">
        <f>N501</f>
        <v>-15</v>
      </c>
      <c r="O500" s="200">
        <f>O501</f>
        <v>33</v>
      </c>
    </row>
    <row r="501" spans="1:15" ht="45">
      <c r="A501" s="22" t="s">
        <v>315</v>
      </c>
      <c r="B501" s="24" t="s">
        <v>219</v>
      </c>
      <c r="C501" s="24" t="s">
        <v>189</v>
      </c>
      <c r="D501" s="24" t="s">
        <v>230</v>
      </c>
      <c r="E501" s="24" t="s">
        <v>81</v>
      </c>
      <c r="F501" s="24" t="s">
        <v>245</v>
      </c>
      <c r="G501" s="24"/>
      <c r="H501" s="26"/>
      <c r="I501" s="137">
        <f>I502</f>
        <v>48</v>
      </c>
      <c r="J501" s="151"/>
      <c r="K501" s="151"/>
      <c r="L501" s="151"/>
      <c r="M501" s="151"/>
      <c r="N501" s="200">
        <f>N502</f>
        <v>-15</v>
      </c>
      <c r="O501" s="200">
        <f>O502</f>
        <v>33</v>
      </c>
    </row>
    <row r="502" spans="1:15" ht="18">
      <c r="A502" s="25" t="s">
        <v>235</v>
      </c>
      <c r="B502" s="26" t="s">
        <v>219</v>
      </c>
      <c r="C502" s="26" t="s">
        <v>189</v>
      </c>
      <c r="D502" s="26" t="s">
        <v>230</v>
      </c>
      <c r="E502" s="26" t="s">
        <v>81</v>
      </c>
      <c r="F502" s="26" t="s">
        <v>245</v>
      </c>
      <c r="G502" s="26" t="s">
        <v>223</v>
      </c>
      <c r="H502" s="26"/>
      <c r="I502" s="139">
        <v>48</v>
      </c>
      <c r="J502" s="151"/>
      <c r="K502" s="151"/>
      <c r="L502" s="151"/>
      <c r="M502" s="151"/>
      <c r="N502" s="141">
        <v>-15</v>
      </c>
      <c r="O502" s="141">
        <f>I502+N502</f>
        <v>33</v>
      </c>
    </row>
    <row r="503" spans="1:15" ht="60">
      <c r="A503" s="22" t="s">
        <v>274</v>
      </c>
      <c r="B503" s="24" t="s">
        <v>219</v>
      </c>
      <c r="C503" s="24" t="s">
        <v>189</v>
      </c>
      <c r="D503" s="24" t="s">
        <v>230</v>
      </c>
      <c r="E503" s="24" t="s">
        <v>134</v>
      </c>
      <c r="F503" s="26"/>
      <c r="G503" s="26"/>
      <c r="H503" s="26"/>
      <c r="I503" s="182">
        <f>I504</f>
        <v>23.5</v>
      </c>
      <c r="J503" s="151"/>
      <c r="K503" s="151"/>
      <c r="L503" s="151"/>
      <c r="M503" s="151"/>
      <c r="N503" s="200">
        <f aca="true" t="shared" si="93" ref="N503:O505">N504</f>
        <v>0</v>
      </c>
      <c r="O503" s="200">
        <f t="shared" si="93"/>
        <v>23.5</v>
      </c>
    </row>
    <row r="504" spans="1:15" ht="18">
      <c r="A504" s="22" t="s">
        <v>253</v>
      </c>
      <c r="B504" s="24" t="s">
        <v>219</v>
      </c>
      <c r="C504" s="24" t="s">
        <v>189</v>
      </c>
      <c r="D504" s="24" t="s">
        <v>230</v>
      </c>
      <c r="E504" s="24" t="s">
        <v>134</v>
      </c>
      <c r="F504" s="24" t="s">
        <v>252</v>
      </c>
      <c r="G504" s="26"/>
      <c r="H504" s="26"/>
      <c r="I504" s="182">
        <f>I505</f>
        <v>23.5</v>
      </c>
      <c r="J504" s="151"/>
      <c r="K504" s="151"/>
      <c r="L504" s="151"/>
      <c r="M504" s="151"/>
      <c r="N504" s="200">
        <f t="shared" si="93"/>
        <v>0</v>
      </c>
      <c r="O504" s="200">
        <f t="shared" si="93"/>
        <v>23.5</v>
      </c>
    </row>
    <row r="505" spans="1:15" ht="18">
      <c r="A505" s="112" t="s">
        <v>532</v>
      </c>
      <c r="B505" s="24" t="s">
        <v>219</v>
      </c>
      <c r="C505" s="24" t="s">
        <v>189</v>
      </c>
      <c r="D505" s="24" t="s">
        <v>230</v>
      </c>
      <c r="E505" s="24" t="s">
        <v>134</v>
      </c>
      <c r="F505" s="24" t="s">
        <v>533</v>
      </c>
      <c r="G505" s="24"/>
      <c r="H505" s="26"/>
      <c r="I505" s="182">
        <f>I506</f>
        <v>23.5</v>
      </c>
      <c r="J505" s="151"/>
      <c r="K505" s="151"/>
      <c r="L505" s="151"/>
      <c r="M505" s="151"/>
      <c r="N505" s="200">
        <f t="shared" si="93"/>
        <v>0</v>
      </c>
      <c r="O505" s="200">
        <f t="shared" si="93"/>
        <v>23.5</v>
      </c>
    </row>
    <row r="506" spans="1:15" ht="18">
      <c r="A506" s="114" t="s">
        <v>234</v>
      </c>
      <c r="B506" s="26" t="s">
        <v>219</v>
      </c>
      <c r="C506" s="26" t="s">
        <v>189</v>
      </c>
      <c r="D506" s="26" t="s">
        <v>230</v>
      </c>
      <c r="E506" s="26" t="s">
        <v>134</v>
      </c>
      <c r="F506" s="26" t="s">
        <v>533</v>
      </c>
      <c r="G506" s="26" t="s">
        <v>222</v>
      </c>
      <c r="H506" s="26"/>
      <c r="I506" s="139">
        <v>23.5</v>
      </c>
      <c r="J506" s="151"/>
      <c r="K506" s="151"/>
      <c r="L506" s="151"/>
      <c r="M506" s="151"/>
      <c r="N506" s="141">
        <v>0</v>
      </c>
      <c r="O506" s="141">
        <f>I506+N506</f>
        <v>23.5</v>
      </c>
    </row>
    <row r="507" spans="1:15" ht="45">
      <c r="A507" s="22" t="s">
        <v>273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/>
      <c r="G507" s="24"/>
      <c r="H507" s="26"/>
      <c r="I507" s="137">
        <f>I508+I516+I511</f>
        <v>1006.2</v>
      </c>
      <c r="J507" s="151"/>
      <c r="K507" s="151"/>
      <c r="L507" s="151"/>
      <c r="M507" s="151"/>
      <c r="N507" s="200">
        <f>N508+N516+N511</f>
        <v>0</v>
      </c>
      <c r="O507" s="200">
        <f>O508+O516+O511</f>
        <v>1006.2</v>
      </c>
    </row>
    <row r="508" spans="1:15" ht="36" customHeight="1">
      <c r="A508" s="22" t="s">
        <v>327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244</v>
      </c>
      <c r="G508" s="24"/>
      <c r="H508" s="26"/>
      <c r="I508" s="137">
        <f>I509</f>
        <v>810.4</v>
      </c>
      <c r="J508" s="151"/>
      <c r="K508" s="151"/>
      <c r="L508" s="151"/>
      <c r="M508" s="151"/>
      <c r="N508" s="200">
        <f>N509</f>
        <v>0</v>
      </c>
      <c r="O508" s="200">
        <f>O509</f>
        <v>810.4</v>
      </c>
    </row>
    <row r="509" spans="1:15" ht="45">
      <c r="A509" s="22" t="s">
        <v>315</v>
      </c>
      <c r="B509" s="24" t="s">
        <v>219</v>
      </c>
      <c r="C509" s="24" t="s">
        <v>189</v>
      </c>
      <c r="D509" s="24" t="s">
        <v>230</v>
      </c>
      <c r="E509" s="24" t="s">
        <v>12</v>
      </c>
      <c r="F509" s="24" t="s">
        <v>245</v>
      </c>
      <c r="G509" s="24"/>
      <c r="H509" s="26"/>
      <c r="I509" s="137">
        <f>I510</f>
        <v>810.4</v>
      </c>
      <c r="J509" s="151"/>
      <c r="K509" s="151"/>
      <c r="L509" s="151"/>
      <c r="M509" s="151"/>
      <c r="N509" s="200">
        <f>N510</f>
        <v>0</v>
      </c>
      <c r="O509" s="200">
        <f>O510</f>
        <v>810.4</v>
      </c>
    </row>
    <row r="510" spans="1:15" ht="18">
      <c r="A510" s="28" t="s">
        <v>234</v>
      </c>
      <c r="B510" s="26" t="s">
        <v>219</v>
      </c>
      <c r="C510" s="26" t="s">
        <v>189</v>
      </c>
      <c r="D510" s="26" t="s">
        <v>230</v>
      </c>
      <c r="E510" s="26" t="s">
        <v>12</v>
      </c>
      <c r="F510" s="26" t="s">
        <v>245</v>
      </c>
      <c r="G510" s="26" t="s">
        <v>222</v>
      </c>
      <c r="H510" s="26"/>
      <c r="I510" s="139">
        <v>810.4</v>
      </c>
      <c r="J510" s="151"/>
      <c r="K510" s="151"/>
      <c r="L510" s="151"/>
      <c r="M510" s="151"/>
      <c r="N510" s="141">
        <v>0</v>
      </c>
      <c r="O510" s="141">
        <f>I510+N510</f>
        <v>810.4</v>
      </c>
    </row>
    <row r="511" spans="1:15" ht="30">
      <c r="A511" s="23" t="s">
        <v>257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256</v>
      </c>
      <c r="G511" s="24"/>
      <c r="H511" s="26"/>
      <c r="I511" s="137">
        <f>I514+I512</f>
        <v>145.8</v>
      </c>
      <c r="J511" s="151"/>
      <c r="K511" s="151"/>
      <c r="L511" s="151"/>
      <c r="M511" s="151"/>
      <c r="N511" s="200">
        <f>N514+N512</f>
        <v>50</v>
      </c>
      <c r="O511" s="200">
        <f>O514+O512</f>
        <v>195.8</v>
      </c>
    </row>
    <row r="512" spans="1:15" ht="30">
      <c r="A512" s="23" t="s">
        <v>268</v>
      </c>
      <c r="B512" s="24" t="s">
        <v>219</v>
      </c>
      <c r="C512" s="24" t="s">
        <v>189</v>
      </c>
      <c r="D512" s="24" t="s">
        <v>230</v>
      </c>
      <c r="E512" s="24" t="s">
        <v>12</v>
      </c>
      <c r="F512" s="24" t="s">
        <v>260</v>
      </c>
      <c r="G512" s="24"/>
      <c r="H512" s="26"/>
      <c r="I512" s="200">
        <f>I513</f>
        <v>0</v>
      </c>
      <c r="J512" s="151"/>
      <c r="K512" s="151"/>
      <c r="L512" s="151"/>
      <c r="M512" s="151"/>
      <c r="N512" s="200">
        <f>N513</f>
        <v>81</v>
      </c>
      <c r="O512" s="200">
        <f>O513</f>
        <v>81</v>
      </c>
    </row>
    <row r="513" spans="1:15" ht="18">
      <c r="A513" s="28" t="s">
        <v>234</v>
      </c>
      <c r="B513" s="26" t="s">
        <v>219</v>
      </c>
      <c r="C513" s="26" t="s">
        <v>189</v>
      </c>
      <c r="D513" s="26" t="s">
        <v>230</v>
      </c>
      <c r="E513" s="26" t="s">
        <v>12</v>
      </c>
      <c r="F513" s="26" t="s">
        <v>260</v>
      </c>
      <c r="G513" s="26" t="s">
        <v>222</v>
      </c>
      <c r="H513" s="26"/>
      <c r="I513" s="139">
        <v>0</v>
      </c>
      <c r="J513" s="145"/>
      <c r="K513" s="145"/>
      <c r="L513" s="145"/>
      <c r="M513" s="145"/>
      <c r="N513" s="139">
        <v>81</v>
      </c>
      <c r="O513" s="139">
        <f>I513+N513</f>
        <v>81</v>
      </c>
    </row>
    <row r="514" spans="1:15" ht="18">
      <c r="A514" s="23" t="s">
        <v>158</v>
      </c>
      <c r="B514" s="24" t="s">
        <v>219</v>
      </c>
      <c r="C514" s="24" t="s">
        <v>189</v>
      </c>
      <c r="D514" s="24" t="s">
        <v>230</v>
      </c>
      <c r="E514" s="24" t="s">
        <v>12</v>
      </c>
      <c r="F514" s="24" t="s">
        <v>157</v>
      </c>
      <c r="G514" s="24"/>
      <c r="H514" s="26"/>
      <c r="I514" s="137">
        <f>I515</f>
        <v>145.8</v>
      </c>
      <c r="J514" s="151"/>
      <c r="K514" s="151"/>
      <c r="L514" s="151"/>
      <c r="M514" s="151"/>
      <c r="N514" s="200">
        <f>N515</f>
        <v>-31</v>
      </c>
      <c r="O514" s="200">
        <f>O515</f>
        <v>114.80000000000001</v>
      </c>
    </row>
    <row r="515" spans="1:15" ht="18">
      <c r="A515" s="28" t="s">
        <v>234</v>
      </c>
      <c r="B515" s="26" t="s">
        <v>219</v>
      </c>
      <c r="C515" s="26" t="s">
        <v>189</v>
      </c>
      <c r="D515" s="26" t="s">
        <v>230</v>
      </c>
      <c r="E515" s="26" t="s">
        <v>12</v>
      </c>
      <c r="F515" s="26" t="s">
        <v>157</v>
      </c>
      <c r="G515" s="26" t="s">
        <v>222</v>
      </c>
      <c r="H515" s="26"/>
      <c r="I515" s="139">
        <v>145.8</v>
      </c>
      <c r="J515" s="151"/>
      <c r="K515" s="151"/>
      <c r="L515" s="151"/>
      <c r="M515" s="151"/>
      <c r="N515" s="141">
        <v>-31</v>
      </c>
      <c r="O515" s="141">
        <f>I515+N515</f>
        <v>114.80000000000001</v>
      </c>
    </row>
    <row r="516" spans="1:15" ht="18">
      <c r="A516" s="22" t="s">
        <v>253</v>
      </c>
      <c r="B516" s="24" t="s">
        <v>219</v>
      </c>
      <c r="C516" s="24" t="s">
        <v>189</v>
      </c>
      <c r="D516" s="24" t="s">
        <v>230</v>
      </c>
      <c r="E516" s="24" t="s">
        <v>12</v>
      </c>
      <c r="F516" s="24" t="s">
        <v>252</v>
      </c>
      <c r="G516" s="24"/>
      <c r="H516" s="26"/>
      <c r="I516" s="137">
        <f>I517</f>
        <v>50</v>
      </c>
      <c r="J516" s="151"/>
      <c r="K516" s="151"/>
      <c r="L516" s="151"/>
      <c r="M516" s="151"/>
      <c r="N516" s="200">
        <f>N517</f>
        <v>-50</v>
      </c>
      <c r="O516" s="200">
        <f>O517</f>
        <v>0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12</v>
      </c>
      <c r="F517" s="24" t="s">
        <v>254</v>
      </c>
      <c r="G517" s="24"/>
      <c r="H517" s="26"/>
      <c r="I517" s="137">
        <f>I518</f>
        <v>50</v>
      </c>
      <c r="J517" s="151"/>
      <c r="K517" s="151"/>
      <c r="L517" s="151"/>
      <c r="M517" s="151"/>
      <c r="N517" s="200">
        <f>N518</f>
        <v>-50</v>
      </c>
      <c r="O517" s="200">
        <f>O518</f>
        <v>0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12</v>
      </c>
      <c r="F518" s="26" t="s">
        <v>254</v>
      </c>
      <c r="G518" s="26" t="s">
        <v>222</v>
      </c>
      <c r="H518" s="46"/>
      <c r="I518" s="139">
        <v>50</v>
      </c>
      <c r="J518" s="151"/>
      <c r="K518" s="151"/>
      <c r="L518" s="151"/>
      <c r="M518" s="151"/>
      <c r="N518" s="141">
        <v>-50</v>
      </c>
      <c r="O518" s="141">
        <f>I518+N518</f>
        <v>0</v>
      </c>
    </row>
    <row r="519" spans="1:15" ht="45">
      <c r="A519" s="111" t="s">
        <v>530</v>
      </c>
      <c r="B519" s="24" t="s">
        <v>219</v>
      </c>
      <c r="C519" s="24" t="s">
        <v>189</v>
      </c>
      <c r="D519" s="24" t="s">
        <v>230</v>
      </c>
      <c r="E519" s="24" t="s">
        <v>531</v>
      </c>
      <c r="F519" s="26"/>
      <c r="G519" s="26"/>
      <c r="H519" s="46"/>
      <c r="I519" s="178">
        <f>I520</f>
        <v>114.3</v>
      </c>
      <c r="J519" s="151"/>
      <c r="K519" s="151"/>
      <c r="L519" s="151"/>
      <c r="M519" s="151"/>
      <c r="N519" s="200">
        <f aca="true" t="shared" si="94" ref="N519:O521">N520</f>
        <v>0</v>
      </c>
      <c r="O519" s="200">
        <f t="shared" si="94"/>
        <v>114.3</v>
      </c>
    </row>
    <row r="520" spans="1:15" ht="18">
      <c r="A520" s="112" t="s">
        <v>253</v>
      </c>
      <c r="B520" s="24" t="s">
        <v>219</v>
      </c>
      <c r="C520" s="24" t="s">
        <v>189</v>
      </c>
      <c r="D520" s="24" t="s">
        <v>230</v>
      </c>
      <c r="E520" s="24" t="s">
        <v>531</v>
      </c>
      <c r="F520" s="24" t="s">
        <v>252</v>
      </c>
      <c r="G520" s="24"/>
      <c r="H520" s="46"/>
      <c r="I520" s="178">
        <f>I521+I523</f>
        <v>114.3</v>
      </c>
      <c r="J520" s="182">
        <f aca="true" t="shared" si="95" ref="J520:O520">J521+J523</f>
        <v>0</v>
      </c>
      <c r="K520" s="182">
        <f t="shared" si="95"/>
        <v>0</v>
      </c>
      <c r="L520" s="182">
        <f t="shared" si="95"/>
        <v>0</v>
      </c>
      <c r="M520" s="182">
        <f t="shared" si="95"/>
        <v>0</v>
      </c>
      <c r="N520" s="200">
        <f t="shared" si="95"/>
        <v>0</v>
      </c>
      <c r="O520" s="200">
        <f t="shared" si="95"/>
        <v>114.3</v>
      </c>
    </row>
    <row r="521" spans="1:15" ht="18">
      <c r="A521" s="112" t="s">
        <v>532</v>
      </c>
      <c r="B521" s="24" t="s">
        <v>219</v>
      </c>
      <c r="C521" s="24" t="s">
        <v>189</v>
      </c>
      <c r="D521" s="24" t="s">
        <v>230</v>
      </c>
      <c r="E521" s="24" t="s">
        <v>531</v>
      </c>
      <c r="F521" s="24" t="s">
        <v>533</v>
      </c>
      <c r="G521" s="24"/>
      <c r="H521" s="46"/>
      <c r="I521" s="178">
        <f>I522</f>
        <v>25</v>
      </c>
      <c r="J521" s="151"/>
      <c r="K521" s="151"/>
      <c r="L521" s="151"/>
      <c r="M521" s="151"/>
      <c r="N521" s="200">
        <f t="shared" si="94"/>
        <v>0</v>
      </c>
      <c r="O521" s="200">
        <f t="shared" si="94"/>
        <v>25</v>
      </c>
    </row>
    <row r="522" spans="1:15" ht="18">
      <c r="A522" s="114" t="s">
        <v>234</v>
      </c>
      <c r="B522" s="26" t="s">
        <v>219</v>
      </c>
      <c r="C522" s="26" t="s">
        <v>189</v>
      </c>
      <c r="D522" s="26" t="s">
        <v>230</v>
      </c>
      <c r="E522" s="26" t="s">
        <v>531</v>
      </c>
      <c r="F522" s="26" t="s">
        <v>533</v>
      </c>
      <c r="G522" s="26" t="s">
        <v>222</v>
      </c>
      <c r="H522" s="46"/>
      <c r="I522" s="139">
        <v>25</v>
      </c>
      <c r="J522" s="151"/>
      <c r="K522" s="151"/>
      <c r="L522" s="151"/>
      <c r="M522" s="151"/>
      <c r="N522" s="141">
        <v>0</v>
      </c>
      <c r="O522" s="141">
        <f>I522+N522</f>
        <v>25</v>
      </c>
    </row>
    <row r="523" spans="1:15" ht="18">
      <c r="A523" s="22" t="s">
        <v>255</v>
      </c>
      <c r="B523" s="24" t="s">
        <v>219</v>
      </c>
      <c r="C523" s="24" t="s">
        <v>189</v>
      </c>
      <c r="D523" s="24" t="s">
        <v>230</v>
      </c>
      <c r="E523" s="24" t="s">
        <v>531</v>
      </c>
      <c r="F523" s="24" t="s">
        <v>254</v>
      </c>
      <c r="G523" s="24"/>
      <c r="H523" s="46"/>
      <c r="I523" s="182">
        <f>I524</f>
        <v>89.3</v>
      </c>
      <c r="J523" s="151"/>
      <c r="K523" s="151"/>
      <c r="L523" s="151"/>
      <c r="M523" s="151"/>
      <c r="N523" s="200">
        <f>N524</f>
        <v>0</v>
      </c>
      <c r="O523" s="200">
        <f>O524</f>
        <v>89.3</v>
      </c>
    </row>
    <row r="524" spans="1:15" ht="18">
      <c r="A524" s="28" t="s">
        <v>234</v>
      </c>
      <c r="B524" s="26" t="s">
        <v>219</v>
      </c>
      <c r="C524" s="26" t="s">
        <v>189</v>
      </c>
      <c r="D524" s="26" t="s">
        <v>230</v>
      </c>
      <c r="E524" s="26" t="s">
        <v>531</v>
      </c>
      <c r="F524" s="26" t="s">
        <v>254</v>
      </c>
      <c r="G524" s="26" t="s">
        <v>222</v>
      </c>
      <c r="H524" s="46"/>
      <c r="I524" s="139">
        <v>89.3</v>
      </c>
      <c r="J524" s="151"/>
      <c r="K524" s="151"/>
      <c r="L524" s="151"/>
      <c r="M524" s="151"/>
      <c r="N524" s="141">
        <v>0</v>
      </c>
      <c r="O524" s="141">
        <f>I524+N524</f>
        <v>89.3</v>
      </c>
    </row>
    <row r="525" spans="1:15" ht="60">
      <c r="A525" s="23" t="s">
        <v>518</v>
      </c>
      <c r="B525" s="24" t="s">
        <v>219</v>
      </c>
      <c r="C525" s="24" t="s">
        <v>189</v>
      </c>
      <c r="D525" s="24" t="s">
        <v>230</v>
      </c>
      <c r="E525" s="24" t="s">
        <v>359</v>
      </c>
      <c r="F525" s="24"/>
      <c r="G525" s="24"/>
      <c r="H525" s="26"/>
      <c r="I525" s="137">
        <f>I526+I529+I532</f>
        <v>16499.6</v>
      </c>
      <c r="J525" s="151"/>
      <c r="K525" s="151"/>
      <c r="L525" s="151"/>
      <c r="M525" s="151"/>
      <c r="N525" s="200">
        <f>N526+N529+N532</f>
        <v>1181.7</v>
      </c>
      <c r="O525" s="200">
        <f>O526+O529+O532</f>
        <v>17681.3</v>
      </c>
    </row>
    <row r="526" spans="1:15" ht="90">
      <c r="A526" s="23" t="s">
        <v>313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242</v>
      </c>
      <c r="G526" s="24"/>
      <c r="H526" s="26"/>
      <c r="I526" s="137">
        <f>I527</f>
        <v>14151.3</v>
      </c>
      <c r="J526" s="151"/>
      <c r="K526" s="151"/>
      <c r="L526" s="151"/>
      <c r="M526" s="151"/>
      <c r="N526" s="200">
        <f>N527</f>
        <v>760.1</v>
      </c>
      <c r="O526" s="200">
        <f>O527</f>
        <v>14911.4</v>
      </c>
    </row>
    <row r="527" spans="1:15" ht="30">
      <c r="A527" s="23" t="s">
        <v>251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250</v>
      </c>
      <c r="G527" s="24"/>
      <c r="H527" s="26"/>
      <c r="I527" s="137">
        <f>I528</f>
        <v>14151.3</v>
      </c>
      <c r="J527" s="151"/>
      <c r="K527" s="151"/>
      <c r="L527" s="151"/>
      <c r="M527" s="151"/>
      <c r="N527" s="200">
        <f>N528</f>
        <v>760.1</v>
      </c>
      <c r="O527" s="200">
        <f>O528</f>
        <v>14911.4</v>
      </c>
    </row>
    <row r="528" spans="1:15" ht="18">
      <c r="A528" s="28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250</v>
      </c>
      <c r="G528" s="26" t="s">
        <v>222</v>
      </c>
      <c r="H528" s="26"/>
      <c r="I528" s="139">
        <v>14151.3</v>
      </c>
      <c r="J528" s="151"/>
      <c r="K528" s="151"/>
      <c r="L528" s="151"/>
      <c r="M528" s="151"/>
      <c r="N528" s="141">
        <v>760.1</v>
      </c>
      <c r="O528" s="141">
        <f>I528+N528</f>
        <v>14911.4</v>
      </c>
    </row>
    <row r="529" spans="1:15" ht="35.25" customHeight="1">
      <c r="A529" s="22" t="s">
        <v>327</v>
      </c>
      <c r="B529" s="24" t="s">
        <v>219</v>
      </c>
      <c r="C529" s="24" t="s">
        <v>189</v>
      </c>
      <c r="D529" s="24" t="s">
        <v>230</v>
      </c>
      <c r="E529" s="24" t="s">
        <v>359</v>
      </c>
      <c r="F529" s="24" t="s">
        <v>244</v>
      </c>
      <c r="G529" s="24"/>
      <c r="H529" s="26"/>
      <c r="I529" s="137">
        <f>I530</f>
        <v>2318.2</v>
      </c>
      <c r="J529" s="151"/>
      <c r="K529" s="151"/>
      <c r="L529" s="151"/>
      <c r="M529" s="151"/>
      <c r="N529" s="200">
        <f>N530</f>
        <v>421.6</v>
      </c>
      <c r="O529" s="200">
        <f>O530</f>
        <v>2739.7999999999997</v>
      </c>
    </row>
    <row r="530" spans="1:15" ht="45">
      <c r="A530" s="22" t="s">
        <v>315</v>
      </c>
      <c r="B530" s="24" t="s">
        <v>219</v>
      </c>
      <c r="C530" s="24" t="s">
        <v>189</v>
      </c>
      <c r="D530" s="24" t="s">
        <v>230</v>
      </c>
      <c r="E530" s="24" t="s">
        <v>359</v>
      </c>
      <c r="F530" s="24" t="s">
        <v>245</v>
      </c>
      <c r="G530" s="24"/>
      <c r="H530" s="26"/>
      <c r="I530" s="137">
        <f>I531</f>
        <v>2318.2</v>
      </c>
      <c r="J530" s="151"/>
      <c r="K530" s="151"/>
      <c r="L530" s="151"/>
      <c r="M530" s="151"/>
      <c r="N530" s="200">
        <f>N531</f>
        <v>421.6</v>
      </c>
      <c r="O530" s="200">
        <f>O531</f>
        <v>2739.7999999999997</v>
      </c>
    </row>
    <row r="531" spans="1:15" ht="18">
      <c r="A531" s="25" t="s">
        <v>234</v>
      </c>
      <c r="B531" s="26" t="s">
        <v>219</v>
      </c>
      <c r="C531" s="26" t="s">
        <v>189</v>
      </c>
      <c r="D531" s="26" t="s">
        <v>230</v>
      </c>
      <c r="E531" s="26" t="s">
        <v>359</v>
      </c>
      <c r="F531" s="26" t="s">
        <v>245</v>
      </c>
      <c r="G531" s="26" t="s">
        <v>222</v>
      </c>
      <c r="H531" s="26"/>
      <c r="I531" s="139">
        <v>2318.2</v>
      </c>
      <c r="J531" s="151"/>
      <c r="K531" s="151"/>
      <c r="L531" s="151"/>
      <c r="M531" s="151"/>
      <c r="N531" s="141">
        <v>421.6</v>
      </c>
      <c r="O531" s="141">
        <f>I531+N531</f>
        <v>2739.7999999999997</v>
      </c>
    </row>
    <row r="532" spans="1:15" ht="18">
      <c r="A532" s="22" t="s">
        <v>253</v>
      </c>
      <c r="B532" s="24" t="s">
        <v>219</v>
      </c>
      <c r="C532" s="24" t="s">
        <v>189</v>
      </c>
      <c r="D532" s="24" t="s">
        <v>230</v>
      </c>
      <c r="E532" s="24" t="s">
        <v>359</v>
      </c>
      <c r="F532" s="24" t="s">
        <v>252</v>
      </c>
      <c r="G532" s="24"/>
      <c r="H532" s="26"/>
      <c r="I532" s="137">
        <f>I533</f>
        <v>30.1</v>
      </c>
      <c r="J532" s="151"/>
      <c r="K532" s="151"/>
      <c r="L532" s="151"/>
      <c r="M532" s="151"/>
      <c r="N532" s="200">
        <f>N533</f>
        <v>0</v>
      </c>
      <c r="O532" s="200">
        <f>O533</f>
        <v>30.1</v>
      </c>
    </row>
    <row r="533" spans="1:15" ht="18">
      <c r="A533" s="22" t="s">
        <v>255</v>
      </c>
      <c r="B533" s="24" t="s">
        <v>219</v>
      </c>
      <c r="C533" s="24" t="s">
        <v>189</v>
      </c>
      <c r="D533" s="24" t="s">
        <v>230</v>
      </c>
      <c r="E533" s="24" t="s">
        <v>359</v>
      </c>
      <c r="F533" s="24" t="s">
        <v>254</v>
      </c>
      <c r="G533" s="24"/>
      <c r="H533" s="26"/>
      <c r="I533" s="137">
        <f>I534</f>
        <v>30.1</v>
      </c>
      <c r="J533" s="151"/>
      <c r="K533" s="151"/>
      <c r="L533" s="151"/>
      <c r="M533" s="151"/>
      <c r="N533" s="200">
        <f>N534</f>
        <v>0</v>
      </c>
      <c r="O533" s="200">
        <f>O534</f>
        <v>30.1</v>
      </c>
    </row>
    <row r="534" spans="1:15" ht="18">
      <c r="A534" s="25" t="s">
        <v>234</v>
      </c>
      <c r="B534" s="26" t="s">
        <v>219</v>
      </c>
      <c r="C534" s="26" t="s">
        <v>189</v>
      </c>
      <c r="D534" s="26" t="s">
        <v>230</v>
      </c>
      <c r="E534" s="26" t="s">
        <v>359</v>
      </c>
      <c r="F534" s="26" t="s">
        <v>254</v>
      </c>
      <c r="G534" s="26" t="s">
        <v>222</v>
      </c>
      <c r="H534" s="26"/>
      <c r="I534" s="139">
        <v>30.1</v>
      </c>
      <c r="J534" s="151"/>
      <c r="K534" s="151"/>
      <c r="L534" s="151"/>
      <c r="M534" s="151"/>
      <c r="N534" s="141">
        <v>0</v>
      </c>
      <c r="O534" s="141">
        <f>I534+N534</f>
        <v>30.1</v>
      </c>
    </row>
    <row r="535" spans="1:15" ht="76.5" customHeight="1">
      <c r="A535" s="22" t="s">
        <v>544</v>
      </c>
      <c r="B535" s="24" t="s">
        <v>219</v>
      </c>
      <c r="C535" s="24" t="s">
        <v>189</v>
      </c>
      <c r="D535" s="24" t="s">
        <v>230</v>
      </c>
      <c r="E535" s="24" t="s">
        <v>543</v>
      </c>
      <c r="F535" s="26"/>
      <c r="G535" s="26"/>
      <c r="H535" s="26"/>
      <c r="I535" s="178">
        <f>I536</f>
        <v>11503.6</v>
      </c>
      <c r="J535" s="151"/>
      <c r="K535" s="151"/>
      <c r="L535" s="151"/>
      <c r="M535" s="151"/>
      <c r="N535" s="200">
        <f aca="true" t="shared" si="96" ref="N535:O537">N536</f>
        <v>-1729.2</v>
      </c>
      <c r="O535" s="200">
        <f t="shared" si="96"/>
        <v>9774.4</v>
      </c>
    </row>
    <row r="536" spans="1:15" ht="36" customHeight="1">
      <c r="A536" s="22" t="s">
        <v>327</v>
      </c>
      <c r="B536" s="24" t="s">
        <v>219</v>
      </c>
      <c r="C536" s="24" t="s">
        <v>189</v>
      </c>
      <c r="D536" s="24" t="s">
        <v>230</v>
      </c>
      <c r="E536" s="24" t="s">
        <v>543</v>
      </c>
      <c r="F536" s="24" t="s">
        <v>244</v>
      </c>
      <c r="G536" s="24"/>
      <c r="H536" s="26"/>
      <c r="I536" s="178">
        <f>I537</f>
        <v>11503.6</v>
      </c>
      <c r="J536" s="151"/>
      <c r="K536" s="151"/>
      <c r="L536" s="151"/>
      <c r="M536" s="151"/>
      <c r="N536" s="200">
        <f t="shared" si="96"/>
        <v>-1729.2</v>
      </c>
      <c r="O536" s="200">
        <f t="shared" si="96"/>
        <v>9774.4</v>
      </c>
    </row>
    <row r="537" spans="1:15" ht="45">
      <c r="A537" s="22" t="s">
        <v>315</v>
      </c>
      <c r="B537" s="24" t="s">
        <v>219</v>
      </c>
      <c r="C537" s="24" t="s">
        <v>189</v>
      </c>
      <c r="D537" s="24" t="s">
        <v>230</v>
      </c>
      <c r="E537" s="24" t="s">
        <v>543</v>
      </c>
      <c r="F537" s="24" t="s">
        <v>245</v>
      </c>
      <c r="G537" s="24"/>
      <c r="H537" s="26"/>
      <c r="I537" s="178">
        <f>I538</f>
        <v>11503.6</v>
      </c>
      <c r="J537" s="151"/>
      <c r="K537" s="151"/>
      <c r="L537" s="151"/>
      <c r="M537" s="151"/>
      <c r="N537" s="200">
        <f t="shared" si="96"/>
        <v>-1729.2</v>
      </c>
      <c r="O537" s="200">
        <f t="shared" si="96"/>
        <v>9774.4</v>
      </c>
    </row>
    <row r="538" spans="1:15" ht="18">
      <c r="A538" s="25" t="s">
        <v>234</v>
      </c>
      <c r="B538" s="26" t="s">
        <v>219</v>
      </c>
      <c r="C538" s="26" t="s">
        <v>189</v>
      </c>
      <c r="D538" s="26" t="s">
        <v>230</v>
      </c>
      <c r="E538" s="26" t="s">
        <v>543</v>
      </c>
      <c r="F538" s="26" t="s">
        <v>245</v>
      </c>
      <c r="G538" s="26" t="s">
        <v>222</v>
      </c>
      <c r="H538" s="26"/>
      <c r="I538" s="139">
        <v>11503.6</v>
      </c>
      <c r="J538" s="151"/>
      <c r="K538" s="151"/>
      <c r="L538" s="151"/>
      <c r="M538" s="151"/>
      <c r="N538" s="141">
        <v>-1729.2</v>
      </c>
      <c r="O538" s="141">
        <f>I538+N538</f>
        <v>9774.4</v>
      </c>
    </row>
    <row r="539" spans="1:15" ht="18">
      <c r="A539" s="45" t="s">
        <v>177</v>
      </c>
      <c r="B539" s="46" t="s">
        <v>219</v>
      </c>
      <c r="C539" s="46" t="s">
        <v>192</v>
      </c>
      <c r="D539" s="26"/>
      <c r="E539" s="46"/>
      <c r="F539" s="46"/>
      <c r="G539" s="46"/>
      <c r="H539" s="46"/>
      <c r="I539" s="133">
        <f>I540</f>
        <v>60</v>
      </c>
      <c r="J539" s="151"/>
      <c r="K539" s="151"/>
      <c r="L539" s="151"/>
      <c r="M539" s="151"/>
      <c r="N539" s="133">
        <f>N540</f>
        <v>0</v>
      </c>
      <c r="O539" s="133">
        <f>O540</f>
        <v>60</v>
      </c>
    </row>
    <row r="540" spans="1:15" ht="28.5">
      <c r="A540" s="45" t="s">
        <v>207</v>
      </c>
      <c r="B540" s="46" t="s">
        <v>219</v>
      </c>
      <c r="C540" s="46" t="s">
        <v>192</v>
      </c>
      <c r="D540" s="46" t="s">
        <v>204</v>
      </c>
      <c r="E540" s="46"/>
      <c r="F540" s="46"/>
      <c r="G540" s="46"/>
      <c r="H540" s="46"/>
      <c r="I540" s="133">
        <f aca="true" t="shared" si="97" ref="I540:I555">I541</f>
        <v>60</v>
      </c>
      <c r="J540" s="151"/>
      <c r="K540" s="151"/>
      <c r="L540" s="151"/>
      <c r="M540" s="151"/>
      <c r="N540" s="133">
        <f aca="true" t="shared" si="98" ref="N540:O545">N541</f>
        <v>0</v>
      </c>
      <c r="O540" s="133">
        <f t="shared" si="98"/>
        <v>60</v>
      </c>
    </row>
    <row r="541" spans="1:15" ht="60">
      <c r="A541" s="23" t="s">
        <v>569</v>
      </c>
      <c r="B541" s="24" t="s">
        <v>219</v>
      </c>
      <c r="C541" s="24" t="s">
        <v>192</v>
      </c>
      <c r="D541" s="24" t="s">
        <v>204</v>
      </c>
      <c r="E541" s="24" t="s">
        <v>73</v>
      </c>
      <c r="F541" s="24"/>
      <c r="G541" s="24"/>
      <c r="H541" s="24"/>
      <c r="I541" s="137">
        <f>I547+I552+I542</f>
        <v>60</v>
      </c>
      <c r="J541" s="151"/>
      <c r="K541" s="151"/>
      <c r="L541" s="151"/>
      <c r="M541" s="151"/>
      <c r="N541" s="200">
        <f>N547+N552+N542</f>
        <v>0</v>
      </c>
      <c r="O541" s="200">
        <f>O547+O552+O542</f>
        <v>60</v>
      </c>
    </row>
    <row r="542" spans="1:15" ht="30">
      <c r="A542" s="23" t="s">
        <v>435</v>
      </c>
      <c r="B542" s="24" t="s">
        <v>219</v>
      </c>
      <c r="C542" s="24" t="s">
        <v>192</v>
      </c>
      <c r="D542" s="24" t="s">
        <v>204</v>
      </c>
      <c r="E542" s="24" t="s">
        <v>437</v>
      </c>
      <c r="F542" s="24"/>
      <c r="G542" s="24"/>
      <c r="H542" s="24"/>
      <c r="I542" s="137">
        <f>I543</f>
        <v>20</v>
      </c>
      <c r="J542" s="151"/>
      <c r="K542" s="151"/>
      <c r="L542" s="151"/>
      <c r="M542" s="151"/>
      <c r="N542" s="200">
        <f>N543</f>
        <v>0</v>
      </c>
      <c r="O542" s="200">
        <f>O543</f>
        <v>20</v>
      </c>
    </row>
    <row r="543" spans="1:15" ht="18">
      <c r="A543" s="22" t="s">
        <v>298</v>
      </c>
      <c r="B543" s="24" t="s">
        <v>219</v>
      </c>
      <c r="C543" s="24" t="s">
        <v>192</v>
      </c>
      <c r="D543" s="24" t="s">
        <v>204</v>
      </c>
      <c r="E543" s="24" t="s">
        <v>436</v>
      </c>
      <c r="F543" s="24"/>
      <c r="G543" s="24"/>
      <c r="H543" s="24"/>
      <c r="I543" s="137">
        <f>I544</f>
        <v>20</v>
      </c>
      <c r="J543" s="151"/>
      <c r="K543" s="151"/>
      <c r="L543" s="151"/>
      <c r="M543" s="151"/>
      <c r="N543" s="200">
        <f>N544</f>
        <v>0</v>
      </c>
      <c r="O543" s="200">
        <f>O544</f>
        <v>20</v>
      </c>
    </row>
    <row r="544" spans="1:15" ht="36" customHeight="1">
      <c r="A544" s="22" t="s">
        <v>327</v>
      </c>
      <c r="B544" s="24" t="s">
        <v>219</v>
      </c>
      <c r="C544" s="24" t="s">
        <v>192</v>
      </c>
      <c r="D544" s="24" t="s">
        <v>204</v>
      </c>
      <c r="E544" s="122" t="s">
        <v>436</v>
      </c>
      <c r="F544" s="24" t="s">
        <v>244</v>
      </c>
      <c r="G544" s="24"/>
      <c r="H544" s="24"/>
      <c r="I544" s="137">
        <f t="shared" si="97"/>
        <v>20</v>
      </c>
      <c r="J544" s="151"/>
      <c r="K544" s="151"/>
      <c r="L544" s="151"/>
      <c r="M544" s="151"/>
      <c r="N544" s="200">
        <f t="shared" si="98"/>
        <v>0</v>
      </c>
      <c r="O544" s="200">
        <f t="shared" si="98"/>
        <v>20</v>
      </c>
    </row>
    <row r="545" spans="1:15" ht="45">
      <c r="A545" s="22" t="s">
        <v>315</v>
      </c>
      <c r="B545" s="24" t="s">
        <v>219</v>
      </c>
      <c r="C545" s="24" t="s">
        <v>192</v>
      </c>
      <c r="D545" s="24" t="s">
        <v>204</v>
      </c>
      <c r="E545" s="122" t="s">
        <v>436</v>
      </c>
      <c r="F545" s="24" t="s">
        <v>245</v>
      </c>
      <c r="G545" s="24"/>
      <c r="H545" s="24"/>
      <c r="I545" s="137">
        <f t="shared" si="97"/>
        <v>20</v>
      </c>
      <c r="J545" s="151"/>
      <c r="K545" s="151"/>
      <c r="L545" s="151"/>
      <c r="M545" s="151"/>
      <c r="N545" s="200">
        <f t="shared" si="98"/>
        <v>0</v>
      </c>
      <c r="O545" s="200">
        <f t="shared" si="98"/>
        <v>20</v>
      </c>
    </row>
    <row r="546" spans="1:15" ht="18">
      <c r="A546" s="28" t="s">
        <v>234</v>
      </c>
      <c r="B546" s="26" t="s">
        <v>219</v>
      </c>
      <c r="C546" s="26" t="s">
        <v>192</v>
      </c>
      <c r="D546" s="26" t="s">
        <v>204</v>
      </c>
      <c r="E546" s="58" t="s">
        <v>436</v>
      </c>
      <c r="F546" s="26" t="s">
        <v>245</v>
      </c>
      <c r="G546" s="26" t="s">
        <v>222</v>
      </c>
      <c r="H546" s="26"/>
      <c r="I546" s="139">
        <v>20</v>
      </c>
      <c r="J546" s="151"/>
      <c r="K546" s="151"/>
      <c r="L546" s="151"/>
      <c r="M546" s="151"/>
      <c r="N546" s="141">
        <v>0</v>
      </c>
      <c r="O546" s="141">
        <f>I546+N546</f>
        <v>20</v>
      </c>
    </row>
    <row r="547" spans="1:15" ht="60">
      <c r="A547" s="48" t="s">
        <v>74</v>
      </c>
      <c r="B547" s="24" t="s">
        <v>219</v>
      </c>
      <c r="C547" s="24" t="s">
        <v>192</v>
      </c>
      <c r="D547" s="24" t="s">
        <v>204</v>
      </c>
      <c r="E547" s="57" t="s">
        <v>75</v>
      </c>
      <c r="F547" s="24"/>
      <c r="G547" s="24"/>
      <c r="H547" s="24"/>
      <c r="I547" s="137">
        <f t="shared" si="97"/>
        <v>20</v>
      </c>
      <c r="J547" s="151"/>
      <c r="K547" s="151"/>
      <c r="L547" s="151"/>
      <c r="M547" s="151"/>
      <c r="N547" s="200">
        <f>N548</f>
        <v>0</v>
      </c>
      <c r="O547" s="200">
        <f>O548</f>
        <v>20</v>
      </c>
    </row>
    <row r="548" spans="1:15" ht="18">
      <c r="A548" s="22" t="s">
        <v>298</v>
      </c>
      <c r="B548" s="24" t="s">
        <v>219</v>
      </c>
      <c r="C548" s="24" t="s">
        <v>192</v>
      </c>
      <c r="D548" s="24" t="s">
        <v>204</v>
      </c>
      <c r="E548" s="63" t="s">
        <v>76</v>
      </c>
      <c r="F548" s="24"/>
      <c r="G548" s="24"/>
      <c r="H548" s="24"/>
      <c r="I548" s="137">
        <f t="shared" si="97"/>
        <v>20</v>
      </c>
      <c r="J548" s="151"/>
      <c r="K548" s="151"/>
      <c r="L548" s="151"/>
      <c r="M548" s="151"/>
      <c r="N548" s="200">
        <f aca="true" t="shared" si="99" ref="N548:O550">N549</f>
        <v>0</v>
      </c>
      <c r="O548" s="200">
        <f t="shared" si="99"/>
        <v>20</v>
      </c>
    </row>
    <row r="549" spans="1:15" ht="36" customHeight="1">
      <c r="A549" s="22" t="s">
        <v>327</v>
      </c>
      <c r="B549" s="24" t="s">
        <v>219</v>
      </c>
      <c r="C549" s="24" t="s">
        <v>192</v>
      </c>
      <c r="D549" s="24" t="s">
        <v>204</v>
      </c>
      <c r="E549" s="57" t="s">
        <v>76</v>
      </c>
      <c r="F549" s="24" t="s">
        <v>244</v>
      </c>
      <c r="G549" s="24"/>
      <c r="H549" s="24"/>
      <c r="I549" s="137">
        <f t="shared" si="97"/>
        <v>20</v>
      </c>
      <c r="J549" s="151"/>
      <c r="K549" s="151"/>
      <c r="L549" s="151"/>
      <c r="M549" s="151"/>
      <c r="N549" s="200">
        <f t="shared" si="99"/>
        <v>0</v>
      </c>
      <c r="O549" s="200">
        <f t="shared" si="99"/>
        <v>20</v>
      </c>
    </row>
    <row r="550" spans="1:15" ht="45">
      <c r="A550" s="22" t="s">
        <v>315</v>
      </c>
      <c r="B550" s="24" t="s">
        <v>219</v>
      </c>
      <c r="C550" s="24" t="s">
        <v>192</v>
      </c>
      <c r="D550" s="24" t="s">
        <v>204</v>
      </c>
      <c r="E550" s="57" t="s">
        <v>76</v>
      </c>
      <c r="F550" s="24" t="s">
        <v>245</v>
      </c>
      <c r="G550" s="24"/>
      <c r="H550" s="24"/>
      <c r="I550" s="137">
        <f t="shared" si="97"/>
        <v>20</v>
      </c>
      <c r="J550" s="151"/>
      <c r="K550" s="151"/>
      <c r="L550" s="151"/>
      <c r="M550" s="151"/>
      <c r="N550" s="200">
        <f t="shared" si="99"/>
        <v>0</v>
      </c>
      <c r="O550" s="200">
        <f t="shared" si="99"/>
        <v>20</v>
      </c>
    </row>
    <row r="551" spans="1:15" ht="18">
      <c r="A551" s="28" t="s">
        <v>234</v>
      </c>
      <c r="B551" s="26" t="s">
        <v>219</v>
      </c>
      <c r="C551" s="26" t="s">
        <v>192</v>
      </c>
      <c r="D551" s="26" t="s">
        <v>204</v>
      </c>
      <c r="E551" s="58" t="s">
        <v>76</v>
      </c>
      <c r="F551" s="26" t="s">
        <v>245</v>
      </c>
      <c r="G551" s="26" t="s">
        <v>222</v>
      </c>
      <c r="H551" s="26"/>
      <c r="I551" s="139">
        <v>20</v>
      </c>
      <c r="J551" s="151"/>
      <c r="K551" s="151"/>
      <c r="L551" s="151"/>
      <c r="M551" s="151"/>
      <c r="N551" s="141">
        <v>0</v>
      </c>
      <c r="O551" s="141">
        <f>I551+N551</f>
        <v>20</v>
      </c>
    </row>
    <row r="552" spans="1:15" ht="60">
      <c r="A552" s="23" t="s">
        <v>264</v>
      </c>
      <c r="B552" s="24" t="s">
        <v>219</v>
      </c>
      <c r="C552" s="24" t="s">
        <v>192</v>
      </c>
      <c r="D552" s="24" t="s">
        <v>204</v>
      </c>
      <c r="E552" s="57" t="s">
        <v>77</v>
      </c>
      <c r="F552" s="24"/>
      <c r="G552" s="24"/>
      <c r="H552" s="24"/>
      <c r="I552" s="137">
        <f t="shared" si="97"/>
        <v>20</v>
      </c>
      <c r="J552" s="151"/>
      <c r="K552" s="151"/>
      <c r="L552" s="151"/>
      <c r="M552" s="151"/>
      <c r="N552" s="200">
        <f aca="true" t="shared" si="100" ref="N552:O555">N553</f>
        <v>0</v>
      </c>
      <c r="O552" s="200">
        <f t="shared" si="100"/>
        <v>20</v>
      </c>
    </row>
    <row r="553" spans="1:15" ht="18">
      <c r="A553" s="22" t="s">
        <v>298</v>
      </c>
      <c r="B553" s="24" t="s">
        <v>219</v>
      </c>
      <c r="C553" s="24" t="s">
        <v>192</v>
      </c>
      <c r="D553" s="24" t="s">
        <v>204</v>
      </c>
      <c r="E553" s="63" t="s">
        <v>78</v>
      </c>
      <c r="F553" s="24"/>
      <c r="G553" s="24"/>
      <c r="H553" s="24"/>
      <c r="I553" s="137">
        <f t="shared" si="97"/>
        <v>20</v>
      </c>
      <c r="J553" s="151"/>
      <c r="K553" s="151"/>
      <c r="L553" s="151"/>
      <c r="M553" s="151"/>
      <c r="N553" s="200">
        <f t="shared" si="100"/>
        <v>0</v>
      </c>
      <c r="O553" s="200">
        <f t="shared" si="100"/>
        <v>20</v>
      </c>
    </row>
    <row r="554" spans="1:15" ht="35.25" customHeight="1">
      <c r="A554" s="22" t="s">
        <v>327</v>
      </c>
      <c r="B554" s="24" t="s">
        <v>219</v>
      </c>
      <c r="C554" s="24" t="s">
        <v>192</v>
      </c>
      <c r="D554" s="24" t="s">
        <v>204</v>
      </c>
      <c r="E554" s="115" t="s">
        <v>78</v>
      </c>
      <c r="F554" s="24" t="s">
        <v>244</v>
      </c>
      <c r="G554" s="24"/>
      <c r="H554" s="24"/>
      <c r="I554" s="137">
        <f t="shared" si="97"/>
        <v>20</v>
      </c>
      <c r="J554" s="151"/>
      <c r="K554" s="151"/>
      <c r="L554" s="151"/>
      <c r="M554" s="151"/>
      <c r="N554" s="200">
        <f t="shared" si="100"/>
        <v>0</v>
      </c>
      <c r="O554" s="200">
        <f t="shared" si="100"/>
        <v>20</v>
      </c>
    </row>
    <row r="555" spans="1:15" ht="45">
      <c r="A555" s="22" t="s">
        <v>315</v>
      </c>
      <c r="B555" s="24" t="s">
        <v>219</v>
      </c>
      <c r="C555" s="24" t="s">
        <v>192</v>
      </c>
      <c r="D555" s="24" t="s">
        <v>204</v>
      </c>
      <c r="E555" s="57" t="s">
        <v>78</v>
      </c>
      <c r="F555" s="24" t="s">
        <v>245</v>
      </c>
      <c r="G555" s="24"/>
      <c r="H555" s="24"/>
      <c r="I555" s="137">
        <f t="shared" si="97"/>
        <v>20</v>
      </c>
      <c r="J555" s="151"/>
      <c r="K555" s="151"/>
      <c r="L555" s="151"/>
      <c r="M555" s="151"/>
      <c r="N555" s="200">
        <f t="shared" si="100"/>
        <v>0</v>
      </c>
      <c r="O555" s="200">
        <f t="shared" si="100"/>
        <v>20</v>
      </c>
    </row>
    <row r="556" spans="1:15" ht="18">
      <c r="A556" s="28" t="s">
        <v>234</v>
      </c>
      <c r="B556" s="26" t="s">
        <v>219</v>
      </c>
      <c r="C556" s="26" t="s">
        <v>192</v>
      </c>
      <c r="D556" s="26" t="s">
        <v>204</v>
      </c>
      <c r="E556" s="64" t="s">
        <v>78</v>
      </c>
      <c r="F556" s="26" t="s">
        <v>245</v>
      </c>
      <c r="G556" s="26" t="s">
        <v>222</v>
      </c>
      <c r="H556" s="26"/>
      <c r="I556" s="139">
        <v>20</v>
      </c>
      <c r="J556" s="151"/>
      <c r="K556" s="151"/>
      <c r="L556" s="151"/>
      <c r="M556" s="151"/>
      <c r="N556" s="141">
        <v>0</v>
      </c>
      <c r="O556" s="141">
        <f>I556+N556</f>
        <v>20</v>
      </c>
    </row>
    <row r="557" spans="1:15" ht="18">
      <c r="A557" s="45" t="s">
        <v>181</v>
      </c>
      <c r="B557" s="46" t="s">
        <v>219</v>
      </c>
      <c r="C557" s="46" t="s">
        <v>196</v>
      </c>
      <c r="D557" s="24"/>
      <c r="E557" s="24"/>
      <c r="F557" s="24"/>
      <c r="G557" s="24"/>
      <c r="H557" s="24"/>
      <c r="I557" s="133">
        <f aca="true" t="shared" si="101" ref="I557:I564">I558</f>
        <v>1890.6</v>
      </c>
      <c r="J557" s="151"/>
      <c r="K557" s="151"/>
      <c r="L557" s="151"/>
      <c r="M557" s="151"/>
      <c r="N557" s="133">
        <f aca="true" t="shared" si="102" ref="N557:O564">N558</f>
        <v>0</v>
      </c>
      <c r="O557" s="133">
        <f t="shared" si="102"/>
        <v>1890.6</v>
      </c>
    </row>
    <row r="558" spans="1:15" ht="18">
      <c r="A558" s="45" t="s">
        <v>184</v>
      </c>
      <c r="B558" s="46" t="s">
        <v>219</v>
      </c>
      <c r="C558" s="46" t="s">
        <v>196</v>
      </c>
      <c r="D558" s="46" t="s">
        <v>191</v>
      </c>
      <c r="E558" s="46"/>
      <c r="F558" s="46"/>
      <c r="G558" s="46"/>
      <c r="H558" s="46"/>
      <c r="I558" s="133">
        <f>I559</f>
        <v>1890.6</v>
      </c>
      <c r="J558" s="151"/>
      <c r="K558" s="151"/>
      <c r="L558" s="151"/>
      <c r="M558" s="151"/>
      <c r="N558" s="133">
        <f>N559</f>
        <v>0</v>
      </c>
      <c r="O558" s="133">
        <f>O559</f>
        <v>1890.6</v>
      </c>
    </row>
    <row r="559" spans="1:15" ht="30">
      <c r="A559" s="23" t="s">
        <v>452</v>
      </c>
      <c r="B559" s="24" t="s">
        <v>219</v>
      </c>
      <c r="C559" s="24" t="s">
        <v>196</v>
      </c>
      <c r="D559" s="24" t="s">
        <v>191</v>
      </c>
      <c r="E559" s="24" t="s">
        <v>334</v>
      </c>
      <c r="F559" s="46"/>
      <c r="G559" s="46"/>
      <c r="H559" s="46"/>
      <c r="I559" s="137">
        <f>I560</f>
        <v>1890.6</v>
      </c>
      <c r="J559" s="151"/>
      <c r="K559" s="151"/>
      <c r="L559" s="151"/>
      <c r="M559" s="151"/>
      <c r="N559" s="200">
        <f>N560</f>
        <v>0</v>
      </c>
      <c r="O559" s="200">
        <f>O560</f>
        <v>1890.6</v>
      </c>
    </row>
    <row r="560" spans="1:15" ht="45">
      <c r="A560" s="23" t="s">
        <v>1</v>
      </c>
      <c r="B560" s="24" t="s">
        <v>219</v>
      </c>
      <c r="C560" s="24" t="s">
        <v>196</v>
      </c>
      <c r="D560" s="24" t="s">
        <v>191</v>
      </c>
      <c r="E560" s="24" t="s">
        <v>2</v>
      </c>
      <c r="F560" s="24"/>
      <c r="G560" s="24"/>
      <c r="H560" s="24"/>
      <c r="I560" s="137">
        <f t="shared" si="101"/>
        <v>1890.6</v>
      </c>
      <c r="J560" s="151"/>
      <c r="K560" s="151"/>
      <c r="L560" s="151"/>
      <c r="M560" s="151"/>
      <c r="N560" s="200">
        <f t="shared" si="102"/>
        <v>0</v>
      </c>
      <c r="O560" s="200">
        <f t="shared" si="102"/>
        <v>1890.6</v>
      </c>
    </row>
    <row r="561" spans="1:15" ht="45">
      <c r="A561" s="23" t="s">
        <v>3</v>
      </c>
      <c r="B561" s="24" t="s">
        <v>219</v>
      </c>
      <c r="C561" s="24" t="s">
        <v>196</v>
      </c>
      <c r="D561" s="24" t="s">
        <v>191</v>
      </c>
      <c r="E561" s="24" t="s">
        <v>4</v>
      </c>
      <c r="F561" s="26"/>
      <c r="G561" s="26"/>
      <c r="H561" s="26"/>
      <c r="I561" s="137">
        <f t="shared" si="101"/>
        <v>1890.6</v>
      </c>
      <c r="J561" s="151"/>
      <c r="K561" s="151"/>
      <c r="L561" s="151"/>
      <c r="M561" s="151"/>
      <c r="N561" s="200">
        <f t="shared" si="102"/>
        <v>0</v>
      </c>
      <c r="O561" s="200">
        <f t="shared" si="102"/>
        <v>1890.6</v>
      </c>
    </row>
    <row r="562" spans="1:15" ht="18">
      <c r="A562" s="22" t="s">
        <v>298</v>
      </c>
      <c r="B562" s="24" t="s">
        <v>219</v>
      </c>
      <c r="C562" s="24" t="s">
        <v>196</v>
      </c>
      <c r="D562" s="24" t="s">
        <v>191</v>
      </c>
      <c r="E562" s="24" t="s">
        <v>5</v>
      </c>
      <c r="F562" s="26"/>
      <c r="G562" s="26"/>
      <c r="H562" s="26"/>
      <c r="I562" s="137">
        <f t="shared" si="101"/>
        <v>1890.6</v>
      </c>
      <c r="J562" s="151"/>
      <c r="K562" s="151"/>
      <c r="L562" s="151"/>
      <c r="M562" s="151"/>
      <c r="N562" s="200">
        <f t="shared" si="102"/>
        <v>0</v>
      </c>
      <c r="O562" s="200">
        <f t="shared" si="102"/>
        <v>1890.6</v>
      </c>
    </row>
    <row r="563" spans="1:15" ht="37.5" customHeight="1">
      <c r="A563" s="22" t="s">
        <v>327</v>
      </c>
      <c r="B563" s="24" t="s">
        <v>219</v>
      </c>
      <c r="C563" s="24" t="s">
        <v>196</v>
      </c>
      <c r="D563" s="24" t="s">
        <v>191</v>
      </c>
      <c r="E563" s="24" t="s">
        <v>5</v>
      </c>
      <c r="F563" s="24" t="s">
        <v>244</v>
      </c>
      <c r="G563" s="26"/>
      <c r="H563" s="26"/>
      <c r="I563" s="137">
        <f t="shared" si="101"/>
        <v>1890.6</v>
      </c>
      <c r="J563" s="151"/>
      <c r="K563" s="151"/>
      <c r="L563" s="151"/>
      <c r="M563" s="151"/>
      <c r="N563" s="200">
        <f t="shared" si="102"/>
        <v>0</v>
      </c>
      <c r="O563" s="200">
        <f t="shared" si="102"/>
        <v>1890.6</v>
      </c>
    </row>
    <row r="564" spans="1:15" ht="45">
      <c r="A564" s="22" t="s">
        <v>315</v>
      </c>
      <c r="B564" s="24" t="s">
        <v>219</v>
      </c>
      <c r="C564" s="24" t="s">
        <v>196</v>
      </c>
      <c r="D564" s="24" t="s">
        <v>191</v>
      </c>
      <c r="E564" s="24" t="s">
        <v>5</v>
      </c>
      <c r="F564" s="24" t="s">
        <v>245</v>
      </c>
      <c r="G564" s="26"/>
      <c r="H564" s="26"/>
      <c r="I564" s="137">
        <f t="shared" si="101"/>
        <v>1890.6</v>
      </c>
      <c r="J564" s="151"/>
      <c r="K564" s="151"/>
      <c r="L564" s="151"/>
      <c r="M564" s="151"/>
      <c r="N564" s="200">
        <f t="shared" si="102"/>
        <v>0</v>
      </c>
      <c r="O564" s="200">
        <f t="shared" si="102"/>
        <v>1890.6</v>
      </c>
    </row>
    <row r="565" spans="1:15" ht="18">
      <c r="A565" s="25" t="s">
        <v>234</v>
      </c>
      <c r="B565" s="26" t="s">
        <v>219</v>
      </c>
      <c r="C565" s="26" t="s">
        <v>196</v>
      </c>
      <c r="D565" s="26" t="s">
        <v>191</v>
      </c>
      <c r="E565" s="26" t="s">
        <v>5</v>
      </c>
      <c r="F565" s="26" t="s">
        <v>245</v>
      </c>
      <c r="G565" s="26" t="s">
        <v>222</v>
      </c>
      <c r="H565" s="26"/>
      <c r="I565" s="139">
        <v>1890.6</v>
      </c>
      <c r="J565" s="151"/>
      <c r="K565" s="151"/>
      <c r="L565" s="151"/>
      <c r="M565" s="151"/>
      <c r="N565" s="141">
        <v>0</v>
      </c>
      <c r="O565" s="141">
        <f>I565+N565</f>
        <v>1890.6</v>
      </c>
    </row>
    <row r="566" spans="1:15" ht="18">
      <c r="A566" s="65" t="s">
        <v>186</v>
      </c>
      <c r="B566" s="46" t="s">
        <v>219</v>
      </c>
      <c r="C566" s="46" t="s">
        <v>203</v>
      </c>
      <c r="D566" s="46"/>
      <c r="E566" s="46"/>
      <c r="F566" s="46"/>
      <c r="G566" s="46"/>
      <c r="H566" s="46"/>
      <c r="I566" s="134">
        <f>I567+I576+I590+I610</f>
        <v>24270.5</v>
      </c>
      <c r="J566" s="151"/>
      <c r="K566" s="151"/>
      <c r="L566" s="151"/>
      <c r="M566" s="151"/>
      <c r="N566" s="134">
        <f>N567+N576+N590+N610</f>
        <v>520.7</v>
      </c>
      <c r="O566" s="134">
        <f>O567+O576+O590+O610</f>
        <v>24791.200000000004</v>
      </c>
    </row>
    <row r="567" spans="1:15" ht="18">
      <c r="A567" s="45" t="s">
        <v>187</v>
      </c>
      <c r="B567" s="46" t="s">
        <v>219</v>
      </c>
      <c r="C567" s="46">
        <v>10</v>
      </c>
      <c r="D567" s="46" t="s">
        <v>189</v>
      </c>
      <c r="E567" s="46"/>
      <c r="F567" s="46"/>
      <c r="G567" s="46"/>
      <c r="H567" s="46"/>
      <c r="I567" s="133">
        <f>I568</f>
        <v>4320.700000000001</v>
      </c>
      <c r="J567" s="151"/>
      <c r="K567" s="151"/>
      <c r="L567" s="151"/>
      <c r="M567" s="151"/>
      <c r="N567" s="133">
        <f aca="true" t="shared" si="103" ref="N567:O574">N568</f>
        <v>420.7</v>
      </c>
      <c r="O567" s="133">
        <f t="shared" si="103"/>
        <v>4741.400000000001</v>
      </c>
    </row>
    <row r="568" spans="1:15" ht="18">
      <c r="A568" s="23" t="s">
        <v>164</v>
      </c>
      <c r="B568" s="24" t="s">
        <v>219</v>
      </c>
      <c r="C568" s="24" t="s">
        <v>203</v>
      </c>
      <c r="D568" s="24" t="s">
        <v>189</v>
      </c>
      <c r="E568" s="24" t="s">
        <v>358</v>
      </c>
      <c r="F568" s="24"/>
      <c r="G568" s="24"/>
      <c r="H568" s="24"/>
      <c r="I568" s="137">
        <f>I569</f>
        <v>4320.700000000001</v>
      </c>
      <c r="J568" s="151"/>
      <c r="K568" s="151"/>
      <c r="L568" s="151"/>
      <c r="M568" s="151"/>
      <c r="N568" s="200">
        <f t="shared" si="103"/>
        <v>420.7</v>
      </c>
      <c r="O568" s="200">
        <f t="shared" si="103"/>
        <v>4741.400000000001</v>
      </c>
    </row>
    <row r="569" spans="1:15" ht="45">
      <c r="A569" s="23" t="s">
        <v>289</v>
      </c>
      <c r="B569" s="24" t="s">
        <v>219</v>
      </c>
      <c r="C569" s="24">
        <v>10</v>
      </c>
      <c r="D569" s="24" t="s">
        <v>189</v>
      </c>
      <c r="E569" s="24" t="s">
        <v>82</v>
      </c>
      <c r="F569" s="24"/>
      <c r="G569" s="24"/>
      <c r="H569" s="24"/>
      <c r="I569" s="137">
        <f>I573+I570</f>
        <v>4320.700000000001</v>
      </c>
      <c r="J569" s="192">
        <f aca="true" t="shared" si="104" ref="J569:O569">J573+J570</f>
        <v>0</v>
      </c>
      <c r="K569" s="192">
        <f t="shared" si="104"/>
        <v>0</v>
      </c>
      <c r="L569" s="192">
        <f t="shared" si="104"/>
        <v>0</v>
      </c>
      <c r="M569" s="192">
        <f t="shared" si="104"/>
        <v>0</v>
      </c>
      <c r="N569" s="200">
        <f t="shared" si="104"/>
        <v>420.7</v>
      </c>
      <c r="O569" s="200">
        <f t="shared" si="104"/>
        <v>4741.400000000001</v>
      </c>
    </row>
    <row r="570" spans="1:15" ht="27" customHeight="1">
      <c r="A570" s="22" t="s">
        <v>327</v>
      </c>
      <c r="B570" s="24" t="s">
        <v>219</v>
      </c>
      <c r="C570" s="24">
        <v>10</v>
      </c>
      <c r="D570" s="24" t="s">
        <v>189</v>
      </c>
      <c r="E570" s="24" t="s">
        <v>82</v>
      </c>
      <c r="F570" s="24" t="s">
        <v>244</v>
      </c>
      <c r="G570" s="24"/>
      <c r="H570" s="24"/>
      <c r="I570" s="192">
        <f>I571</f>
        <v>3.6</v>
      </c>
      <c r="J570" s="151"/>
      <c r="K570" s="151"/>
      <c r="L570" s="151"/>
      <c r="M570" s="151"/>
      <c r="N570" s="200">
        <f>N571</f>
        <v>0</v>
      </c>
      <c r="O570" s="200">
        <f>O571</f>
        <v>3.6</v>
      </c>
    </row>
    <row r="571" spans="1:15" ht="45">
      <c r="A571" s="22" t="s">
        <v>315</v>
      </c>
      <c r="B571" s="24" t="s">
        <v>219</v>
      </c>
      <c r="C571" s="24">
        <v>10</v>
      </c>
      <c r="D571" s="24" t="s">
        <v>189</v>
      </c>
      <c r="E571" s="24" t="s">
        <v>82</v>
      </c>
      <c r="F571" s="24" t="s">
        <v>245</v>
      </c>
      <c r="G571" s="24"/>
      <c r="H571" s="24"/>
      <c r="I571" s="192">
        <f>I572</f>
        <v>3.6</v>
      </c>
      <c r="J571" s="151"/>
      <c r="K571" s="151"/>
      <c r="L571" s="151"/>
      <c r="M571" s="151"/>
      <c r="N571" s="200">
        <f>N572</f>
        <v>0</v>
      </c>
      <c r="O571" s="200">
        <f>O572</f>
        <v>3.6</v>
      </c>
    </row>
    <row r="572" spans="1:15" ht="18">
      <c r="A572" s="25" t="s">
        <v>234</v>
      </c>
      <c r="B572" s="26" t="s">
        <v>219</v>
      </c>
      <c r="C572" s="26">
        <v>10</v>
      </c>
      <c r="D572" s="26" t="s">
        <v>189</v>
      </c>
      <c r="E572" s="26" t="s">
        <v>82</v>
      </c>
      <c r="F572" s="26" t="s">
        <v>245</v>
      </c>
      <c r="G572" s="26" t="s">
        <v>222</v>
      </c>
      <c r="H572" s="26"/>
      <c r="I572" s="139">
        <v>3.6</v>
      </c>
      <c r="J572" s="145"/>
      <c r="K572" s="145"/>
      <c r="L572" s="145"/>
      <c r="M572" s="145"/>
      <c r="N572" s="139">
        <v>0</v>
      </c>
      <c r="O572" s="139">
        <f>I572+N572</f>
        <v>3.6</v>
      </c>
    </row>
    <row r="573" spans="1:15" ht="30">
      <c r="A573" s="23" t="s">
        <v>257</v>
      </c>
      <c r="B573" s="24" t="s">
        <v>219</v>
      </c>
      <c r="C573" s="24">
        <v>10</v>
      </c>
      <c r="D573" s="24" t="s">
        <v>189</v>
      </c>
      <c r="E573" s="24" t="s">
        <v>82</v>
      </c>
      <c r="F573" s="24" t="s">
        <v>256</v>
      </c>
      <c r="G573" s="24"/>
      <c r="H573" s="24"/>
      <c r="I573" s="137">
        <f>I574</f>
        <v>4317.1</v>
      </c>
      <c r="J573" s="151"/>
      <c r="K573" s="151"/>
      <c r="L573" s="151"/>
      <c r="M573" s="151"/>
      <c r="N573" s="200">
        <f t="shared" si="103"/>
        <v>420.7</v>
      </c>
      <c r="O573" s="200">
        <f t="shared" si="103"/>
        <v>4737.8</v>
      </c>
    </row>
    <row r="574" spans="1:15" ht="30">
      <c r="A574" s="23" t="s">
        <v>259</v>
      </c>
      <c r="B574" s="24" t="s">
        <v>219</v>
      </c>
      <c r="C574" s="24">
        <v>10</v>
      </c>
      <c r="D574" s="24" t="s">
        <v>189</v>
      </c>
      <c r="E574" s="24" t="s">
        <v>82</v>
      </c>
      <c r="F574" s="24" t="s">
        <v>258</v>
      </c>
      <c r="G574" s="24"/>
      <c r="H574" s="24"/>
      <c r="I574" s="137">
        <f>I575</f>
        <v>4317.1</v>
      </c>
      <c r="J574" s="151"/>
      <c r="K574" s="151"/>
      <c r="L574" s="151"/>
      <c r="M574" s="151"/>
      <c r="N574" s="200">
        <f t="shared" si="103"/>
        <v>420.7</v>
      </c>
      <c r="O574" s="200">
        <f t="shared" si="103"/>
        <v>4737.8</v>
      </c>
    </row>
    <row r="575" spans="1:15" ht="18">
      <c r="A575" s="25" t="s">
        <v>234</v>
      </c>
      <c r="B575" s="26" t="s">
        <v>219</v>
      </c>
      <c r="C575" s="26">
        <v>10</v>
      </c>
      <c r="D575" s="26" t="s">
        <v>189</v>
      </c>
      <c r="E575" s="26" t="s">
        <v>82</v>
      </c>
      <c r="F575" s="26" t="s">
        <v>258</v>
      </c>
      <c r="G575" s="26" t="s">
        <v>222</v>
      </c>
      <c r="H575" s="26"/>
      <c r="I575" s="139">
        <v>4317.1</v>
      </c>
      <c r="J575" s="151"/>
      <c r="K575" s="151"/>
      <c r="L575" s="151"/>
      <c r="M575" s="151"/>
      <c r="N575" s="141">
        <v>420.7</v>
      </c>
      <c r="O575" s="141">
        <f>I575+N575</f>
        <v>4737.8</v>
      </c>
    </row>
    <row r="576" spans="1:15" ht="18">
      <c r="A576" s="45" t="s">
        <v>201</v>
      </c>
      <c r="B576" s="46" t="s">
        <v>219</v>
      </c>
      <c r="C576" s="46" t="s">
        <v>203</v>
      </c>
      <c r="D576" s="46" t="s">
        <v>190</v>
      </c>
      <c r="E576" s="46"/>
      <c r="F576" s="46"/>
      <c r="G576" s="46"/>
      <c r="H576" s="46"/>
      <c r="I576" s="133">
        <f>I577</f>
        <v>1039</v>
      </c>
      <c r="J576" s="151"/>
      <c r="K576" s="151"/>
      <c r="L576" s="151"/>
      <c r="M576" s="151"/>
      <c r="N576" s="133">
        <f>N577</f>
        <v>100</v>
      </c>
      <c r="O576" s="133">
        <f>O577</f>
        <v>1139</v>
      </c>
    </row>
    <row r="577" spans="1:15" ht="18">
      <c r="A577" s="23" t="s">
        <v>164</v>
      </c>
      <c r="B577" s="24" t="s">
        <v>219</v>
      </c>
      <c r="C577" s="24" t="s">
        <v>203</v>
      </c>
      <c r="D577" s="24" t="s">
        <v>190</v>
      </c>
      <c r="E577" s="24" t="s">
        <v>358</v>
      </c>
      <c r="F577" s="24"/>
      <c r="G577" s="24"/>
      <c r="H577" s="24"/>
      <c r="I577" s="137">
        <f>I582+I586+I578</f>
        <v>1039</v>
      </c>
      <c r="J577" s="178">
        <f aca="true" t="shared" si="105" ref="J577:O577">J582+J586+J578</f>
        <v>0</v>
      </c>
      <c r="K577" s="178">
        <f t="shared" si="105"/>
        <v>0</v>
      </c>
      <c r="L577" s="178">
        <f t="shared" si="105"/>
        <v>0</v>
      </c>
      <c r="M577" s="178">
        <f t="shared" si="105"/>
        <v>0</v>
      </c>
      <c r="N577" s="200">
        <f t="shared" si="105"/>
        <v>100</v>
      </c>
      <c r="O577" s="200">
        <f t="shared" si="105"/>
        <v>1139</v>
      </c>
    </row>
    <row r="578" spans="1:15" ht="30">
      <c r="A578" s="22" t="s">
        <v>288</v>
      </c>
      <c r="B578" s="24" t="s">
        <v>219</v>
      </c>
      <c r="C578" s="24" t="s">
        <v>203</v>
      </c>
      <c r="D578" s="24" t="s">
        <v>190</v>
      </c>
      <c r="E578" s="24" t="s">
        <v>72</v>
      </c>
      <c r="F578" s="24"/>
      <c r="G578" s="24"/>
      <c r="H578" s="24"/>
      <c r="I578" s="178">
        <f>I579</f>
        <v>975</v>
      </c>
      <c r="J578" s="151"/>
      <c r="K578" s="151"/>
      <c r="L578" s="151"/>
      <c r="M578" s="151"/>
      <c r="N578" s="200">
        <f aca="true" t="shared" si="106" ref="N578:O580">N579</f>
        <v>100</v>
      </c>
      <c r="O578" s="200">
        <f t="shared" si="106"/>
        <v>1075</v>
      </c>
    </row>
    <row r="579" spans="1:15" ht="30">
      <c r="A579" s="22" t="s">
        <v>257</v>
      </c>
      <c r="B579" s="24" t="s">
        <v>219</v>
      </c>
      <c r="C579" s="24" t="s">
        <v>203</v>
      </c>
      <c r="D579" s="24" t="s">
        <v>190</v>
      </c>
      <c r="E579" s="24" t="s">
        <v>72</v>
      </c>
      <c r="F579" s="24" t="s">
        <v>256</v>
      </c>
      <c r="G579" s="24"/>
      <c r="H579" s="24"/>
      <c r="I579" s="178">
        <f>I580</f>
        <v>975</v>
      </c>
      <c r="J579" s="151"/>
      <c r="K579" s="151"/>
      <c r="L579" s="151"/>
      <c r="M579" s="151"/>
      <c r="N579" s="200">
        <f t="shared" si="106"/>
        <v>100</v>
      </c>
      <c r="O579" s="200">
        <f t="shared" si="106"/>
        <v>1075</v>
      </c>
    </row>
    <row r="580" spans="1:15" ht="18">
      <c r="A580" s="22" t="s">
        <v>546</v>
      </c>
      <c r="B580" s="24" t="s">
        <v>219</v>
      </c>
      <c r="C580" s="24" t="s">
        <v>203</v>
      </c>
      <c r="D580" s="24" t="s">
        <v>190</v>
      </c>
      <c r="E580" s="24" t="s">
        <v>72</v>
      </c>
      <c r="F580" s="24" t="s">
        <v>545</v>
      </c>
      <c r="G580" s="24"/>
      <c r="H580" s="24"/>
      <c r="I580" s="178">
        <f>I581</f>
        <v>975</v>
      </c>
      <c r="J580" s="151"/>
      <c r="K580" s="151"/>
      <c r="L580" s="151"/>
      <c r="M580" s="151"/>
      <c r="N580" s="200">
        <f t="shared" si="106"/>
        <v>100</v>
      </c>
      <c r="O580" s="200">
        <f t="shared" si="106"/>
        <v>1075</v>
      </c>
    </row>
    <row r="581" spans="1:15" ht="18">
      <c r="A581" s="28" t="s">
        <v>234</v>
      </c>
      <c r="B581" s="26" t="s">
        <v>219</v>
      </c>
      <c r="C581" s="26" t="s">
        <v>203</v>
      </c>
      <c r="D581" s="26" t="s">
        <v>190</v>
      </c>
      <c r="E581" s="26" t="s">
        <v>72</v>
      </c>
      <c r="F581" s="26" t="s">
        <v>545</v>
      </c>
      <c r="G581" s="26" t="s">
        <v>222</v>
      </c>
      <c r="H581" s="24"/>
      <c r="I581" s="139">
        <v>975</v>
      </c>
      <c r="J581" s="145"/>
      <c r="K581" s="145"/>
      <c r="L581" s="145"/>
      <c r="M581" s="145"/>
      <c r="N581" s="139">
        <v>100</v>
      </c>
      <c r="O581" s="139">
        <f>I581+N581</f>
        <v>1075</v>
      </c>
    </row>
    <row r="582" spans="1:15" ht="60">
      <c r="A582" s="66" t="s">
        <v>367</v>
      </c>
      <c r="B582" s="24" t="s">
        <v>219</v>
      </c>
      <c r="C582" s="24" t="s">
        <v>203</v>
      </c>
      <c r="D582" s="24" t="s">
        <v>190</v>
      </c>
      <c r="E582" s="24" t="s">
        <v>83</v>
      </c>
      <c r="F582" s="24"/>
      <c r="G582" s="24"/>
      <c r="H582" s="24"/>
      <c r="I582" s="137">
        <f>I583</f>
        <v>24</v>
      </c>
      <c r="J582" s="151"/>
      <c r="K582" s="151"/>
      <c r="L582" s="151"/>
      <c r="M582" s="151"/>
      <c r="N582" s="200">
        <f aca="true" t="shared" si="107" ref="N582:O584">N583</f>
        <v>0</v>
      </c>
      <c r="O582" s="200">
        <f t="shared" si="107"/>
        <v>24</v>
      </c>
    </row>
    <row r="583" spans="1:15" ht="30">
      <c r="A583" s="23" t="s">
        <v>257</v>
      </c>
      <c r="B583" s="24" t="s">
        <v>219</v>
      </c>
      <c r="C583" s="24">
        <v>10</v>
      </c>
      <c r="D583" s="24" t="s">
        <v>190</v>
      </c>
      <c r="E583" s="24" t="s">
        <v>83</v>
      </c>
      <c r="F583" s="24" t="s">
        <v>256</v>
      </c>
      <c r="G583" s="24"/>
      <c r="H583" s="24"/>
      <c r="I583" s="137">
        <f>I584</f>
        <v>24</v>
      </c>
      <c r="J583" s="151"/>
      <c r="K583" s="151"/>
      <c r="L583" s="151"/>
      <c r="M583" s="151"/>
      <c r="N583" s="200">
        <f t="shared" si="107"/>
        <v>0</v>
      </c>
      <c r="O583" s="200">
        <f t="shared" si="107"/>
        <v>24</v>
      </c>
    </row>
    <row r="584" spans="1:15" ht="30">
      <c r="A584" s="23" t="s">
        <v>259</v>
      </c>
      <c r="B584" s="24" t="s">
        <v>219</v>
      </c>
      <c r="C584" s="24">
        <v>10</v>
      </c>
      <c r="D584" s="24" t="s">
        <v>190</v>
      </c>
      <c r="E584" s="24" t="s">
        <v>83</v>
      </c>
      <c r="F584" s="24" t="s">
        <v>258</v>
      </c>
      <c r="G584" s="24"/>
      <c r="H584" s="24"/>
      <c r="I584" s="137">
        <f>I585</f>
        <v>24</v>
      </c>
      <c r="J584" s="151"/>
      <c r="K584" s="151"/>
      <c r="L584" s="151"/>
      <c r="M584" s="151"/>
      <c r="N584" s="200">
        <f t="shared" si="107"/>
        <v>0</v>
      </c>
      <c r="O584" s="200">
        <f t="shared" si="107"/>
        <v>24</v>
      </c>
    </row>
    <row r="585" spans="1:15" ht="18">
      <c r="A585" s="25" t="s">
        <v>234</v>
      </c>
      <c r="B585" s="26" t="s">
        <v>219</v>
      </c>
      <c r="C585" s="26">
        <v>10</v>
      </c>
      <c r="D585" s="26" t="s">
        <v>190</v>
      </c>
      <c r="E585" s="26" t="s">
        <v>83</v>
      </c>
      <c r="F585" s="26" t="s">
        <v>258</v>
      </c>
      <c r="G585" s="26" t="s">
        <v>222</v>
      </c>
      <c r="H585" s="26"/>
      <c r="I585" s="139">
        <v>24</v>
      </c>
      <c r="J585" s="151"/>
      <c r="K585" s="151"/>
      <c r="L585" s="151"/>
      <c r="M585" s="151"/>
      <c r="N585" s="141">
        <v>0</v>
      </c>
      <c r="O585" s="141">
        <f>I585+N585</f>
        <v>24</v>
      </c>
    </row>
    <row r="586" spans="1:15" ht="105">
      <c r="A586" s="66" t="s">
        <v>291</v>
      </c>
      <c r="B586" s="24" t="s">
        <v>219</v>
      </c>
      <c r="C586" s="24" t="s">
        <v>203</v>
      </c>
      <c r="D586" s="24" t="s">
        <v>190</v>
      </c>
      <c r="E586" s="24" t="s">
        <v>84</v>
      </c>
      <c r="F586" s="24"/>
      <c r="G586" s="24"/>
      <c r="H586" s="24"/>
      <c r="I586" s="137">
        <f>I587</f>
        <v>40</v>
      </c>
      <c r="J586" s="151"/>
      <c r="K586" s="151"/>
      <c r="L586" s="151"/>
      <c r="M586" s="151"/>
      <c r="N586" s="200">
        <f aca="true" t="shared" si="108" ref="N586:O588">N587</f>
        <v>0</v>
      </c>
      <c r="O586" s="200">
        <f t="shared" si="108"/>
        <v>40</v>
      </c>
    </row>
    <row r="587" spans="1:15" ht="30">
      <c r="A587" s="23" t="s">
        <v>257</v>
      </c>
      <c r="B587" s="24" t="s">
        <v>219</v>
      </c>
      <c r="C587" s="24">
        <v>10</v>
      </c>
      <c r="D587" s="24" t="s">
        <v>190</v>
      </c>
      <c r="E587" s="24" t="s">
        <v>84</v>
      </c>
      <c r="F587" s="24" t="s">
        <v>256</v>
      </c>
      <c r="G587" s="24"/>
      <c r="H587" s="24"/>
      <c r="I587" s="137">
        <f>I588</f>
        <v>40</v>
      </c>
      <c r="J587" s="151"/>
      <c r="K587" s="151"/>
      <c r="L587" s="151"/>
      <c r="M587" s="151"/>
      <c r="N587" s="200">
        <f t="shared" si="108"/>
        <v>0</v>
      </c>
      <c r="O587" s="200">
        <f t="shared" si="108"/>
        <v>40</v>
      </c>
    </row>
    <row r="588" spans="1:15" ht="30">
      <c r="A588" s="23" t="s">
        <v>268</v>
      </c>
      <c r="B588" s="24" t="s">
        <v>219</v>
      </c>
      <c r="C588" s="24">
        <v>10</v>
      </c>
      <c r="D588" s="24" t="s">
        <v>190</v>
      </c>
      <c r="E588" s="24" t="s">
        <v>84</v>
      </c>
      <c r="F588" s="24" t="s">
        <v>260</v>
      </c>
      <c r="G588" s="24"/>
      <c r="H588" s="24"/>
      <c r="I588" s="137">
        <f>I589</f>
        <v>40</v>
      </c>
      <c r="J588" s="151"/>
      <c r="K588" s="151"/>
      <c r="L588" s="151"/>
      <c r="M588" s="151"/>
      <c r="N588" s="200">
        <f t="shared" si="108"/>
        <v>0</v>
      </c>
      <c r="O588" s="200">
        <f t="shared" si="108"/>
        <v>40</v>
      </c>
    </row>
    <row r="589" spans="1:15" ht="18">
      <c r="A589" s="25" t="s">
        <v>234</v>
      </c>
      <c r="B589" s="26" t="s">
        <v>219</v>
      </c>
      <c r="C589" s="26">
        <v>10</v>
      </c>
      <c r="D589" s="26" t="s">
        <v>190</v>
      </c>
      <c r="E589" s="26" t="s">
        <v>85</v>
      </c>
      <c r="F589" s="26" t="s">
        <v>260</v>
      </c>
      <c r="G589" s="26" t="s">
        <v>222</v>
      </c>
      <c r="H589" s="26"/>
      <c r="I589" s="139">
        <v>40</v>
      </c>
      <c r="J589" s="151"/>
      <c r="K589" s="151"/>
      <c r="L589" s="151"/>
      <c r="M589" s="151"/>
      <c r="N589" s="141">
        <v>0</v>
      </c>
      <c r="O589" s="141">
        <f>I589+N589</f>
        <v>40</v>
      </c>
    </row>
    <row r="590" spans="1:15" ht="18">
      <c r="A590" s="45" t="s">
        <v>238</v>
      </c>
      <c r="B590" s="46" t="s">
        <v>219</v>
      </c>
      <c r="C590" s="46" t="s">
        <v>203</v>
      </c>
      <c r="D590" s="46" t="s">
        <v>192</v>
      </c>
      <c r="E590" s="46"/>
      <c r="F590" s="46"/>
      <c r="G590" s="46"/>
      <c r="H590" s="46"/>
      <c r="I590" s="133">
        <f>I591</f>
        <v>12280.5</v>
      </c>
      <c r="J590" s="151"/>
      <c r="K590" s="151"/>
      <c r="L590" s="151"/>
      <c r="M590" s="151"/>
      <c r="N590" s="133">
        <f>N591</f>
        <v>0</v>
      </c>
      <c r="O590" s="133">
        <f>O591</f>
        <v>12280.5</v>
      </c>
    </row>
    <row r="591" spans="1:15" ht="18">
      <c r="A591" s="23" t="s">
        <v>164</v>
      </c>
      <c r="B591" s="24" t="s">
        <v>219</v>
      </c>
      <c r="C591" s="24" t="s">
        <v>203</v>
      </c>
      <c r="D591" s="24" t="s">
        <v>192</v>
      </c>
      <c r="E591" s="24" t="s">
        <v>358</v>
      </c>
      <c r="F591" s="24"/>
      <c r="G591" s="24"/>
      <c r="H591" s="24"/>
      <c r="I591" s="137">
        <f>I592+I596+I602+I606</f>
        <v>12280.5</v>
      </c>
      <c r="J591" s="151"/>
      <c r="K591" s="151"/>
      <c r="L591" s="151"/>
      <c r="M591" s="151"/>
      <c r="N591" s="200">
        <f>N592+N596+N602+N606</f>
        <v>0</v>
      </c>
      <c r="O591" s="200">
        <f>O592+O596+O602+O606</f>
        <v>12280.5</v>
      </c>
    </row>
    <row r="592" spans="1:15" ht="60">
      <c r="A592" s="59" t="s">
        <v>163</v>
      </c>
      <c r="B592" s="24" t="s">
        <v>219</v>
      </c>
      <c r="C592" s="24" t="s">
        <v>203</v>
      </c>
      <c r="D592" s="24" t="s">
        <v>192</v>
      </c>
      <c r="E592" s="24" t="s">
        <v>86</v>
      </c>
      <c r="F592" s="24"/>
      <c r="G592" s="24"/>
      <c r="H592" s="24"/>
      <c r="I592" s="137">
        <f>I593</f>
        <v>0</v>
      </c>
      <c r="J592" s="151"/>
      <c r="K592" s="151"/>
      <c r="L592" s="151"/>
      <c r="M592" s="151"/>
      <c r="N592" s="200">
        <f aca="true" t="shared" si="109" ref="N592:O594">N593</f>
        <v>0</v>
      </c>
      <c r="O592" s="200">
        <f t="shared" si="109"/>
        <v>0</v>
      </c>
    </row>
    <row r="593" spans="1:15" ht="30">
      <c r="A593" s="23" t="s">
        <v>257</v>
      </c>
      <c r="B593" s="24" t="s">
        <v>219</v>
      </c>
      <c r="C593" s="24" t="s">
        <v>203</v>
      </c>
      <c r="D593" s="24" t="s">
        <v>192</v>
      </c>
      <c r="E593" s="24" t="s">
        <v>86</v>
      </c>
      <c r="F593" s="24" t="s">
        <v>256</v>
      </c>
      <c r="G593" s="24"/>
      <c r="H593" s="24"/>
      <c r="I593" s="137">
        <f>I594</f>
        <v>0</v>
      </c>
      <c r="J593" s="151"/>
      <c r="K593" s="151"/>
      <c r="L593" s="151"/>
      <c r="M593" s="151"/>
      <c r="N593" s="200">
        <f t="shared" si="109"/>
        <v>0</v>
      </c>
      <c r="O593" s="200">
        <f t="shared" si="109"/>
        <v>0</v>
      </c>
    </row>
    <row r="594" spans="1:15" ht="30">
      <c r="A594" s="23" t="s">
        <v>259</v>
      </c>
      <c r="B594" s="24" t="s">
        <v>219</v>
      </c>
      <c r="C594" s="24" t="s">
        <v>203</v>
      </c>
      <c r="D594" s="24" t="s">
        <v>192</v>
      </c>
      <c r="E594" s="24" t="s">
        <v>86</v>
      </c>
      <c r="F594" s="24" t="s">
        <v>258</v>
      </c>
      <c r="G594" s="24"/>
      <c r="H594" s="24"/>
      <c r="I594" s="137">
        <f>I595</f>
        <v>0</v>
      </c>
      <c r="J594" s="151"/>
      <c r="K594" s="151"/>
      <c r="L594" s="151"/>
      <c r="M594" s="151"/>
      <c r="N594" s="200">
        <f t="shared" si="109"/>
        <v>0</v>
      </c>
      <c r="O594" s="200">
        <f t="shared" si="109"/>
        <v>0</v>
      </c>
    </row>
    <row r="595" spans="1:15" ht="18">
      <c r="A595" s="25" t="s">
        <v>235</v>
      </c>
      <c r="B595" s="26" t="s">
        <v>219</v>
      </c>
      <c r="C595" s="26" t="s">
        <v>203</v>
      </c>
      <c r="D595" s="26" t="s">
        <v>192</v>
      </c>
      <c r="E595" s="26" t="s">
        <v>86</v>
      </c>
      <c r="F595" s="26" t="s">
        <v>258</v>
      </c>
      <c r="G595" s="26" t="s">
        <v>223</v>
      </c>
      <c r="H595" s="26"/>
      <c r="I595" s="139">
        <v>0</v>
      </c>
      <c r="J595" s="151"/>
      <c r="K595" s="151"/>
      <c r="L595" s="151"/>
      <c r="M595" s="151"/>
      <c r="N595" s="141">
        <v>0</v>
      </c>
      <c r="O595" s="141">
        <f>I595+N595</f>
        <v>0</v>
      </c>
    </row>
    <row r="596" spans="1:15" ht="65.25" customHeight="1">
      <c r="A596" s="59" t="s">
        <v>277</v>
      </c>
      <c r="B596" s="24" t="s">
        <v>219</v>
      </c>
      <c r="C596" s="24" t="s">
        <v>203</v>
      </c>
      <c r="D596" s="24" t="s">
        <v>192</v>
      </c>
      <c r="E596" s="24" t="s">
        <v>87</v>
      </c>
      <c r="F596" s="24"/>
      <c r="G596" s="24"/>
      <c r="H596" s="24"/>
      <c r="I596" s="137">
        <f>I597</f>
        <v>12080.5</v>
      </c>
      <c r="J596" s="151"/>
      <c r="K596" s="151"/>
      <c r="L596" s="151"/>
      <c r="M596" s="151"/>
      <c r="N596" s="200">
        <f>N597</f>
        <v>0</v>
      </c>
      <c r="O596" s="200">
        <f>O597</f>
        <v>12080.5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87</v>
      </c>
      <c r="F597" s="24" t="s">
        <v>256</v>
      </c>
      <c r="G597" s="24"/>
      <c r="H597" s="24"/>
      <c r="I597" s="137">
        <f>I598+I600</f>
        <v>12080.5</v>
      </c>
      <c r="J597" s="151"/>
      <c r="K597" s="151"/>
      <c r="L597" s="151"/>
      <c r="M597" s="151"/>
      <c r="N597" s="200">
        <f>N598+N600</f>
        <v>0</v>
      </c>
      <c r="O597" s="200">
        <f>O598+O600</f>
        <v>12080.5</v>
      </c>
    </row>
    <row r="598" spans="1:15" ht="30">
      <c r="A598" s="23" t="s">
        <v>259</v>
      </c>
      <c r="B598" s="24" t="s">
        <v>219</v>
      </c>
      <c r="C598" s="24">
        <v>10</v>
      </c>
      <c r="D598" s="24" t="s">
        <v>192</v>
      </c>
      <c r="E598" s="24" t="s">
        <v>87</v>
      </c>
      <c r="F598" s="24" t="s">
        <v>258</v>
      </c>
      <c r="G598" s="24"/>
      <c r="H598" s="24"/>
      <c r="I598" s="137">
        <f>I599</f>
        <v>8647</v>
      </c>
      <c r="J598" s="151"/>
      <c r="K598" s="151"/>
      <c r="L598" s="151"/>
      <c r="M598" s="151"/>
      <c r="N598" s="200">
        <f>N599</f>
        <v>0</v>
      </c>
      <c r="O598" s="200">
        <f>O599</f>
        <v>8647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87</v>
      </c>
      <c r="F599" s="26" t="s">
        <v>258</v>
      </c>
      <c r="G599" s="26" t="s">
        <v>223</v>
      </c>
      <c r="H599" s="26"/>
      <c r="I599" s="139">
        <v>8647</v>
      </c>
      <c r="J599" s="151"/>
      <c r="K599" s="151"/>
      <c r="L599" s="151"/>
      <c r="M599" s="151"/>
      <c r="N599" s="141">
        <v>0</v>
      </c>
      <c r="O599" s="141">
        <f>I599+N599</f>
        <v>8647</v>
      </c>
    </row>
    <row r="600" spans="1:15" ht="30">
      <c r="A600" s="23" t="s">
        <v>268</v>
      </c>
      <c r="B600" s="24" t="s">
        <v>219</v>
      </c>
      <c r="C600" s="24">
        <v>10</v>
      </c>
      <c r="D600" s="24" t="s">
        <v>192</v>
      </c>
      <c r="E600" s="24" t="s">
        <v>87</v>
      </c>
      <c r="F600" s="24" t="s">
        <v>260</v>
      </c>
      <c r="G600" s="26"/>
      <c r="H600" s="26"/>
      <c r="I600" s="137">
        <f>I601</f>
        <v>3433.5</v>
      </c>
      <c r="J600" s="151"/>
      <c r="K600" s="151"/>
      <c r="L600" s="151"/>
      <c r="M600" s="151"/>
      <c r="N600" s="200">
        <f>N601</f>
        <v>0</v>
      </c>
      <c r="O600" s="200">
        <f>O601</f>
        <v>3433.5</v>
      </c>
    </row>
    <row r="601" spans="1:15" ht="18">
      <c r="A601" s="25" t="s">
        <v>235</v>
      </c>
      <c r="B601" s="26" t="s">
        <v>219</v>
      </c>
      <c r="C601" s="26">
        <v>10</v>
      </c>
      <c r="D601" s="26" t="s">
        <v>192</v>
      </c>
      <c r="E601" s="26" t="s">
        <v>87</v>
      </c>
      <c r="F601" s="26" t="s">
        <v>260</v>
      </c>
      <c r="G601" s="26" t="s">
        <v>223</v>
      </c>
      <c r="H601" s="26"/>
      <c r="I601" s="139">
        <v>3433.5</v>
      </c>
      <c r="J601" s="151"/>
      <c r="K601" s="151"/>
      <c r="L601" s="151"/>
      <c r="M601" s="151"/>
      <c r="N601" s="141">
        <v>0</v>
      </c>
      <c r="O601" s="141">
        <f>I601+N601</f>
        <v>3433.5</v>
      </c>
    </row>
    <row r="602" spans="1:15" ht="110.25" customHeight="1">
      <c r="A602" s="22" t="s">
        <v>368</v>
      </c>
      <c r="B602" s="24" t="s">
        <v>219</v>
      </c>
      <c r="C602" s="24" t="s">
        <v>203</v>
      </c>
      <c r="D602" s="24" t="s">
        <v>192</v>
      </c>
      <c r="E602" s="24" t="s">
        <v>88</v>
      </c>
      <c r="F602" s="24"/>
      <c r="G602" s="24"/>
      <c r="H602" s="24"/>
      <c r="I602" s="137">
        <f>I603</f>
        <v>50</v>
      </c>
      <c r="J602" s="151"/>
      <c r="K602" s="151"/>
      <c r="L602" s="151"/>
      <c r="M602" s="151"/>
      <c r="N602" s="200">
        <f aca="true" t="shared" si="110" ref="N602:O604">N603</f>
        <v>0</v>
      </c>
      <c r="O602" s="200">
        <f t="shared" si="110"/>
        <v>50</v>
      </c>
    </row>
    <row r="603" spans="1:15" ht="30">
      <c r="A603" s="23" t="s">
        <v>257</v>
      </c>
      <c r="B603" s="24" t="s">
        <v>219</v>
      </c>
      <c r="C603" s="24">
        <v>10</v>
      </c>
      <c r="D603" s="24" t="s">
        <v>192</v>
      </c>
      <c r="E603" s="24" t="s">
        <v>88</v>
      </c>
      <c r="F603" s="24" t="s">
        <v>256</v>
      </c>
      <c r="G603" s="24"/>
      <c r="H603" s="26"/>
      <c r="I603" s="137">
        <f>I604</f>
        <v>50</v>
      </c>
      <c r="J603" s="151"/>
      <c r="K603" s="151"/>
      <c r="L603" s="151"/>
      <c r="M603" s="151"/>
      <c r="N603" s="200">
        <f t="shared" si="110"/>
        <v>0</v>
      </c>
      <c r="O603" s="200">
        <f t="shared" si="110"/>
        <v>50</v>
      </c>
    </row>
    <row r="604" spans="1:15" ht="30">
      <c r="A604" s="23" t="s">
        <v>268</v>
      </c>
      <c r="B604" s="24" t="s">
        <v>219</v>
      </c>
      <c r="C604" s="24">
        <v>10</v>
      </c>
      <c r="D604" s="24" t="s">
        <v>192</v>
      </c>
      <c r="E604" s="24" t="s">
        <v>88</v>
      </c>
      <c r="F604" s="24" t="s">
        <v>260</v>
      </c>
      <c r="G604" s="24"/>
      <c r="H604" s="26"/>
      <c r="I604" s="137">
        <f>I605</f>
        <v>50</v>
      </c>
      <c r="J604" s="151"/>
      <c r="K604" s="151"/>
      <c r="L604" s="151"/>
      <c r="M604" s="151"/>
      <c r="N604" s="200">
        <f t="shared" si="110"/>
        <v>0</v>
      </c>
      <c r="O604" s="200">
        <f t="shared" si="110"/>
        <v>50</v>
      </c>
    </row>
    <row r="605" spans="1:15" ht="18">
      <c r="A605" s="25" t="s">
        <v>235</v>
      </c>
      <c r="B605" s="26" t="s">
        <v>219</v>
      </c>
      <c r="C605" s="26">
        <v>10</v>
      </c>
      <c r="D605" s="26" t="s">
        <v>192</v>
      </c>
      <c r="E605" s="26" t="s">
        <v>88</v>
      </c>
      <c r="F605" s="26" t="s">
        <v>260</v>
      </c>
      <c r="G605" s="26" t="s">
        <v>223</v>
      </c>
      <c r="H605" s="26"/>
      <c r="I605" s="139">
        <v>50</v>
      </c>
      <c r="J605" s="151"/>
      <c r="K605" s="151"/>
      <c r="L605" s="151"/>
      <c r="M605" s="151"/>
      <c r="N605" s="141">
        <v>0</v>
      </c>
      <c r="O605" s="141">
        <f>I605+N605</f>
        <v>50</v>
      </c>
    </row>
    <row r="606" spans="1:15" ht="66" customHeight="1">
      <c r="A606" s="59" t="s">
        <v>369</v>
      </c>
      <c r="B606" s="24" t="s">
        <v>219</v>
      </c>
      <c r="C606" s="24" t="s">
        <v>203</v>
      </c>
      <c r="D606" s="24" t="s">
        <v>192</v>
      </c>
      <c r="E606" s="24" t="s">
        <v>89</v>
      </c>
      <c r="F606" s="24"/>
      <c r="G606" s="24"/>
      <c r="H606" s="24"/>
      <c r="I606" s="137">
        <f>I607</f>
        <v>150</v>
      </c>
      <c r="J606" s="151"/>
      <c r="K606" s="151"/>
      <c r="L606" s="151"/>
      <c r="M606" s="151"/>
      <c r="N606" s="200">
        <f aca="true" t="shared" si="111" ref="N606:O608">N607</f>
        <v>0</v>
      </c>
      <c r="O606" s="200">
        <f t="shared" si="111"/>
        <v>150</v>
      </c>
    </row>
    <row r="607" spans="1:15" ht="30">
      <c r="A607" s="23" t="s">
        <v>257</v>
      </c>
      <c r="B607" s="24" t="s">
        <v>219</v>
      </c>
      <c r="C607" s="24">
        <v>10</v>
      </c>
      <c r="D607" s="24" t="s">
        <v>192</v>
      </c>
      <c r="E607" s="24" t="s">
        <v>89</v>
      </c>
      <c r="F607" s="24" t="s">
        <v>256</v>
      </c>
      <c r="G607" s="24"/>
      <c r="H607" s="24"/>
      <c r="I607" s="137">
        <f>I608</f>
        <v>150</v>
      </c>
      <c r="J607" s="151"/>
      <c r="K607" s="151"/>
      <c r="L607" s="151"/>
      <c r="M607" s="151"/>
      <c r="N607" s="200">
        <f t="shared" si="111"/>
        <v>0</v>
      </c>
      <c r="O607" s="200">
        <f t="shared" si="111"/>
        <v>150</v>
      </c>
    </row>
    <row r="608" spans="1:15" ht="30">
      <c r="A608" s="23" t="s">
        <v>259</v>
      </c>
      <c r="B608" s="24" t="s">
        <v>219</v>
      </c>
      <c r="C608" s="24">
        <v>10</v>
      </c>
      <c r="D608" s="24" t="s">
        <v>192</v>
      </c>
      <c r="E608" s="24" t="s">
        <v>89</v>
      </c>
      <c r="F608" s="24" t="s">
        <v>258</v>
      </c>
      <c r="G608" s="24"/>
      <c r="H608" s="24"/>
      <c r="I608" s="137">
        <f>I609</f>
        <v>150</v>
      </c>
      <c r="J608" s="151"/>
      <c r="K608" s="151"/>
      <c r="L608" s="151"/>
      <c r="M608" s="151"/>
      <c r="N608" s="200">
        <f t="shared" si="111"/>
        <v>0</v>
      </c>
      <c r="O608" s="200">
        <f t="shared" si="111"/>
        <v>150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192</v>
      </c>
      <c r="E609" s="26" t="s">
        <v>89</v>
      </c>
      <c r="F609" s="26" t="s">
        <v>258</v>
      </c>
      <c r="G609" s="26" t="s">
        <v>223</v>
      </c>
      <c r="H609" s="26"/>
      <c r="I609" s="139">
        <v>150</v>
      </c>
      <c r="J609" s="151"/>
      <c r="K609" s="151"/>
      <c r="L609" s="151"/>
      <c r="M609" s="151"/>
      <c r="N609" s="141">
        <v>0</v>
      </c>
      <c r="O609" s="141">
        <f>I609+N609</f>
        <v>150</v>
      </c>
    </row>
    <row r="610" spans="1:15" ht="28.5">
      <c r="A610" s="45" t="s">
        <v>188</v>
      </c>
      <c r="B610" s="46" t="s">
        <v>219</v>
      </c>
      <c r="C610" s="46" t="s">
        <v>203</v>
      </c>
      <c r="D610" s="46" t="s">
        <v>197</v>
      </c>
      <c r="E610" s="46"/>
      <c r="F610" s="46" t="s">
        <v>209</v>
      </c>
      <c r="G610" s="46"/>
      <c r="H610" s="46"/>
      <c r="I610" s="133">
        <f>I611</f>
        <v>6630.300000000001</v>
      </c>
      <c r="J610" s="151"/>
      <c r="K610" s="151"/>
      <c r="L610" s="151"/>
      <c r="M610" s="151"/>
      <c r="N610" s="133">
        <f>N611</f>
        <v>0</v>
      </c>
      <c r="O610" s="133">
        <f>O611</f>
        <v>6630.300000000001</v>
      </c>
    </row>
    <row r="611" spans="1:19" ht="18">
      <c r="A611" s="23" t="s">
        <v>164</v>
      </c>
      <c r="B611" s="24" t="s">
        <v>219</v>
      </c>
      <c r="C611" s="24" t="s">
        <v>203</v>
      </c>
      <c r="D611" s="24" t="s">
        <v>197</v>
      </c>
      <c r="E611" s="24" t="s">
        <v>358</v>
      </c>
      <c r="F611" s="24"/>
      <c r="G611" s="24"/>
      <c r="H611" s="24"/>
      <c r="I611" s="137">
        <f>I620+I616+I612+I627</f>
        <v>6630.300000000001</v>
      </c>
      <c r="J611" s="192">
        <f aca="true" t="shared" si="112" ref="J611:S611">J620+J616+J612+J627</f>
        <v>0</v>
      </c>
      <c r="K611" s="192">
        <f t="shared" si="112"/>
        <v>0</v>
      </c>
      <c r="L611" s="192">
        <f t="shared" si="112"/>
        <v>0</v>
      </c>
      <c r="M611" s="192">
        <f t="shared" si="112"/>
        <v>0</v>
      </c>
      <c r="N611" s="200">
        <f t="shared" si="112"/>
        <v>0</v>
      </c>
      <c r="O611" s="200">
        <f t="shared" si="112"/>
        <v>6630.300000000001</v>
      </c>
      <c r="P611" s="192">
        <f t="shared" si="112"/>
        <v>0</v>
      </c>
      <c r="Q611" s="192">
        <f t="shared" si="112"/>
        <v>0</v>
      </c>
      <c r="R611" s="192">
        <f t="shared" si="112"/>
        <v>0</v>
      </c>
      <c r="S611" s="192">
        <f t="shared" si="112"/>
        <v>0</v>
      </c>
    </row>
    <row r="612" spans="1:15" ht="213" customHeight="1">
      <c r="A612" s="59" t="s">
        <v>579</v>
      </c>
      <c r="B612" s="24" t="s">
        <v>219</v>
      </c>
      <c r="C612" s="24">
        <v>10</v>
      </c>
      <c r="D612" s="24" t="s">
        <v>197</v>
      </c>
      <c r="E612" s="24" t="s">
        <v>571</v>
      </c>
      <c r="F612" s="24"/>
      <c r="G612" s="24"/>
      <c r="H612" s="24"/>
      <c r="I612" s="192">
        <f>I613</f>
        <v>2308.8</v>
      </c>
      <c r="J612" s="147"/>
      <c r="K612" s="147"/>
      <c r="L612" s="147"/>
      <c r="M612" s="147"/>
      <c r="N612" s="200">
        <f aca="true" t="shared" si="113" ref="N612:O614">N613</f>
        <v>0</v>
      </c>
      <c r="O612" s="200">
        <f t="shared" si="113"/>
        <v>2308.8</v>
      </c>
    </row>
    <row r="613" spans="1:15" ht="45">
      <c r="A613" s="22" t="s">
        <v>327</v>
      </c>
      <c r="B613" s="24" t="s">
        <v>219</v>
      </c>
      <c r="C613" s="24">
        <v>10</v>
      </c>
      <c r="D613" s="24" t="s">
        <v>197</v>
      </c>
      <c r="E613" s="24" t="s">
        <v>571</v>
      </c>
      <c r="F613" s="24" t="s">
        <v>244</v>
      </c>
      <c r="G613" s="24"/>
      <c r="H613" s="24"/>
      <c r="I613" s="192">
        <f>I614</f>
        <v>2308.8</v>
      </c>
      <c r="J613" s="147"/>
      <c r="K613" s="147"/>
      <c r="L613" s="147"/>
      <c r="M613" s="147"/>
      <c r="N613" s="200">
        <f t="shared" si="113"/>
        <v>0</v>
      </c>
      <c r="O613" s="200">
        <f t="shared" si="113"/>
        <v>2308.8</v>
      </c>
    </row>
    <row r="614" spans="1:15" ht="45">
      <c r="A614" s="22" t="s">
        <v>315</v>
      </c>
      <c r="B614" s="24" t="s">
        <v>219</v>
      </c>
      <c r="C614" s="24">
        <v>10</v>
      </c>
      <c r="D614" s="24" t="s">
        <v>197</v>
      </c>
      <c r="E614" s="24" t="s">
        <v>571</v>
      </c>
      <c r="F614" s="24" t="s">
        <v>245</v>
      </c>
      <c r="G614" s="24"/>
      <c r="H614" s="24"/>
      <c r="I614" s="192">
        <f>I615</f>
        <v>2308.8</v>
      </c>
      <c r="J614" s="147"/>
      <c r="K614" s="147"/>
      <c r="L614" s="147"/>
      <c r="M614" s="147"/>
      <c r="N614" s="200">
        <f t="shared" si="113"/>
        <v>0</v>
      </c>
      <c r="O614" s="200">
        <f t="shared" si="113"/>
        <v>2308.8</v>
      </c>
    </row>
    <row r="615" spans="1:15" ht="18">
      <c r="A615" s="25" t="s">
        <v>235</v>
      </c>
      <c r="B615" s="26" t="s">
        <v>219</v>
      </c>
      <c r="C615" s="26">
        <v>10</v>
      </c>
      <c r="D615" s="26" t="s">
        <v>197</v>
      </c>
      <c r="E615" s="26" t="s">
        <v>571</v>
      </c>
      <c r="F615" s="26" t="s">
        <v>245</v>
      </c>
      <c r="G615" s="26" t="s">
        <v>223</v>
      </c>
      <c r="H615" s="24"/>
      <c r="I615" s="139">
        <v>2308.8</v>
      </c>
      <c r="J615" s="183"/>
      <c r="K615" s="183"/>
      <c r="L615" s="183"/>
      <c r="M615" s="183"/>
      <c r="N615" s="139">
        <v>0</v>
      </c>
      <c r="O615" s="139">
        <f>I615+N615</f>
        <v>2308.8</v>
      </c>
    </row>
    <row r="616" spans="1:15" ht="244.5" customHeight="1">
      <c r="A616" s="59" t="s">
        <v>580</v>
      </c>
      <c r="B616" s="24" t="s">
        <v>219</v>
      </c>
      <c r="C616" s="24">
        <v>10</v>
      </c>
      <c r="D616" s="24" t="s">
        <v>197</v>
      </c>
      <c r="E616" s="24" t="s">
        <v>561</v>
      </c>
      <c r="F616" s="24"/>
      <c r="G616" s="24"/>
      <c r="H616" s="24"/>
      <c r="I616" s="192">
        <f>I617</f>
        <v>35.5</v>
      </c>
      <c r="J616" s="151"/>
      <c r="K616" s="151"/>
      <c r="L616" s="151"/>
      <c r="M616" s="151"/>
      <c r="N616" s="200">
        <f aca="true" t="shared" si="114" ref="N616:O618">N617</f>
        <v>0</v>
      </c>
      <c r="O616" s="200">
        <f t="shared" si="114"/>
        <v>35.5</v>
      </c>
    </row>
    <row r="617" spans="1:15" ht="35.25" customHeight="1">
      <c r="A617" s="22" t="s">
        <v>327</v>
      </c>
      <c r="B617" s="24" t="s">
        <v>219</v>
      </c>
      <c r="C617" s="24">
        <v>10</v>
      </c>
      <c r="D617" s="24" t="s">
        <v>197</v>
      </c>
      <c r="E617" s="24" t="s">
        <v>561</v>
      </c>
      <c r="F617" s="24" t="s">
        <v>244</v>
      </c>
      <c r="G617" s="24"/>
      <c r="H617" s="24"/>
      <c r="I617" s="192">
        <f>I618</f>
        <v>35.5</v>
      </c>
      <c r="J617" s="151"/>
      <c r="K617" s="151"/>
      <c r="L617" s="151"/>
      <c r="M617" s="151"/>
      <c r="N617" s="200">
        <f t="shared" si="114"/>
        <v>0</v>
      </c>
      <c r="O617" s="200">
        <f t="shared" si="114"/>
        <v>35.5</v>
      </c>
    </row>
    <row r="618" spans="1:15" ht="45">
      <c r="A618" s="22" t="s">
        <v>315</v>
      </c>
      <c r="B618" s="24" t="s">
        <v>219</v>
      </c>
      <c r="C618" s="24">
        <v>10</v>
      </c>
      <c r="D618" s="24" t="s">
        <v>197</v>
      </c>
      <c r="E618" s="24" t="s">
        <v>561</v>
      </c>
      <c r="F618" s="24" t="s">
        <v>245</v>
      </c>
      <c r="G618" s="24"/>
      <c r="H618" s="24"/>
      <c r="I618" s="192">
        <f>I619</f>
        <v>35.5</v>
      </c>
      <c r="J618" s="151"/>
      <c r="K618" s="151"/>
      <c r="L618" s="151"/>
      <c r="M618" s="151"/>
      <c r="N618" s="200">
        <f t="shared" si="114"/>
        <v>0</v>
      </c>
      <c r="O618" s="200">
        <f t="shared" si="114"/>
        <v>35.5</v>
      </c>
    </row>
    <row r="619" spans="1:15" ht="18">
      <c r="A619" s="25" t="s">
        <v>235</v>
      </c>
      <c r="B619" s="26" t="s">
        <v>219</v>
      </c>
      <c r="C619" s="26">
        <v>10</v>
      </c>
      <c r="D619" s="26" t="s">
        <v>197</v>
      </c>
      <c r="E619" s="26" t="s">
        <v>561</v>
      </c>
      <c r="F619" s="26" t="s">
        <v>245</v>
      </c>
      <c r="G619" s="26" t="s">
        <v>223</v>
      </c>
      <c r="H619" s="24"/>
      <c r="I619" s="139">
        <v>35.5</v>
      </c>
      <c r="J619" s="145"/>
      <c r="K619" s="145"/>
      <c r="L619" s="145"/>
      <c r="M619" s="145"/>
      <c r="N619" s="139">
        <v>0</v>
      </c>
      <c r="O619" s="139">
        <f>I619+N619</f>
        <v>35.5</v>
      </c>
    </row>
    <row r="620" spans="1:15" ht="45">
      <c r="A620" s="23" t="s">
        <v>165</v>
      </c>
      <c r="B620" s="24" t="s">
        <v>219</v>
      </c>
      <c r="C620" s="24">
        <v>10</v>
      </c>
      <c r="D620" s="24" t="s">
        <v>197</v>
      </c>
      <c r="E620" s="24" t="s">
        <v>90</v>
      </c>
      <c r="F620" s="24"/>
      <c r="G620" s="24"/>
      <c r="H620" s="24"/>
      <c r="I620" s="137">
        <f>I621+I624</f>
        <v>3130.9</v>
      </c>
      <c r="J620" s="151"/>
      <c r="K620" s="151"/>
      <c r="L620" s="151"/>
      <c r="M620" s="151"/>
      <c r="N620" s="200">
        <f>N621+N624</f>
        <v>0</v>
      </c>
      <c r="O620" s="200">
        <f>O621+O624</f>
        <v>3130.9</v>
      </c>
    </row>
    <row r="621" spans="1:15" ht="90">
      <c r="A621" s="23" t="s">
        <v>313</v>
      </c>
      <c r="B621" s="24" t="s">
        <v>219</v>
      </c>
      <c r="C621" s="24" t="s">
        <v>203</v>
      </c>
      <c r="D621" s="24" t="s">
        <v>197</v>
      </c>
      <c r="E621" s="24" t="s">
        <v>90</v>
      </c>
      <c r="F621" s="24" t="s">
        <v>242</v>
      </c>
      <c r="G621" s="24"/>
      <c r="H621" s="24"/>
      <c r="I621" s="137">
        <f>I622</f>
        <v>2807.8</v>
      </c>
      <c r="J621" s="151"/>
      <c r="K621" s="151"/>
      <c r="L621" s="151"/>
      <c r="M621" s="151"/>
      <c r="N621" s="200">
        <f>N622</f>
        <v>0</v>
      </c>
      <c r="O621" s="200">
        <f>O622</f>
        <v>2807.8</v>
      </c>
    </row>
    <row r="622" spans="1:15" ht="30">
      <c r="A622" s="23" t="s">
        <v>312</v>
      </c>
      <c r="B622" s="24" t="s">
        <v>219</v>
      </c>
      <c r="C622" s="24">
        <v>10</v>
      </c>
      <c r="D622" s="24" t="s">
        <v>197</v>
      </c>
      <c r="E622" s="24" t="s">
        <v>90</v>
      </c>
      <c r="F622" s="24" t="s">
        <v>243</v>
      </c>
      <c r="G622" s="24"/>
      <c r="H622" s="24"/>
      <c r="I622" s="137">
        <f>I623</f>
        <v>2807.8</v>
      </c>
      <c r="J622" s="151"/>
      <c r="K622" s="151"/>
      <c r="L622" s="151"/>
      <c r="M622" s="151"/>
      <c r="N622" s="200">
        <f>N623</f>
        <v>0</v>
      </c>
      <c r="O622" s="200">
        <f>O623</f>
        <v>2807.8</v>
      </c>
    </row>
    <row r="623" spans="1:15" ht="18">
      <c r="A623" s="25" t="s">
        <v>235</v>
      </c>
      <c r="B623" s="26" t="s">
        <v>219</v>
      </c>
      <c r="C623" s="26">
        <v>10</v>
      </c>
      <c r="D623" s="26" t="s">
        <v>197</v>
      </c>
      <c r="E623" s="26" t="s">
        <v>90</v>
      </c>
      <c r="F623" s="26" t="s">
        <v>243</v>
      </c>
      <c r="G623" s="26" t="s">
        <v>223</v>
      </c>
      <c r="H623" s="26"/>
      <c r="I623" s="139">
        <v>2807.8</v>
      </c>
      <c r="J623" s="151"/>
      <c r="K623" s="151"/>
      <c r="L623" s="151"/>
      <c r="M623" s="151"/>
      <c r="N623" s="141">
        <v>0</v>
      </c>
      <c r="O623" s="141">
        <f>I623+N623</f>
        <v>2807.8</v>
      </c>
    </row>
    <row r="624" spans="1:15" ht="37.5" customHeight="1">
      <c r="A624" s="22" t="s">
        <v>327</v>
      </c>
      <c r="B624" s="24" t="s">
        <v>219</v>
      </c>
      <c r="C624" s="24">
        <v>10</v>
      </c>
      <c r="D624" s="24" t="s">
        <v>197</v>
      </c>
      <c r="E624" s="24" t="s">
        <v>90</v>
      </c>
      <c r="F624" s="24" t="s">
        <v>244</v>
      </c>
      <c r="G624" s="24"/>
      <c r="H624" s="24"/>
      <c r="I624" s="137">
        <f>I625</f>
        <v>323.1</v>
      </c>
      <c r="J624" s="151"/>
      <c r="K624" s="151"/>
      <c r="L624" s="151"/>
      <c r="M624" s="151"/>
      <c r="N624" s="200">
        <f>N625</f>
        <v>0</v>
      </c>
      <c r="O624" s="200">
        <f>O625</f>
        <v>323.1</v>
      </c>
    </row>
    <row r="625" spans="1:15" ht="45">
      <c r="A625" s="22" t="s">
        <v>315</v>
      </c>
      <c r="B625" s="24" t="s">
        <v>219</v>
      </c>
      <c r="C625" s="24">
        <v>10</v>
      </c>
      <c r="D625" s="24" t="s">
        <v>197</v>
      </c>
      <c r="E625" s="24" t="s">
        <v>90</v>
      </c>
      <c r="F625" s="24" t="s">
        <v>245</v>
      </c>
      <c r="G625" s="24"/>
      <c r="H625" s="24"/>
      <c r="I625" s="137">
        <f>I626</f>
        <v>323.1</v>
      </c>
      <c r="J625" s="151"/>
      <c r="K625" s="151"/>
      <c r="L625" s="151"/>
      <c r="M625" s="151"/>
      <c r="N625" s="200">
        <f>N626</f>
        <v>0</v>
      </c>
      <c r="O625" s="200">
        <f>O626</f>
        <v>323.1</v>
      </c>
    </row>
    <row r="626" spans="1:15" ht="18">
      <c r="A626" s="25" t="s">
        <v>235</v>
      </c>
      <c r="B626" s="26" t="s">
        <v>219</v>
      </c>
      <c r="C626" s="26">
        <v>10</v>
      </c>
      <c r="D626" s="26" t="s">
        <v>197</v>
      </c>
      <c r="E626" s="26" t="s">
        <v>90</v>
      </c>
      <c r="F626" s="26" t="s">
        <v>245</v>
      </c>
      <c r="G626" s="26" t="s">
        <v>223</v>
      </c>
      <c r="H626" s="26"/>
      <c r="I626" s="139">
        <v>323.1</v>
      </c>
      <c r="J626" s="151"/>
      <c r="K626" s="151"/>
      <c r="L626" s="151"/>
      <c r="M626" s="151"/>
      <c r="N626" s="141">
        <v>0</v>
      </c>
      <c r="O626" s="141">
        <f>I626+N626</f>
        <v>323.1</v>
      </c>
    </row>
    <row r="627" spans="1:15" ht="59.25" customHeight="1">
      <c r="A627" s="22" t="s">
        <v>572</v>
      </c>
      <c r="B627" s="24" t="s">
        <v>219</v>
      </c>
      <c r="C627" s="24">
        <v>10</v>
      </c>
      <c r="D627" s="24" t="s">
        <v>197</v>
      </c>
      <c r="E627" s="24" t="s">
        <v>573</v>
      </c>
      <c r="F627" s="24"/>
      <c r="G627" s="24"/>
      <c r="H627" s="24"/>
      <c r="I627" s="192">
        <f>I628</f>
        <v>1155.1</v>
      </c>
      <c r="J627" s="151"/>
      <c r="K627" s="151"/>
      <c r="L627" s="151"/>
      <c r="M627" s="151"/>
      <c r="N627" s="200">
        <f aca="true" t="shared" si="115" ref="N627:O629">N628</f>
        <v>0</v>
      </c>
      <c r="O627" s="200">
        <f t="shared" si="115"/>
        <v>1155.1</v>
      </c>
    </row>
    <row r="628" spans="1:15" ht="35.25" customHeight="1">
      <c r="A628" s="22" t="s">
        <v>327</v>
      </c>
      <c r="B628" s="24" t="s">
        <v>219</v>
      </c>
      <c r="C628" s="24">
        <v>10</v>
      </c>
      <c r="D628" s="24" t="s">
        <v>197</v>
      </c>
      <c r="E628" s="24" t="s">
        <v>573</v>
      </c>
      <c r="F628" s="24" t="s">
        <v>244</v>
      </c>
      <c r="G628" s="24"/>
      <c r="H628" s="24"/>
      <c r="I628" s="192">
        <f>I629</f>
        <v>1155.1</v>
      </c>
      <c r="J628" s="151"/>
      <c r="K628" s="151"/>
      <c r="L628" s="151"/>
      <c r="M628" s="151"/>
      <c r="N628" s="200">
        <f t="shared" si="115"/>
        <v>0</v>
      </c>
      <c r="O628" s="200">
        <f t="shared" si="115"/>
        <v>1155.1</v>
      </c>
    </row>
    <row r="629" spans="1:15" ht="45">
      <c r="A629" s="22" t="s">
        <v>315</v>
      </c>
      <c r="B629" s="24" t="s">
        <v>219</v>
      </c>
      <c r="C629" s="24">
        <v>10</v>
      </c>
      <c r="D629" s="24" t="s">
        <v>197</v>
      </c>
      <c r="E629" s="24" t="s">
        <v>573</v>
      </c>
      <c r="F629" s="24" t="s">
        <v>245</v>
      </c>
      <c r="G629" s="24"/>
      <c r="H629" s="24"/>
      <c r="I629" s="192">
        <f>I630</f>
        <v>1155.1</v>
      </c>
      <c r="J629" s="151"/>
      <c r="K629" s="151"/>
      <c r="L629" s="151"/>
      <c r="M629" s="151"/>
      <c r="N629" s="200">
        <f t="shared" si="115"/>
        <v>0</v>
      </c>
      <c r="O629" s="200">
        <f t="shared" si="115"/>
        <v>1155.1</v>
      </c>
    </row>
    <row r="630" spans="1:15" ht="18">
      <c r="A630" s="25" t="s">
        <v>234</v>
      </c>
      <c r="B630" s="26" t="s">
        <v>219</v>
      </c>
      <c r="C630" s="26">
        <v>10</v>
      </c>
      <c r="D630" s="26" t="s">
        <v>197</v>
      </c>
      <c r="E630" s="26" t="s">
        <v>573</v>
      </c>
      <c r="F630" s="26" t="s">
        <v>245</v>
      </c>
      <c r="G630" s="26" t="s">
        <v>222</v>
      </c>
      <c r="H630" s="26"/>
      <c r="I630" s="139">
        <v>1155.1</v>
      </c>
      <c r="J630" s="145"/>
      <c r="K630" s="145"/>
      <c r="L630" s="145"/>
      <c r="M630" s="145"/>
      <c r="N630" s="141">
        <v>0</v>
      </c>
      <c r="O630" s="141">
        <f>I630+N630</f>
        <v>1155.1</v>
      </c>
    </row>
    <row r="631" spans="1:15" ht="42.75">
      <c r="A631" s="45" t="s">
        <v>319</v>
      </c>
      <c r="B631" s="46" t="s">
        <v>320</v>
      </c>
      <c r="C631" s="46"/>
      <c r="D631" s="46"/>
      <c r="E631" s="46"/>
      <c r="F631" s="46"/>
      <c r="G631" s="46"/>
      <c r="H631" s="46"/>
      <c r="I631" s="133">
        <f>I653+I732+I888+I634+I879</f>
        <v>219281</v>
      </c>
      <c r="J631" s="133">
        <f>J653+J732+J888+J634</f>
        <v>0</v>
      </c>
      <c r="K631" s="133">
        <f>K653+K732+K888+K634</f>
        <v>0</v>
      </c>
      <c r="L631" s="133">
        <f>L653+L732+L888+L634</f>
        <v>0</v>
      </c>
      <c r="M631" s="133">
        <f>M653+M732+M888+M634</f>
        <v>0</v>
      </c>
      <c r="N631" s="133">
        <f>N653+N732+N888+N634+N879</f>
        <v>8731.199999999999</v>
      </c>
      <c r="O631" s="133">
        <f>O653+O732+O888+O634+O879</f>
        <v>228012.2</v>
      </c>
    </row>
    <row r="632" spans="1:15" ht="18">
      <c r="A632" s="45" t="s">
        <v>234</v>
      </c>
      <c r="B632" s="46" t="s">
        <v>320</v>
      </c>
      <c r="C632" s="46"/>
      <c r="D632" s="46"/>
      <c r="E632" s="46"/>
      <c r="F632" s="46"/>
      <c r="G632" s="46" t="s">
        <v>222</v>
      </c>
      <c r="H632" s="46"/>
      <c r="I632" s="133">
        <f>I659+I670+I679+I690+I771+I776+I783+I788+I793+I798+I803+I808+I813+I834+I839+I850+I855+I875+I878+I753+I818+I739+I823+I685+I759+I829+I696+I865+I896+I844+I750+I727+I652+I764+I780+I703+I708+I714+I641+I647+I731+I886</f>
        <v>53548.49999999999</v>
      </c>
      <c r="J632" s="133">
        <f>J659+J670+J679+J690+J771+J776+J783+J788+J793+J798+J803+J808+J813+J834+J839+J850+J855+J875+J878+J753+J818+J739+J823+J685+J759+J829+J696+J865+J896+J844+J750+J727+J652+J764+J780</f>
        <v>0</v>
      </c>
      <c r="K632" s="133">
        <f>K659+K670+K679+K690+K771+K776+K783+K788+K793+K798+K803+K808+K813+K834+K839+K850+K855+K875+K878+K753+K818+K739+K823+K685+K759+K829+K696+K865+K896+K844+K750+K727+K652+K764+K780</f>
        <v>0</v>
      </c>
      <c r="L632" s="133">
        <f>L659+L670+L679+L690+L771+L776+L783+L788+L793+L798+L803+L808+L813+L834+L839+L850+L855+L875+L878+L753+L818+L739+L823+L685+L759+L829+L696+L865+L896+L844+L750+L727+L652+L764+L780</f>
        <v>0</v>
      </c>
      <c r="M632" s="133">
        <f>M659+M670+M679+M690+M771+M776+M783+M788+M793+M798+M803+M808+M813+M834+M839+M850+M855+M875+M878+M753+M818+M739+M823+M685+M759+M829+M696+M865+M896+M844+M750+M727+M652+M764+M780</f>
        <v>0</v>
      </c>
      <c r="N632" s="133">
        <f>N659+N670+N679+N690+N771+N776+N783+N788+N793+N798+N803+N808+N813+N834+N839+N850+N855+N875+N878+N753+N818+N739+N823+N685+N759+N829+N696+N865+N896+N844+N750+N727+N652+N764+N780+N703+N708+N714+N641+N647+N731+N886</f>
        <v>3659.8</v>
      </c>
      <c r="O632" s="133">
        <f>O659+O670+O679+O690+O771+O776+O783+O788+O793+O798+O803+O808+O813+O834+O839+O850+O855+O875+O878+O753+O818+O739+O823+O685+O759+O829+O696+O865+O896+O844+O750+O727+O652+O764+O780+O703+O708+O714+O641+O647+O731+O886</f>
        <v>57208.299999999996</v>
      </c>
    </row>
    <row r="633" spans="1:15" ht="18">
      <c r="A633" s="45" t="s">
        <v>235</v>
      </c>
      <c r="B633" s="46" t="s">
        <v>320</v>
      </c>
      <c r="C633" s="46"/>
      <c r="D633" s="46"/>
      <c r="E633" s="46"/>
      <c r="F633" s="46"/>
      <c r="G633" s="46" t="s">
        <v>223</v>
      </c>
      <c r="H633" s="46"/>
      <c r="I633" s="133">
        <f>I666+I675+I691+I856+I746+I861+I719+I723+I871+I887</f>
        <v>165732.5</v>
      </c>
      <c r="J633" s="133">
        <f>J666+J675+J691+J856+J746+J861+J719+J723+J871</f>
        <v>0</v>
      </c>
      <c r="K633" s="133">
        <f>K666+K675+K691+K856+K746+K861+K719+K723+K871</f>
        <v>0</v>
      </c>
      <c r="L633" s="133">
        <f>L666+L675+L691+L856+L746+L861+L719+L723+L871</f>
        <v>0</v>
      </c>
      <c r="M633" s="133">
        <f>M666+M675+M691+M856+M746+M861+M719+M723+M871</f>
        <v>0</v>
      </c>
      <c r="N633" s="133">
        <f>N666+N675+N691+N856+N746+N861+N719+N723+N871+N887</f>
        <v>5071.4</v>
      </c>
      <c r="O633" s="133">
        <f>O666+O675+O691+O856+O746+O861+O719+O723+O871+O887</f>
        <v>170803.9</v>
      </c>
    </row>
    <row r="634" spans="1:15" ht="18">
      <c r="A634" s="45" t="s">
        <v>239</v>
      </c>
      <c r="B634" s="46" t="s">
        <v>320</v>
      </c>
      <c r="C634" s="46" t="s">
        <v>189</v>
      </c>
      <c r="D634" s="46"/>
      <c r="E634" s="46"/>
      <c r="F634" s="46"/>
      <c r="G634" s="46"/>
      <c r="H634" s="46"/>
      <c r="I634" s="189">
        <f>I635</f>
        <v>82.5</v>
      </c>
      <c r="J634" s="189"/>
      <c r="K634" s="189"/>
      <c r="L634" s="189"/>
      <c r="M634" s="189"/>
      <c r="N634" s="201">
        <f>N635</f>
        <v>139.8</v>
      </c>
      <c r="O634" s="201">
        <f>O635</f>
        <v>222.3</v>
      </c>
    </row>
    <row r="635" spans="1:15" ht="18">
      <c r="A635" s="45" t="s">
        <v>176</v>
      </c>
      <c r="B635" s="46" t="s">
        <v>320</v>
      </c>
      <c r="C635" s="46" t="s">
        <v>189</v>
      </c>
      <c r="D635" s="46" t="s">
        <v>230</v>
      </c>
      <c r="E635" s="46"/>
      <c r="F635" s="46"/>
      <c r="G635" s="46"/>
      <c r="H635" s="46"/>
      <c r="I635" s="189">
        <f>I636+I648+I642</f>
        <v>82.5</v>
      </c>
      <c r="J635" s="189"/>
      <c r="K635" s="189"/>
      <c r="L635" s="189"/>
      <c r="M635" s="189"/>
      <c r="N635" s="201">
        <f>N636+N648+N642</f>
        <v>139.8</v>
      </c>
      <c r="O635" s="201">
        <f>O636+O648+O642</f>
        <v>222.3</v>
      </c>
    </row>
    <row r="636" spans="1:15" ht="45">
      <c r="A636" s="23" t="s">
        <v>329</v>
      </c>
      <c r="B636" s="24" t="s">
        <v>320</v>
      </c>
      <c r="C636" s="24" t="s">
        <v>189</v>
      </c>
      <c r="D636" s="24" t="s">
        <v>230</v>
      </c>
      <c r="E636" s="24" t="s">
        <v>54</v>
      </c>
      <c r="F636" s="24"/>
      <c r="G636" s="24"/>
      <c r="H636" s="46"/>
      <c r="I636" s="198">
        <f>I637</f>
        <v>0</v>
      </c>
      <c r="J636" s="198"/>
      <c r="K636" s="198"/>
      <c r="L636" s="198"/>
      <c r="M636" s="198"/>
      <c r="N636" s="201">
        <f aca="true" t="shared" si="116" ref="N636:O640">N637</f>
        <v>80.8</v>
      </c>
      <c r="O636" s="201">
        <f t="shared" si="116"/>
        <v>80.8</v>
      </c>
    </row>
    <row r="637" spans="1:15" ht="45">
      <c r="A637" s="23" t="s">
        <v>584</v>
      </c>
      <c r="B637" s="24" t="s">
        <v>320</v>
      </c>
      <c r="C637" s="24" t="s">
        <v>189</v>
      </c>
      <c r="D637" s="24" t="s">
        <v>230</v>
      </c>
      <c r="E637" s="24" t="s">
        <v>585</v>
      </c>
      <c r="F637" s="24"/>
      <c r="G637" s="24"/>
      <c r="H637" s="46"/>
      <c r="I637" s="198">
        <f>I638</f>
        <v>0</v>
      </c>
      <c r="J637" s="198"/>
      <c r="K637" s="198"/>
      <c r="L637" s="198"/>
      <c r="M637" s="198"/>
      <c r="N637" s="201">
        <f t="shared" si="116"/>
        <v>80.8</v>
      </c>
      <c r="O637" s="201">
        <f t="shared" si="116"/>
        <v>80.8</v>
      </c>
    </row>
    <row r="638" spans="1:15" ht="18">
      <c r="A638" s="22" t="s">
        <v>298</v>
      </c>
      <c r="B638" s="24" t="s">
        <v>320</v>
      </c>
      <c r="C638" s="24" t="s">
        <v>189</v>
      </c>
      <c r="D638" s="24" t="s">
        <v>230</v>
      </c>
      <c r="E638" s="24" t="s">
        <v>586</v>
      </c>
      <c r="F638" s="24"/>
      <c r="G638" s="24"/>
      <c r="H638" s="46"/>
      <c r="I638" s="198">
        <f>I639</f>
        <v>0</v>
      </c>
      <c r="J638" s="198"/>
      <c r="K638" s="198"/>
      <c r="L638" s="198"/>
      <c r="M638" s="198"/>
      <c r="N638" s="201">
        <f t="shared" si="116"/>
        <v>80.8</v>
      </c>
      <c r="O638" s="201">
        <f t="shared" si="116"/>
        <v>80.8</v>
      </c>
    </row>
    <row r="639" spans="1:15" ht="45">
      <c r="A639" s="22" t="s">
        <v>327</v>
      </c>
      <c r="B639" s="24" t="s">
        <v>320</v>
      </c>
      <c r="C639" s="24" t="s">
        <v>189</v>
      </c>
      <c r="D639" s="24" t="s">
        <v>230</v>
      </c>
      <c r="E639" s="24" t="s">
        <v>586</v>
      </c>
      <c r="F639" s="24" t="s">
        <v>244</v>
      </c>
      <c r="G639" s="24"/>
      <c r="H639" s="46"/>
      <c r="I639" s="198">
        <f>I640</f>
        <v>0</v>
      </c>
      <c r="J639" s="198"/>
      <c r="K639" s="198"/>
      <c r="L639" s="198"/>
      <c r="M639" s="198"/>
      <c r="N639" s="201">
        <f t="shared" si="116"/>
        <v>80.8</v>
      </c>
      <c r="O639" s="201">
        <f t="shared" si="116"/>
        <v>80.8</v>
      </c>
    </row>
    <row r="640" spans="1:15" ht="45">
      <c r="A640" s="22" t="s">
        <v>315</v>
      </c>
      <c r="B640" s="24" t="s">
        <v>320</v>
      </c>
      <c r="C640" s="24" t="s">
        <v>189</v>
      </c>
      <c r="D640" s="24" t="s">
        <v>230</v>
      </c>
      <c r="E640" s="24" t="s">
        <v>586</v>
      </c>
      <c r="F640" s="24" t="s">
        <v>245</v>
      </c>
      <c r="G640" s="24"/>
      <c r="H640" s="46"/>
      <c r="I640" s="198">
        <f>I641</f>
        <v>0</v>
      </c>
      <c r="J640" s="198"/>
      <c r="K640" s="198"/>
      <c r="L640" s="198"/>
      <c r="M640" s="198"/>
      <c r="N640" s="201">
        <f t="shared" si="116"/>
        <v>80.8</v>
      </c>
      <c r="O640" s="201">
        <f t="shared" si="116"/>
        <v>80.8</v>
      </c>
    </row>
    <row r="641" spans="1:15" ht="18">
      <c r="A641" s="28" t="s">
        <v>234</v>
      </c>
      <c r="B641" s="26" t="s">
        <v>320</v>
      </c>
      <c r="C641" s="26" t="s">
        <v>189</v>
      </c>
      <c r="D641" s="26" t="s">
        <v>230</v>
      </c>
      <c r="E641" s="26" t="s">
        <v>586</v>
      </c>
      <c r="F641" s="26" t="s">
        <v>245</v>
      </c>
      <c r="G641" s="26" t="s">
        <v>222</v>
      </c>
      <c r="H641" s="46"/>
      <c r="I641" s="139">
        <v>0</v>
      </c>
      <c r="J641" s="139"/>
      <c r="K641" s="139"/>
      <c r="L641" s="139"/>
      <c r="M641" s="139"/>
      <c r="N641" s="139">
        <v>80.8</v>
      </c>
      <c r="O641" s="139">
        <f>I641+N641</f>
        <v>80.8</v>
      </c>
    </row>
    <row r="642" spans="1:15" ht="45">
      <c r="A642" s="116" t="s">
        <v>393</v>
      </c>
      <c r="B642" s="24" t="s">
        <v>320</v>
      </c>
      <c r="C642" s="24" t="s">
        <v>189</v>
      </c>
      <c r="D642" s="24" t="s">
        <v>230</v>
      </c>
      <c r="E642" s="24" t="s">
        <v>137</v>
      </c>
      <c r="F642" s="26"/>
      <c r="G642" s="26"/>
      <c r="H642" s="46"/>
      <c r="I642" s="200">
        <f>I643</f>
        <v>0</v>
      </c>
      <c r="J642" s="200"/>
      <c r="K642" s="200"/>
      <c r="L642" s="200"/>
      <c r="M642" s="200"/>
      <c r="N642" s="201">
        <f aca="true" t="shared" si="117" ref="N642:O646">N643</f>
        <v>59</v>
      </c>
      <c r="O642" s="201">
        <f t="shared" si="117"/>
        <v>59</v>
      </c>
    </row>
    <row r="643" spans="1:15" ht="45">
      <c r="A643" s="23" t="s">
        <v>588</v>
      </c>
      <c r="B643" s="24" t="s">
        <v>320</v>
      </c>
      <c r="C643" s="24" t="s">
        <v>189</v>
      </c>
      <c r="D643" s="24" t="s">
        <v>230</v>
      </c>
      <c r="E643" s="24" t="s">
        <v>589</v>
      </c>
      <c r="F643" s="26"/>
      <c r="G643" s="26"/>
      <c r="H643" s="46"/>
      <c r="I643" s="200">
        <f>I644</f>
        <v>0</v>
      </c>
      <c r="J643" s="200"/>
      <c r="K643" s="200"/>
      <c r="L643" s="200"/>
      <c r="M643" s="200"/>
      <c r="N643" s="201">
        <f t="shared" si="117"/>
        <v>59</v>
      </c>
      <c r="O643" s="201">
        <f t="shared" si="117"/>
        <v>59</v>
      </c>
    </row>
    <row r="644" spans="1:15" ht="18">
      <c r="A644" s="22" t="s">
        <v>298</v>
      </c>
      <c r="B644" s="24" t="s">
        <v>320</v>
      </c>
      <c r="C644" s="24" t="s">
        <v>189</v>
      </c>
      <c r="D644" s="24" t="s">
        <v>230</v>
      </c>
      <c r="E644" s="24" t="s">
        <v>587</v>
      </c>
      <c r="F644" s="24"/>
      <c r="G644" s="24"/>
      <c r="H644" s="46"/>
      <c r="I644" s="200">
        <f>I645</f>
        <v>0</v>
      </c>
      <c r="J644" s="200"/>
      <c r="K644" s="200"/>
      <c r="L644" s="200"/>
      <c r="M644" s="200"/>
      <c r="N644" s="201">
        <f t="shared" si="117"/>
        <v>59</v>
      </c>
      <c r="O644" s="201">
        <f t="shared" si="117"/>
        <v>59</v>
      </c>
    </row>
    <row r="645" spans="1:15" ht="45">
      <c r="A645" s="22" t="s">
        <v>327</v>
      </c>
      <c r="B645" s="24" t="s">
        <v>320</v>
      </c>
      <c r="C645" s="24" t="s">
        <v>189</v>
      </c>
      <c r="D645" s="24" t="s">
        <v>230</v>
      </c>
      <c r="E645" s="24" t="s">
        <v>587</v>
      </c>
      <c r="F645" s="24" t="s">
        <v>244</v>
      </c>
      <c r="G645" s="24"/>
      <c r="H645" s="46"/>
      <c r="I645" s="200">
        <f>I646</f>
        <v>0</v>
      </c>
      <c r="J645" s="200"/>
      <c r="K645" s="200"/>
      <c r="L645" s="200"/>
      <c r="M645" s="200"/>
      <c r="N645" s="201">
        <f t="shared" si="117"/>
        <v>59</v>
      </c>
      <c r="O645" s="201">
        <f t="shared" si="117"/>
        <v>59</v>
      </c>
    </row>
    <row r="646" spans="1:15" ht="45">
      <c r="A646" s="22" t="s">
        <v>315</v>
      </c>
      <c r="B646" s="24" t="s">
        <v>320</v>
      </c>
      <c r="C646" s="24" t="s">
        <v>189</v>
      </c>
      <c r="D646" s="24" t="s">
        <v>230</v>
      </c>
      <c r="E646" s="24" t="s">
        <v>587</v>
      </c>
      <c r="F646" s="24" t="s">
        <v>245</v>
      </c>
      <c r="G646" s="24"/>
      <c r="H646" s="46"/>
      <c r="I646" s="200">
        <f>I647</f>
        <v>0</v>
      </c>
      <c r="J646" s="200"/>
      <c r="K646" s="200"/>
      <c r="L646" s="200"/>
      <c r="M646" s="200"/>
      <c r="N646" s="201">
        <f t="shared" si="117"/>
        <v>59</v>
      </c>
      <c r="O646" s="201">
        <f t="shared" si="117"/>
        <v>59</v>
      </c>
    </row>
    <row r="647" spans="1:15" ht="18">
      <c r="A647" s="28" t="s">
        <v>234</v>
      </c>
      <c r="B647" s="26" t="s">
        <v>320</v>
      </c>
      <c r="C647" s="26" t="s">
        <v>189</v>
      </c>
      <c r="D647" s="26" t="s">
        <v>230</v>
      </c>
      <c r="E647" s="26" t="s">
        <v>587</v>
      </c>
      <c r="F647" s="26" t="s">
        <v>245</v>
      </c>
      <c r="G647" s="26" t="s">
        <v>222</v>
      </c>
      <c r="H647" s="46"/>
      <c r="I647" s="139">
        <v>0</v>
      </c>
      <c r="J647" s="139"/>
      <c r="K647" s="139"/>
      <c r="L647" s="139"/>
      <c r="M647" s="139"/>
      <c r="N647" s="139">
        <v>59</v>
      </c>
      <c r="O647" s="139">
        <f>I647+N647</f>
        <v>59</v>
      </c>
    </row>
    <row r="648" spans="1:15" ht="18">
      <c r="A648" s="23" t="s">
        <v>164</v>
      </c>
      <c r="B648" s="24" t="s">
        <v>320</v>
      </c>
      <c r="C648" s="24" t="s">
        <v>189</v>
      </c>
      <c r="D648" s="24" t="s">
        <v>230</v>
      </c>
      <c r="E648" s="24" t="s">
        <v>358</v>
      </c>
      <c r="F648" s="46"/>
      <c r="G648" s="46"/>
      <c r="H648" s="46"/>
      <c r="I648" s="189">
        <f>I649</f>
        <v>82.5</v>
      </c>
      <c r="J648" s="189"/>
      <c r="K648" s="189"/>
      <c r="L648" s="189"/>
      <c r="M648" s="189"/>
      <c r="N648" s="201">
        <f aca="true" t="shared" si="118" ref="N648:O651">N649</f>
        <v>0</v>
      </c>
      <c r="O648" s="201">
        <f t="shared" si="118"/>
        <v>82.5</v>
      </c>
    </row>
    <row r="649" spans="1:15" ht="45">
      <c r="A649" s="111" t="s">
        <v>530</v>
      </c>
      <c r="B649" s="24" t="s">
        <v>320</v>
      </c>
      <c r="C649" s="24" t="s">
        <v>189</v>
      </c>
      <c r="D649" s="24" t="s">
        <v>230</v>
      </c>
      <c r="E649" s="24" t="s">
        <v>531</v>
      </c>
      <c r="F649" s="26"/>
      <c r="G649" s="26"/>
      <c r="H649" s="46"/>
      <c r="I649" s="189">
        <f>I650</f>
        <v>82.5</v>
      </c>
      <c r="J649" s="189"/>
      <c r="K649" s="189"/>
      <c r="L649" s="189"/>
      <c r="M649" s="189"/>
      <c r="N649" s="201">
        <f t="shared" si="118"/>
        <v>0</v>
      </c>
      <c r="O649" s="201">
        <f t="shared" si="118"/>
        <v>82.5</v>
      </c>
    </row>
    <row r="650" spans="1:15" ht="18">
      <c r="A650" s="112" t="s">
        <v>253</v>
      </c>
      <c r="B650" s="24" t="s">
        <v>320</v>
      </c>
      <c r="C650" s="24" t="s">
        <v>189</v>
      </c>
      <c r="D650" s="24" t="s">
        <v>230</v>
      </c>
      <c r="E650" s="24" t="s">
        <v>531</v>
      </c>
      <c r="F650" s="24" t="s">
        <v>252</v>
      </c>
      <c r="G650" s="24"/>
      <c r="H650" s="46"/>
      <c r="I650" s="189">
        <f>I651</f>
        <v>82.5</v>
      </c>
      <c r="J650" s="189"/>
      <c r="K650" s="189"/>
      <c r="L650" s="189"/>
      <c r="M650" s="189"/>
      <c r="N650" s="201">
        <f t="shared" si="118"/>
        <v>0</v>
      </c>
      <c r="O650" s="201">
        <f t="shared" si="118"/>
        <v>82.5</v>
      </c>
    </row>
    <row r="651" spans="1:15" ht="18">
      <c r="A651" s="112" t="s">
        <v>532</v>
      </c>
      <c r="B651" s="24" t="s">
        <v>320</v>
      </c>
      <c r="C651" s="24" t="s">
        <v>189</v>
      </c>
      <c r="D651" s="24" t="s">
        <v>230</v>
      </c>
      <c r="E651" s="24" t="s">
        <v>531</v>
      </c>
      <c r="F651" s="24" t="s">
        <v>533</v>
      </c>
      <c r="G651" s="24"/>
      <c r="H651" s="46"/>
      <c r="I651" s="189">
        <f>I652</f>
        <v>82.5</v>
      </c>
      <c r="J651" s="189"/>
      <c r="K651" s="189"/>
      <c r="L651" s="189"/>
      <c r="M651" s="189"/>
      <c r="N651" s="201">
        <f t="shared" si="118"/>
        <v>0</v>
      </c>
      <c r="O651" s="201">
        <f t="shared" si="118"/>
        <v>82.5</v>
      </c>
    </row>
    <row r="652" spans="1:15" ht="18">
      <c r="A652" s="114" t="s">
        <v>234</v>
      </c>
      <c r="B652" s="26" t="s">
        <v>320</v>
      </c>
      <c r="C652" s="26" t="s">
        <v>189</v>
      </c>
      <c r="D652" s="26" t="s">
        <v>230</v>
      </c>
      <c r="E652" s="26" t="s">
        <v>531</v>
      </c>
      <c r="F652" s="26" t="s">
        <v>533</v>
      </c>
      <c r="G652" s="26" t="s">
        <v>222</v>
      </c>
      <c r="H652" s="46"/>
      <c r="I652" s="139">
        <v>82.5</v>
      </c>
      <c r="J652" s="139"/>
      <c r="K652" s="139"/>
      <c r="L652" s="139"/>
      <c r="M652" s="139"/>
      <c r="N652" s="139">
        <v>0</v>
      </c>
      <c r="O652" s="139">
        <f>I652+N652</f>
        <v>82.5</v>
      </c>
    </row>
    <row r="653" spans="1:15" ht="18">
      <c r="A653" s="45" t="s">
        <v>177</v>
      </c>
      <c r="B653" s="46" t="s">
        <v>320</v>
      </c>
      <c r="C653" s="46" t="s">
        <v>192</v>
      </c>
      <c r="D653" s="46"/>
      <c r="E653" s="46"/>
      <c r="F653" s="46"/>
      <c r="G653" s="46"/>
      <c r="H653" s="26"/>
      <c r="I653" s="133">
        <f>I654+I660+I697</f>
        <v>154781.4</v>
      </c>
      <c r="J653" s="133">
        <f aca="true" t="shared" si="119" ref="J653:O653">J654+J660+J697</f>
        <v>0</v>
      </c>
      <c r="K653" s="133">
        <f t="shared" si="119"/>
        <v>0</v>
      </c>
      <c r="L653" s="133">
        <f t="shared" si="119"/>
        <v>0</v>
      </c>
      <c r="M653" s="133">
        <f t="shared" si="119"/>
        <v>0</v>
      </c>
      <c r="N653" s="133">
        <f t="shared" si="119"/>
        <v>3500</v>
      </c>
      <c r="O653" s="133">
        <f t="shared" si="119"/>
        <v>158281.40000000002</v>
      </c>
    </row>
    <row r="654" spans="1:15" ht="18">
      <c r="A654" s="45" t="s">
        <v>266</v>
      </c>
      <c r="B654" s="46" t="s">
        <v>320</v>
      </c>
      <c r="C654" s="46" t="s">
        <v>192</v>
      </c>
      <c r="D654" s="46" t="s">
        <v>193</v>
      </c>
      <c r="E654" s="46"/>
      <c r="F654" s="46"/>
      <c r="G654" s="46"/>
      <c r="H654" s="26"/>
      <c r="I654" s="133">
        <f>I655</f>
        <v>50</v>
      </c>
      <c r="J654" s="151"/>
      <c r="K654" s="151"/>
      <c r="L654" s="151"/>
      <c r="M654" s="151"/>
      <c r="N654" s="133">
        <f aca="true" t="shared" si="120" ref="N654:O658">N655</f>
        <v>0</v>
      </c>
      <c r="O654" s="133">
        <f t="shared" si="120"/>
        <v>50</v>
      </c>
    </row>
    <row r="655" spans="1:15" ht="18">
      <c r="A655" s="22" t="s">
        <v>164</v>
      </c>
      <c r="B655" s="24" t="s">
        <v>320</v>
      </c>
      <c r="C655" s="24" t="s">
        <v>192</v>
      </c>
      <c r="D655" s="24" t="s">
        <v>193</v>
      </c>
      <c r="E655" s="24" t="s">
        <v>358</v>
      </c>
      <c r="F655" s="46"/>
      <c r="G655" s="46"/>
      <c r="H655" s="26"/>
      <c r="I655" s="137">
        <f>I656</f>
        <v>50</v>
      </c>
      <c r="J655" s="151"/>
      <c r="K655" s="151"/>
      <c r="L655" s="151"/>
      <c r="M655" s="151"/>
      <c r="N655" s="201">
        <f t="shared" si="120"/>
        <v>0</v>
      </c>
      <c r="O655" s="201">
        <f t="shared" si="120"/>
        <v>50</v>
      </c>
    </row>
    <row r="656" spans="1:15" ht="75">
      <c r="A656" s="23" t="s">
        <v>267</v>
      </c>
      <c r="B656" s="24" t="s">
        <v>320</v>
      </c>
      <c r="C656" s="24" t="s">
        <v>192</v>
      </c>
      <c r="D656" s="24" t="s">
        <v>193</v>
      </c>
      <c r="E656" s="24" t="s">
        <v>91</v>
      </c>
      <c r="F656" s="24"/>
      <c r="G656" s="24"/>
      <c r="H656" s="26"/>
      <c r="I656" s="137">
        <f>I657</f>
        <v>50</v>
      </c>
      <c r="J656" s="137">
        <f>J659</f>
        <v>0</v>
      </c>
      <c r="K656" s="137">
        <f>K659</f>
        <v>0</v>
      </c>
      <c r="L656" s="137">
        <f>L659</f>
        <v>0</v>
      </c>
      <c r="M656" s="138">
        <f>M659</f>
        <v>0</v>
      </c>
      <c r="N656" s="201">
        <f t="shared" si="120"/>
        <v>0</v>
      </c>
      <c r="O656" s="201">
        <f t="shared" si="120"/>
        <v>50</v>
      </c>
    </row>
    <row r="657" spans="1:15" ht="35.25" customHeight="1">
      <c r="A657" s="22" t="s">
        <v>327</v>
      </c>
      <c r="B657" s="24" t="s">
        <v>320</v>
      </c>
      <c r="C657" s="24" t="s">
        <v>192</v>
      </c>
      <c r="D657" s="24" t="s">
        <v>193</v>
      </c>
      <c r="E657" s="24" t="s">
        <v>91</v>
      </c>
      <c r="F657" s="24" t="s">
        <v>244</v>
      </c>
      <c r="G657" s="24"/>
      <c r="H657" s="26"/>
      <c r="I657" s="137">
        <f>I658</f>
        <v>50</v>
      </c>
      <c r="J657" s="137"/>
      <c r="K657" s="137"/>
      <c r="L657" s="137"/>
      <c r="M657" s="138"/>
      <c r="N657" s="201">
        <f t="shared" si="120"/>
        <v>0</v>
      </c>
      <c r="O657" s="201">
        <f t="shared" si="120"/>
        <v>50</v>
      </c>
    </row>
    <row r="658" spans="1:15" ht="45">
      <c r="A658" s="22" t="s">
        <v>315</v>
      </c>
      <c r="B658" s="24" t="s">
        <v>320</v>
      </c>
      <c r="C658" s="24" t="s">
        <v>192</v>
      </c>
      <c r="D658" s="24" t="s">
        <v>193</v>
      </c>
      <c r="E658" s="24" t="s">
        <v>91</v>
      </c>
      <c r="F658" s="24" t="s">
        <v>245</v>
      </c>
      <c r="G658" s="24"/>
      <c r="H658" s="26"/>
      <c r="I658" s="137">
        <f>I659</f>
        <v>50</v>
      </c>
      <c r="J658" s="137"/>
      <c r="K658" s="137"/>
      <c r="L658" s="137"/>
      <c r="M658" s="138"/>
      <c r="N658" s="201">
        <f t="shared" si="120"/>
        <v>0</v>
      </c>
      <c r="O658" s="201">
        <f t="shared" si="120"/>
        <v>50</v>
      </c>
    </row>
    <row r="659" spans="1:15" ht="18">
      <c r="A659" s="28" t="s">
        <v>234</v>
      </c>
      <c r="B659" s="26" t="s">
        <v>320</v>
      </c>
      <c r="C659" s="26" t="s">
        <v>192</v>
      </c>
      <c r="D659" s="26" t="s">
        <v>193</v>
      </c>
      <c r="E659" s="26" t="s">
        <v>91</v>
      </c>
      <c r="F659" s="26" t="s">
        <v>245</v>
      </c>
      <c r="G659" s="26" t="s">
        <v>222</v>
      </c>
      <c r="H659" s="26"/>
      <c r="I659" s="139">
        <v>50</v>
      </c>
      <c r="J659" s="137">
        <f aca="true" t="shared" si="121" ref="J659:M661">J660</f>
        <v>0</v>
      </c>
      <c r="K659" s="137">
        <f t="shared" si="121"/>
        <v>0</v>
      </c>
      <c r="L659" s="137">
        <f t="shared" si="121"/>
        <v>0</v>
      </c>
      <c r="M659" s="138">
        <f t="shared" si="121"/>
        <v>0</v>
      </c>
      <c r="N659" s="141">
        <v>0</v>
      </c>
      <c r="O659" s="141">
        <f>I659+N659</f>
        <v>50</v>
      </c>
    </row>
    <row r="660" spans="1:15" ht="18">
      <c r="A660" s="54" t="s">
        <v>316</v>
      </c>
      <c r="B660" s="46" t="s">
        <v>320</v>
      </c>
      <c r="C660" s="46" t="s">
        <v>192</v>
      </c>
      <c r="D660" s="46" t="s">
        <v>191</v>
      </c>
      <c r="E660" s="46"/>
      <c r="F660" s="46"/>
      <c r="G660" s="46"/>
      <c r="H660" s="26"/>
      <c r="I660" s="133">
        <f>I661+I680+I692</f>
        <v>152725.69999999998</v>
      </c>
      <c r="J660" s="133">
        <f aca="true" t="shared" si="122" ref="J660:O660">J661+J680+J692</f>
        <v>0</v>
      </c>
      <c r="K660" s="133">
        <f t="shared" si="122"/>
        <v>0</v>
      </c>
      <c r="L660" s="133">
        <f t="shared" si="122"/>
        <v>0</v>
      </c>
      <c r="M660" s="133">
        <f t="shared" si="122"/>
        <v>0</v>
      </c>
      <c r="N660" s="133">
        <f t="shared" si="122"/>
        <v>0</v>
      </c>
      <c r="O660" s="133">
        <f t="shared" si="122"/>
        <v>152725.7</v>
      </c>
    </row>
    <row r="661" spans="1:15" ht="75">
      <c r="A661" s="22" t="s">
        <v>467</v>
      </c>
      <c r="B661" s="24" t="s">
        <v>320</v>
      </c>
      <c r="C661" s="24" t="s">
        <v>192</v>
      </c>
      <c r="D661" s="24" t="s">
        <v>191</v>
      </c>
      <c r="E661" s="24" t="s">
        <v>92</v>
      </c>
      <c r="F661" s="24"/>
      <c r="G661" s="24"/>
      <c r="H661" s="26"/>
      <c r="I661" s="137">
        <f>I662+I671</f>
        <v>131605.3</v>
      </c>
      <c r="J661" s="137">
        <f t="shared" si="121"/>
        <v>0</v>
      </c>
      <c r="K661" s="137">
        <f t="shared" si="121"/>
        <v>0</v>
      </c>
      <c r="L661" s="137">
        <f t="shared" si="121"/>
        <v>0</v>
      </c>
      <c r="M661" s="138">
        <f t="shared" si="121"/>
        <v>0</v>
      </c>
      <c r="N661" s="201">
        <f>N662+N671</f>
        <v>-90.8</v>
      </c>
      <c r="O661" s="201">
        <f>O662+O671</f>
        <v>131514.5</v>
      </c>
    </row>
    <row r="662" spans="1:15" ht="45">
      <c r="A662" s="22" t="s">
        <v>397</v>
      </c>
      <c r="B662" s="24" t="s">
        <v>320</v>
      </c>
      <c r="C662" s="24" t="s">
        <v>192</v>
      </c>
      <c r="D662" s="24" t="s">
        <v>191</v>
      </c>
      <c r="E662" s="24" t="s">
        <v>93</v>
      </c>
      <c r="F662" s="24"/>
      <c r="G662" s="24"/>
      <c r="H662" s="26"/>
      <c r="I662" s="137">
        <f>I664+I667</f>
        <v>75270</v>
      </c>
      <c r="J662" s="137">
        <f>J664</f>
        <v>0</v>
      </c>
      <c r="K662" s="137">
        <f>K664</f>
        <v>0</v>
      </c>
      <c r="L662" s="137">
        <f>L664</f>
        <v>0</v>
      </c>
      <c r="M662" s="138">
        <f>M664</f>
        <v>0</v>
      </c>
      <c r="N662" s="201">
        <f>N664+N667</f>
        <v>-90.8</v>
      </c>
      <c r="O662" s="201">
        <f>O664+O667</f>
        <v>75179.2</v>
      </c>
    </row>
    <row r="663" spans="1:15" ht="18">
      <c r="A663" s="22" t="s">
        <v>298</v>
      </c>
      <c r="B663" s="24" t="s">
        <v>320</v>
      </c>
      <c r="C663" s="24" t="s">
        <v>192</v>
      </c>
      <c r="D663" s="24" t="s">
        <v>191</v>
      </c>
      <c r="E663" s="24" t="s">
        <v>140</v>
      </c>
      <c r="F663" s="24"/>
      <c r="G663" s="24"/>
      <c r="H663" s="26"/>
      <c r="I663" s="137">
        <f>I664</f>
        <v>73165.9</v>
      </c>
      <c r="J663" s="147"/>
      <c r="K663" s="147"/>
      <c r="L663" s="147"/>
      <c r="M663" s="147"/>
      <c r="N663" s="201">
        <f aca="true" t="shared" si="123" ref="N663:O665">N664</f>
        <v>0</v>
      </c>
      <c r="O663" s="201">
        <f t="shared" si="123"/>
        <v>73165.9</v>
      </c>
    </row>
    <row r="664" spans="1:15" ht="33" customHeight="1">
      <c r="A664" s="22" t="s">
        <v>327</v>
      </c>
      <c r="B664" s="24" t="s">
        <v>320</v>
      </c>
      <c r="C664" s="24" t="s">
        <v>192</v>
      </c>
      <c r="D664" s="24" t="s">
        <v>191</v>
      </c>
      <c r="E664" s="24" t="s">
        <v>140</v>
      </c>
      <c r="F664" s="24" t="s">
        <v>244</v>
      </c>
      <c r="G664" s="24"/>
      <c r="H664" s="26"/>
      <c r="I664" s="137">
        <f>I665</f>
        <v>73165.9</v>
      </c>
      <c r="J664" s="151"/>
      <c r="K664" s="151"/>
      <c r="L664" s="151"/>
      <c r="M664" s="151"/>
      <c r="N664" s="201">
        <f t="shared" si="123"/>
        <v>0</v>
      </c>
      <c r="O664" s="201">
        <f t="shared" si="123"/>
        <v>73165.9</v>
      </c>
    </row>
    <row r="665" spans="1:15" ht="45">
      <c r="A665" s="22" t="s">
        <v>315</v>
      </c>
      <c r="B665" s="24" t="s">
        <v>320</v>
      </c>
      <c r="C665" s="24" t="s">
        <v>192</v>
      </c>
      <c r="D665" s="24" t="s">
        <v>191</v>
      </c>
      <c r="E665" s="24" t="s">
        <v>140</v>
      </c>
      <c r="F665" s="24" t="s">
        <v>245</v>
      </c>
      <c r="G665" s="24"/>
      <c r="H665" s="26"/>
      <c r="I665" s="137">
        <f>I666</f>
        <v>73165.9</v>
      </c>
      <c r="J665" s="137" t="e">
        <f>#REF!</f>
        <v>#REF!</v>
      </c>
      <c r="K665" s="137" t="e">
        <f>#REF!</f>
        <v>#REF!</v>
      </c>
      <c r="L665" s="137" t="e">
        <f>#REF!</f>
        <v>#REF!</v>
      </c>
      <c r="M665" s="138" t="e">
        <f>#REF!</f>
        <v>#REF!</v>
      </c>
      <c r="N665" s="201">
        <f t="shared" si="123"/>
        <v>0</v>
      </c>
      <c r="O665" s="201">
        <f t="shared" si="123"/>
        <v>73165.9</v>
      </c>
    </row>
    <row r="666" spans="1:15" ht="18">
      <c r="A666" s="28" t="s">
        <v>235</v>
      </c>
      <c r="B666" s="26" t="s">
        <v>320</v>
      </c>
      <c r="C666" s="26" t="s">
        <v>192</v>
      </c>
      <c r="D666" s="26" t="s">
        <v>191</v>
      </c>
      <c r="E666" s="26" t="s">
        <v>140</v>
      </c>
      <c r="F666" s="26" t="s">
        <v>245</v>
      </c>
      <c r="G666" s="26" t="s">
        <v>223</v>
      </c>
      <c r="H666" s="26"/>
      <c r="I666" s="139">
        <v>73165.9</v>
      </c>
      <c r="J666" s="154"/>
      <c r="K666" s="154"/>
      <c r="L666" s="154"/>
      <c r="M666" s="154"/>
      <c r="N666" s="141">
        <v>0</v>
      </c>
      <c r="O666" s="141">
        <f>I666+N666</f>
        <v>73165.9</v>
      </c>
    </row>
    <row r="667" spans="1:15" ht="18">
      <c r="A667" s="22" t="s">
        <v>298</v>
      </c>
      <c r="B667" s="24" t="s">
        <v>320</v>
      </c>
      <c r="C667" s="24" t="s">
        <v>192</v>
      </c>
      <c r="D667" s="24" t="s">
        <v>191</v>
      </c>
      <c r="E667" s="24" t="s">
        <v>94</v>
      </c>
      <c r="F667" s="24"/>
      <c r="G667" s="24"/>
      <c r="H667" s="26"/>
      <c r="I667" s="137">
        <f>I668</f>
        <v>2104.1</v>
      </c>
      <c r="J667" s="154"/>
      <c r="K667" s="154"/>
      <c r="L667" s="154"/>
      <c r="M667" s="154"/>
      <c r="N667" s="201">
        <f aca="true" t="shared" si="124" ref="N667:O669">N668</f>
        <v>-90.8</v>
      </c>
      <c r="O667" s="201">
        <f t="shared" si="124"/>
        <v>2013.3</v>
      </c>
    </row>
    <row r="668" spans="1:15" ht="36" customHeight="1">
      <c r="A668" s="22" t="s">
        <v>327</v>
      </c>
      <c r="B668" s="24" t="s">
        <v>320</v>
      </c>
      <c r="C668" s="24" t="s">
        <v>192</v>
      </c>
      <c r="D668" s="24" t="s">
        <v>191</v>
      </c>
      <c r="E668" s="24" t="s">
        <v>94</v>
      </c>
      <c r="F668" s="24" t="s">
        <v>244</v>
      </c>
      <c r="G668" s="24"/>
      <c r="H668" s="26"/>
      <c r="I668" s="137">
        <f>I669</f>
        <v>2104.1</v>
      </c>
      <c r="J668" s="151"/>
      <c r="K668" s="151"/>
      <c r="L668" s="151"/>
      <c r="M668" s="151"/>
      <c r="N668" s="201">
        <f t="shared" si="124"/>
        <v>-90.8</v>
      </c>
      <c r="O668" s="201">
        <f t="shared" si="124"/>
        <v>2013.3</v>
      </c>
    </row>
    <row r="669" spans="1:15" ht="45">
      <c r="A669" s="22" t="s">
        <v>315</v>
      </c>
      <c r="B669" s="24" t="s">
        <v>320</v>
      </c>
      <c r="C669" s="24" t="s">
        <v>192</v>
      </c>
      <c r="D669" s="24" t="s">
        <v>191</v>
      </c>
      <c r="E669" s="24" t="s">
        <v>94</v>
      </c>
      <c r="F669" s="24" t="s">
        <v>245</v>
      </c>
      <c r="G669" s="24"/>
      <c r="H669" s="26"/>
      <c r="I669" s="137">
        <f>I670</f>
        <v>2104.1</v>
      </c>
      <c r="J669" s="151"/>
      <c r="K669" s="151"/>
      <c r="L669" s="151"/>
      <c r="M669" s="151"/>
      <c r="N669" s="201">
        <f t="shared" si="124"/>
        <v>-90.8</v>
      </c>
      <c r="O669" s="201">
        <f t="shared" si="124"/>
        <v>2013.3</v>
      </c>
    </row>
    <row r="670" spans="1:15" ht="18">
      <c r="A670" s="28" t="s">
        <v>234</v>
      </c>
      <c r="B670" s="26" t="s">
        <v>320</v>
      </c>
      <c r="C670" s="26" t="s">
        <v>192</v>
      </c>
      <c r="D670" s="26" t="s">
        <v>191</v>
      </c>
      <c r="E670" s="26" t="s">
        <v>94</v>
      </c>
      <c r="F670" s="26" t="s">
        <v>245</v>
      </c>
      <c r="G670" s="26" t="s">
        <v>222</v>
      </c>
      <c r="H670" s="26"/>
      <c r="I670" s="139">
        <v>2104.1</v>
      </c>
      <c r="J670" s="151"/>
      <c r="K670" s="151"/>
      <c r="L670" s="151"/>
      <c r="M670" s="151"/>
      <c r="N670" s="141">
        <v>-90.8</v>
      </c>
      <c r="O670" s="141">
        <f>I670+N670</f>
        <v>2013.3</v>
      </c>
    </row>
    <row r="671" spans="1:15" ht="45">
      <c r="A671" s="22" t="s">
        <v>394</v>
      </c>
      <c r="B671" s="24" t="s">
        <v>320</v>
      </c>
      <c r="C671" s="24" t="s">
        <v>192</v>
      </c>
      <c r="D671" s="24" t="s">
        <v>191</v>
      </c>
      <c r="E671" s="24" t="s">
        <v>95</v>
      </c>
      <c r="F671" s="24"/>
      <c r="G671" s="24"/>
      <c r="H671" s="26"/>
      <c r="I671" s="137">
        <f>I672+I676</f>
        <v>56335.299999999996</v>
      </c>
      <c r="J671" s="151"/>
      <c r="K671" s="151"/>
      <c r="L671" s="151"/>
      <c r="M671" s="151"/>
      <c r="N671" s="201">
        <f>N672+N676</f>
        <v>0</v>
      </c>
      <c r="O671" s="201">
        <f>O672+O676</f>
        <v>56335.299999999996</v>
      </c>
    </row>
    <row r="672" spans="1:15" ht="18">
      <c r="A672" s="22" t="s">
        <v>298</v>
      </c>
      <c r="B672" s="24" t="s">
        <v>320</v>
      </c>
      <c r="C672" s="24" t="s">
        <v>192</v>
      </c>
      <c r="D672" s="24" t="s">
        <v>191</v>
      </c>
      <c r="E672" s="24" t="s">
        <v>97</v>
      </c>
      <c r="F672" s="24"/>
      <c r="G672" s="24"/>
      <c r="H672" s="26"/>
      <c r="I672" s="137">
        <f>I673</f>
        <v>51303.1</v>
      </c>
      <c r="J672" s="151"/>
      <c r="K672" s="151"/>
      <c r="L672" s="151"/>
      <c r="M672" s="151"/>
      <c r="N672" s="201">
        <f aca="true" t="shared" si="125" ref="N672:O674">N673</f>
        <v>0</v>
      </c>
      <c r="O672" s="201">
        <f t="shared" si="125"/>
        <v>51303.1</v>
      </c>
    </row>
    <row r="673" spans="1:15" ht="33" customHeight="1">
      <c r="A673" s="22" t="s">
        <v>327</v>
      </c>
      <c r="B673" s="24" t="s">
        <v>320</v>
      </c>
      <c r="C673" s="24" t="s">
        <v>192</v>
      </c>
      <c r="D673" s="24" t="s">
        <v>191</v>
      </c>
      <c r="E673" s="24" t="s">
        <v>97</v>
      </c>
      <c r="F673" s="24" t="s">
        <v>244</v>
      </c>
      <c r="G673" s="24"/>
      <c r="H673" s="26"/>
      <c r="I673" s="137">
        <f>I674</f>
        <v>51303.1</v>
      </c>
      <c r="J673" s="151"/>
      <c r="K673" s="151"/>
      <c r="L673" s="151"/>
      <c r="M673" s="151"/>
      <c r="N673" s="201">
        <f t="shared" si="125"/>
        <v>0</v>
      </c>
      <c r="O673" s="201">
        <f t="shared" si="125"/>
        <v>51303.1</v>
      </c>
    </row>
    <row r="674" spans="1:15" ht="45">
      <c r="A674" s="22" t="s">
        <v>315</v>
      </c>
      <c r="B674" s="24" t="s">
        <v>320</v>
      </c>
      <c r="C674" s="24" t="s">
        <v>192</v>
      </c>
      <c r="D674" s="24" t="s">
        <v>191</v>
      </c>
      <c r="E674" s="24" t="s">
        <v>97</v>
      </c>
      <c r="F674" s="24" t="s">
        <v>245</v>
      </c>
      <c r="G674" s="24"/>
      <c r="H674" s="26"/>
      <c r="I674" s="137">
        <f>I675</f>
        <v>51303.1</v>
      </c>
      <c r="J674" s="151"/>
      <c r="K674" s="151"/>
      <c r="L674" s="151"/>
      <c r="M674" s="151"/>
      <c r="N674" s="201">
        <f t="shared" si="125"/>
        <v>0</v>
      </c>
      <c r="O674" s="201">
        <f t="shared" si="125"/>
        <v>51303.1</v>
      </c>
    </row>
    <row r="675" spans="1:15" ht="18">
      <c r="A675" s="28" t="s">
        <v>235</v>
      </c>
      <c r="B675" s="26" t="s">
        <v>320</v>
      </c>
      <c r="C675" s="26" t="s">
        <v>192</v>
      </c>
      <c r="D675" s="26" t="s">
        <v>191</v>
      </c>
      <c r="E675" s="26" t="s">
        <v>97</v>
      </c>
      <c r="F675" s="26" t="s">
        <v>245</v>
      </c>
      <c r="G675" s="26" t="s">
        <v>223</v>
      </c>
      <c r="H675" s="26"/>
      <c r="I675" s="139">
        <v>51303.1</v>
      </c>
      <c r="J675" s="151"/>
      <c r="K675" s="151"/>
      <c r="L675" s="151"/>
      <c r="M675" s="151"/>
      <c r="N675" s="141">
        <v>0</v>
      </c>
      <c r="O675" s="141">
        <f>I675+N675</f>
        <v>51303.1</v>
      </c>
    </row>
    <row r="676" spans="1:15" ht="18">
      <c r="A676" s="22" t="s">
        <v>298</v>
      </c>
      <c r="B676" s="24" t="s">
        <v>320</v>
      </c>
      <c r="C676" s="24" t="s">
        <v>192</v>
      </c>
      <c r="D676" s="24" t="s">
        <v>191</v>
      </c>
      <c r="E676" s="24" t="s">
        <v>96</v>
      </c>
      <c r="F676" s="24"/>
      <c r="G676" s="24"/>
      <c r="H676" s="26"/>
      <c r="I676" s="137">
        <f>I677</f>
        <v>5032.2</v>
      </c>
      <c r="J676" s="151"/>
      <c r="K676" s="151"/>
      <c r="L676" s="151"/>
      <c r="M676" s="151"/>
      <c r="N676" s="201">
        <f aca="true" t="shared" si="126" ref="N676:O678">N677</f>
        <v>0</v>
      </c>
      <c r="O676" s="201">
        <f t="shared" si="126"/>
        <v>5032.2</v>
      </c>
    </row>
    <row r="677" spans="1:15" ht="36" customHeight="1">
      <c r="A677" s="22" t="s">
        <v>327</v>
      </c>
      <c r="B677" s="24" t="s">
        <v>320</v>
      </c>
      <c r="C677" s="24" t="s">
        <v>192</v>
      </c>
      <c r="D677" s="24" t="s">
        <v>191</v>
      </c>
      <c r="E677" s="24" t="s">
        <v>96</v>
      </c>
      <c r="F677" s="24" t="s">
        <v>244</v>
      </c>
      <c r="G677" s="24"/>
      <c r="H677" s="26"/>
      <c r="I677" s="137">
        <f>I678</f>
        <v>5032.2</v>
      </c>
      <c r="J677" s="151"/>
      <c r="K677" s="151"/>
      <c r="L677" s="151"/>
      <c r="M677" s="151"/>
      <c r="N677" s="201">
        <f t="shared" si="126"/>
        <v>0</v>
      </c>
      <c r="O677" s="201">
        <f t="shared" si="126"/>
        <v>5032.2</v>
      </c>
    </row>
    <row r="678" spans="1:15" ht="45">
      <c r="A678" s="22" t="s">
        <v>315</v>
      </c>
      <c r="B678" s="24" t="s">
        <v>320</v>
      </c>
      <c r="C678" s="24" t="s">
        <v>192</v>
      </c>
      <c r="D678" s="24" t="s">
        <v>191</v>
      </c>
      <c r="E678" s="24" t="s">
        <v>96</v>
      </c>
      <c r="F678" s="24" t="s">
        <v>245</v>
      </c>
      <c r="G678" s="24"/>
      <c r="H678" s="26"/>
      <c r="I678" s="137">
        <f>I679</f>
        <v>5032.2</v>
      </c>
      <c r="J678" s="151"/>
      <c r="K678" s="151"/>
      <c r="L678" s="151"/>
      <c r="M678" s="151"/>
      <c r="N678" s="201">
        <f t="shared" si="126"/>
        <v>0</v>
      </c>
      <c r="O678" s="201">
        <f t="shared" si="126"/>
        <v>5032.2</v>
      </c>
    </row>
    <row r="679" spans="1:15" ht="18">
      <c r="A679" s="28" t="s">
        <v>234</v>
      </c>
      <c r="B679" s="26" t="s">
        <v>320</v>
      </c>
      <c r="C679" s="26" t="s">
        <v>192</v>
      </c>
      <c r="D679" s="26" t="s">
        <v>191</v>
      </c>
      <c r="E679" s="26" t="s">
        <v>96</v>
      </c>
      <c r="F679" s="26" t="s">
        <v>245</v>
      </c>
      <c r="G679" s="26" t="s">
        <v>222</v>
      </c>
      <c r="H679" s="26"/>
      <c r="I679" s="139">
        <v>5032.2</v>
      </c>
      <c r="J679" s="151"/>
      <c r="K679" s="151"/>
      <c r="L679" s="151"/>
      <c r="M679" s="151"/>
      <c r="N679" s="141">
        <v>0</v>
      </c>
      <c r="O679" s="141">
        <f>I679+N679</f>
        <v>5032.2</v>
      </c>
    </row>
    <row r="680" spans="1:15" ht="45">
      <c r="A680" s="22" t="s">
        <v>331</v>
      </c>
      <c r="B680" s="24" t="s">
        <v>320</v>
      </c>
      <c r="C680" s="24" t="s">
        <v>192</v>
      </c>
      <c r="D680" s="24" t="s">
        <v>191</v>
      </c>
      <c r="E680" s="24" t="s">
        <v>139</v>
      </c>
      <c r="F680" s="24"/>
      <c r="G680" s="24"/>
      <c r="H680" s="26"/>
      <c r="I680" s="137">
        <f>I686+I681</f>
        <v>21025.4</v>
      </c>
      <c r="J680" s="151"/>
      <c r="K680" s="151"/>
      <c r="L680" s="151"/>
      <c r="M680" s="151"/>
      <c r="N680" s="201">
        <f>N686+N681</f>
        <v>90.8</v>
      </c>
      <c r="O680" s="201">
        <f>O686+O681</f>
        <v>21116.2</v>
      </c>
    </row>
    <row r="681" spans="1:15" ht="30">
      <c r="A681" s="111" t="s">
        <v>138</v>
      </c>
      <c r="B681" s="24" t="s">
        <v>320</v>
      </c>
      <c r="C681" s="24" t="s">
        <v>192</v>
      </c>
      <c r="D681" s="24" t="s">
        <v>191</v>
      </c>
      <c r="E681" s="24" t="s">
        <v>477</v>
      </c>
      <c r="F681" s="24"/>
      <c r="G681" s="24"/>
      <c r="H681" s="26"/>
      <c r="I681" s="137">
        <f>I682</f>
        <v>500.7</v>
      </c>
      <c r="J681" s="151"/>
      <c r="K681" s="151"/>
      <c r="L681" s="151"/>
      <c r="M681" s="151"/>
      <c r="N681" s="201">
        <f aca="true" t="shared" si="127" ref="N681:O684">N682</f>
        <v>90.8</v>
      </c>
      <c r="O681" s="201">
        <f t="shared" si="127"/>
        <v>591.5</v>
      </c>
    </row>
    <row r="682" spans="1:15" ht="18">
      <c r="A682" s="111" t="s">
        <v>298</v>
      </c>
      <c r="B682" s="24" t="s">
        <v>320</v>
      </c>
      <c r="C682" s="24" t="s">
        <v>192</v>
      </c>
      <c r="D682" s="24" t="s">
        <v>191</v>
      </c>
      <c r="E682" s="24" t="s">
        <v>478</v>
      </c>
      <c r="F682" s="24"/>
      <c r="G682" s="24"/>
      <c r="H682" s="26"/>
      <c r="I682" s="137">
        <f>I683</f>
        <v>500.7</v>
      </c>
      <c r="J682" s="151"/>
      <c r="K682" s="151"/>
      <c r="L682" s="151"/>
      <c r="M682" s="151"/>
      <c r="N682" s="201">
        <f t="shared" si="127"/>
        <v>90.8</v>
      </c>
      <c r="O682" s="201">
        <f t="shared" si="127"/>
        <v>591.5</v>
      </c>
    </row>
    <row r="683" spans="1:15" ht="37.5" customHeight="1">
      <c r="A683" s="111" t="s">
        <v>327</v>
      </c>
      <c r="B683" s="24" t="s">
        <v>320</v>
      </c>
      <c r="C683" s="24" t="s">
        <v>192</v>
      </c>
      <c r="D683" s="24" t="s">
        <v>191</v>
      </c>
      <c r="E683" s="24" t="s">
        <v>478</v>
      </c>
      <c r="F683" s="24" t="s">
        <v>244</v>
      </c>
      <c r="G683" s="24"/>
      <c r="H683" s="26"/>
      <c r="I683" s="137">
        <f>I684</f>
        <v>500.7</v>
      </c>
      <c r="J683" s="151"/>
      <c r="K683" s="151"/>
      <c r="L683" s="151"/>
      <c r="M683" s="151"/>
      <c r="N683" s="201">
        <f t="shared" si="127"/>
        <v>90.8</v>
      </c>
      <c r="O683" s="201">
        <f t="shared" si="127"/>
        <v>591.5</v>
      </c>
    </row>
    <row r="684" spans="1:15" ht="45">
      <c r="A684" s="111" t="s">
        <v>315</v>
      </c>
      <c r="B684" s="24" t="s">
        <v>320</v>
      </c>
      <c r="C684" s="24" t="s">
        <v>192</v>
      </c>
      <c r="D684" s="24" t="s">
        <v>191</v>
      </c>
      <c r="E684" s="24" t="s">
        <v>478</v>
      </c>
      <c r="F684" s="24" t="s">
        <v>245</v>
      </c>
      <c r="G684" s="24"/>
      <c r="H684" s="26"/>
      <c r="I684" s="137">
        <f>I685</f>
        <v>500.7</v>
      </c>
      <c r="J684" s="151"/>
      <c r="K684" s="151"/>
      <c r="L684" s="151"/>
      <c r="M684" s="151"/>
      <c r="N684" s="201">
        <f t="shared" si="127"/>
        <v>90.8</v>
      </c>
      <c r="O684" s="201">
        <f t="shared" si="127"/>
        <v>591.5</v>
      </c>
    </row>
    <row r="685" spans="1:32" s="70" customFormat="1" ht="18">
      <c r="A685" s="114" t="s">
        <v>234</v>
      </c>
      <c r="B685" s="26" t="s">
        <v>320</v>
      </c>
      <c r="C685" s="26" t="s">
        <v>192</v>
      </c>
      <c r="D685" s="26" t="s">
        <v>191</v>
      </c>
      <c r="E685" s="26" t="s">
        <v>478</v>
      </c>
      <c r="F685" s="26" t="s">
        <v>245</v>
      </c>
      <c r="G685" s="26" t="s">
        <v>222</v>
      </c>
      <c r="H685" s="26"/>
      <c r="I685" s="139">
        <v>500.7</v>
      </c>
      <c r="J685" s="155"/>
      <c r="K685" s="155"/>
      <c r="L685" s="155"/>
      <c r="M685" s="156"/>
      <c r="N685" s="141">
        <v>90.8</v>
      </c>
      <c r="O685" s="141">
        <f>I685+N685</f>
        <v>591.5</v>
      </c>
      <c r="P685" s="126"/>
      <c r="S685" s="125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126"/>
    </row>
    <row r="686" spans="1:32" s="70" customFormat="1" ht="90">
      <c r="A686" s="111" t="s">
        <v>479</v>
      </c>
      <c r="B686" s="24" t="s">
        <v>320</v>
      </c>
      <c r="C686" s="24" t="s">
        <v>192</v>
      </c>
      <c r="D686" s="24" t="s">
        <v>191</v>
      </c>
      <c r="E686" s="24" t="s">
        <v>372</v>
      </c>
      <c r="F686" s="24"/>
      <c r="G686" s="24"/>
      <c r="H686" s="26"/>
      <c r="I686" s="137">
        <f>I687</f>
        <v>20524.7</v>
      </c>
      <c r="J686" s="155"/>
      <c r="K686" s="155"/>
      <c r="L686" s="155"/>
      <c r="M686" s="156"/>
      <c r="N686" s="201">
        <f aca="true" t="shared" si="128" ref="N686:O688">N687</f>
        <v>0</v>
      </c>
      <c r="O686" s="201">
        <f t="shared" si="128"/>
        <v>20524.7</v>
      </c>
      <c r="P686" s="126"/>
      <c r="S686" s="125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126"/>
    </row>
    <row r="687" spans="1:15" ht="30">
      <c r="A687" s="22" t="s">
        <v>480</v>
      </c>
      <c r="B687" s="24" t="s">
        <v>320</v>
      </c>
      <c r="C687" s="24" t="s">
        <v>192</v>
      </c>
      <c r="D687" s="24" t="s">
        <v>191</v>
      </c>
      <c r="E687" s="24" t="s">
        <v>381</v>
      </c>
      <c r="F687" s="24"/>
      <c r="G687" s="24"/>
      <c r="H687" s="26"/>
      <c r="I687" s="137">
        <f>I688</f>
        <v>20524.7</v>
      </c>
      <c r="J687" s="151"/>
      <c r="K687" s="151"/>
      <c r="L687" s="151"/>
      <c r="M687" s="151"/>
      <c r="N687" s="201">
        <f t="shared" si="128"/>
        <v>0</v>
      </c>
      <c r="O687" s="201">
        <f t="shared" si="128"/>
        <v>20524.7</v>
      </c>
    </row>
    <row r="688" spans="1:15" ht="36" customHeight="1">
      <c r="A688" s="22" t="s">
        <v>327</v>
      </c>
      <c r="B688" s="24" t="s">
        <v>320</v>
      </c>
      <c r="C688" s="24" t="s">
        <v>192</v>
      </c>
      <c r="D688" s="24" t="s">
        <v>191</v>
      </c>
      <c r="E688" s="24" t="s">
        <v>381</v>
      </c>
      <c r="F688" s="24" t="s">
        <v>244</v>
      </c>
      <c r="G688" s="24"/>
      <c r="H688" s="26"/>
      <c r="I688" s="137">
        <f>I689</f>
        <v>20524.7</v>
      </c>
      <c r="J688" s="151"/>
      <c r="K688" s="151"/>
      <c r="L688" s="151"/>
      <c r="M688" s="151"/>
      <c r="N688" s="201">
        <f t="shared" si="128"/>
        <v>0</v>
      </c>
      <c r="O688" s="201">
        <f t="shared" si="128"/>
        <v>20524.7</v>
      </c>
    </row>
    <row r="689" spans="1:15" ht="45">
      <c r="A689" s="22" t="s">
        <v>315</v>
      </c>
      <c r="B689" s="24" t="s">
        <v>320</v>
      </c>
      <c r="C689" s="24" t="s">
        <v>192</v>
      </c>
      <c r="D689" s="24" t="s">
        <v>191</v>
      </c>
      <c r="E689" s="24" t="s">
        <v>381</v>
      </c>
      <c r="F689" s="24" t="s">
        <v>245</v>
      </c>
      <c r="G689" s="24"/>
      <c r="H689" s="26"/>
      <c r="I689" s="137">
        <f>I690+I691</f>
        <v>20524.7</v>
      </c>
      <c r="J689" s="151"/>
      <c r="K689" s="151"/>
      <c r="L689" s="151"/>
      <c r="M689" s="151"/>
      <c r="N689" s="201">
        <f>N690+N691</f>
        <v>0</v>
      </c>
      <c r="O689" s="201">
        <f>O690+O691</f>
        <v>20524.7</v>
      </c>
    </row>
    <row r="690" spans="1:15" ht="18">
      <c r="A690" s="28" t="s">
        <v>234</v>
      </c>
      <c r="B690" s="26" t="s">
        <v>320</v>
      </c>
      <c r="C690" s="26" t="s">
        <v>192</v>
      </c>
      <c r="D690" s="26" t="s">
        <v>191</v>
      </c>
      <c r="E690" s="26" t="s">
        <v>381</v>
      </c>
      <c r="F690" s="26" t="s">
        <v>245</v>
      </c>
      <c r="G690" s="26" t="s">
        <v>222</v>
      </c>
      <c r="H690" s="26"/>
      <c r="I690" s="139">
        <v>242.2</v>
      </c>
      <c r="J690" s="151"/>
      <c r="K690" s="151"/>
      <c r="L690" s="151"/>
      <c r="M690" s="151"/>
      <c r="N690" s="141">
        <v>0</v>
      </c>
      <c r="O690" s="141">
        <f>I690+N690</f>
        <v>242.2</v>
      </c>
    </row>
    <row r="691" spans="1:15" ht="18">
      <c r="A691" s="28" t="s">
        <v>235</v>
      </c>
      <c r="B691" s="26" t="s">
        <v>320</v>
      </c>
      <c r="C691" s="26" t="s">
        <v>192</v>
      </c>
      <c r="D691" s="26" t="s">
        <v>191</v>
      </c>
      <c r="E691" s="26" t="s">
        <v>381</v>
      </c>
      <c r="F691" s="26" t="s">
        <v>245</v>
      </c>
      <c r="G691" s="26" t="s">
        <v>223</v>
      </c>
      <c r="H691" s="26"/>
      <c r="I691" s="139">
        <v>20282.5</v>
      </c>
      <c r="J691" s="151"/>
      <c r="K691" s="151"/>
      <c r="L691" s="151"/>
      <c r="M691" s="151"/>
      <c r="N691" s="141">
        <v>0</v>
      </c>
      <c r="O691" s="141">
        <f>I691+N691</f>
        <v>20282.5</v>
      </c>
    </row>
    <row r="692" spans="1:15" ht="18">
      <c r="A692" s="112" t="s">
        <v>164</v>
      </c>
      <c r="B692" s="24" t="s">
        <v>320</v>
      </c>
      <c r="C692" s="24" t="s">
        <v>192</v>
      </c>
      <c r="D692" s="24" t="s">
        <v>191</v>
      </c>
      <c r="E692" s="24" t="s">
        <v>358</v>
      </c>
      <c r="F692" s="26"/>
      <c r="G692" s="26"/>
      <c r="H692" s="26"/>
      <c r="I692" s="163">
        <f>I693</f>
        <v>95</v>
      </c>
      <c r="J692" s="151"/>
      <c r="K692" s="151"/>
      <c r="L692" s="151"/>
      <c r="M692" s="151"/>
      <c r="N692" s="201">
        <f aca="true" t="shared" si="129" ref="N692:O695">N693</f>
        <v>0</v>
      </c>
      <c r="O692" s="201">
        <f t="shared" si="129"/>
        <v>95</v>
      </c>
    </row>
    <row r="693" spans="1:15" ht="60">
      <c r="A693" s="112" t="s">
        <v>293</v>
      </c>
      <c r="B693" s="24" t="s">
        <v>320</v>
      </c>
      <c r="C693" s="24" t="s">
        <v>192</v>
      </c>
      <c r="D693" s="24" t="s">
        <v>191</v>
      </c>
      <c r="E693" s="24" t="s">
        <v>11</v>
      </c>
      <c r="F693" s="24"/>
      <c r="G693" s="24"/>
      <c r="H693" s="26"/>
      <c r="I693" s="163">
        <f>I694</f>
        <v>95</v>
      </c>
      <c r="J693" s="151"/>
      <c r="K693" s="151"/>
      <c r="L693" s="151"/>
      <c r="M693" s="151"/>
      <c r="N693" s="201">
        <f t="shared" si="129"/>
        <v>0</v>
      </c>
      <c r="O693" s="201">
        <f t="shared" si="129"/>
        <v>95</v>
      </c>
    </row>
    <row r="694" spans="1:15" ht="45">
      <c r="A694" s="111" t="s">
        <v>327</v>
      </c>
      <c r="B694" s="24" t="s">
        <v>320</v>
      </c>
      <c r="C694" s="24" t="s">
        <v>192</v>
      </c>
      <c r="D694" s="24" t="s">
        <v>191</v>
      </c>
      <c r="E694" s="24" t="s">
        <v>11</v>
      </c>
      <c r="F694" s="24" t="s">
        <v>244</v>
      </c>
      <c r="G694" s="24"/>
      <c r="H694" s="26"/>
      <c r="I694" s="163">
        <f>I695</f>
        <v>95</v>
      </c>
      <c r="J694" s="151"/>
      <c r="K694" s="151"/>
      <c r="L694" s="151"/>
      <c r="M694" s="151"/>
      <c r="N694" s="201">
        <f t="shared" si="129"/>
        <v>0</v>
      </c>
      <c r="O694" s="201">
        <f t="shared" si="129"/>
        <v>95</v>
      </c>
    </row>
    <row r="695" spans="1:15" ht="45">
      <c r="A695" s="111" t="s">
        <v>315</v>
      </c>
      <c r="B695" s="24" t="s">
        <v>320</v>
      </c>
      <c r="C695" s="24" t="s">
        <v>192</v>
      </c>
      <c r="D695" s="24" t="s">
        <v>191</v>
      </c>
      <c r="E695" s="24" t="s">
        <v>11</v>
      </c>
      <c r="F695" s="24" t="s">
        <v>245</v>
      </c>
      <c r="G695" s="24"/>
      <c r="H695" s="26"/>
      <c r="I695" s="163">
        <f>I696</f>
        <v>95</v>
      </c>
      <c r="J695" s="151"/>
      <c r="K695" s="151"/>
      <c r="L695" s="151"/>
      <c r="M695" s="151"/>
      <c r="N695" s="201">
        <f t="shared" si="129"/>
        <v>0</v>
      </c>
      <c r="O695" s="201">
        <f t="shared" si="129"/>
        <v>95</v>
      </c>
    </row>
    <row r="696" spans="1:15" ht="18">
      <c r="A696" s="114" t="s">
        <v>234</v>
      </c>
      <c r="B696" s="26" t="s">
        <v>320</v>
      </c>
      <c r="C696" s="26" t="s">
        <v>192</v>
      </c>
      <c r="D696" s="26" t="s">
        <v>191</v>
      </c>
      <c r="E696" s="26" t="s">
        <v>11</v>
      </c>
      <c r="F696" s="26" t="s">
        <v>245</v>
      </c>
      <c r="G696" s="26" t="s">
        <v>222</v>
      </c>
      <c r="H696" s="26"/>
      <c r="I696" s="139">
        <v>95</v>
      </c>
      <c r="J696" s="151"/>
      <c r="K696" s="151"/>
      <c r="L696" s="151"/>
      <c r="M696" s="151"/>
      <c r="N696" s="141">
        <v>0</v>
      </c>
      <c r="O696" s="141">
        <f>I696+N696</f>
        <v>95</v>
      </c>
    </row>
    <row r="697" spans="1:15" ht="28.5">
      <c r="A697" s="45" t="s">
        <v>207</v>
      </c>
      <c r="B697" s="46" t="s">
        <v>320</v>
      </c>
      <c r="C697" s="46" t="s">
        <v>192</v>
      </c>
      <c r="D697" s="46" t="s">
        <v>204</v>
      </c>
      <c r="E697" s="46"/>
      <c r="F697" s="46"/>
      <c r="G697" s="24"/>
      <c r="H697" s="24"/>
      <c r="I697" s="133">
        <f>I715+I698+I709</f>
        <v>2005.7</v>
      </c>
      <c r="J697" s="146"/>
      <c r="K697" s="146"/>
      <c r="L697" s="146"/>
      <c r="M697" s="146"/>
      <c r="N697" s="133">
        <f>N715+N698+N709</f>
        <v>3500</v>
      </c>
      <c r="O697" s="133">
        <f>O715+O698+O709</f>
        <v>5505.7</v>
      </c>
    </row>
    <row r="698" spans="1:15" ht="75">
      <c r="A698" s="22" t="s">
        <v>467</v>
      </c>
      <c r="B698" s="24" t="s">
        <v>320</v>
      </c>
      <c r="C698" s="24" t="s">
        <v>192</v>
      </c>
      <c r="D698" s="24" t="s">
        <v>204</v>
      </c>
      <c r="E698" s="24" t="s">
        <v>92</v>
      </c>
      <c r="F698" s="46"/>
      <c r="G698" s="24"/>
      <c r="H698" s="24"/>
      <c r="I698" s="196">
        <f>I699+I704</f>
        <v>114</v>
      </c>
      <c r="J698" s="151"/>
      <c r="K698" s="151"/>
      <c r="L698" s="151"/>
      <c r="M698" s="151"/>
      <c r="N698" s="201">
        <f>N699+N704</f>
        <v>0</v>
      </c>
      <c r="O698" s="201">
        <f>O699+O704</f>
        <v>114</v>
      </c>
    </row>
    <row r="699" spans="1:15" ht="45">
      <c r="A699" s="22" t="s">
        <v>397</v>
      </c>
      <c r="B699" s="24" t="s">
        <v>320</v>
      </c>
      <c r="C699" s="24" t="s">
        <v>192</v>
      </c>
      <c r="D699" s="24" t="s">
        <v>204</v>
      </c>
      <c r="E699" s="24" t="s">
        <v>93</v>
      </c>
      <c r="F699" s="46"/>
      <c r="G699" s="24"/>
      <c r="H699" s="24"/>
      <c r="I699" s="196">
        <f>I700</f>
        <v>13</v>
      </c>
      <c r="J699" s="151"/>
      <c r="K699" s="151"/>
      <c r="L699" s="151"/>
      <c r="M699" s="151"/>
      <c r="N699" s="201">
        <f aca="true" t="shared" si="130" ref="N699:O702">N700</f>
        <v>0</v>
      </c>
      <c r="O699" s="201">
        <f t="shared" si="130"/>
        <v>13</v>
      </c>
    </row>
    <row r="700" spans="1:15" ht="18">
      <c r="A700" s="22" t="s">
        <v>298</v>
      </c>
      <c r="B700" s="24" t="s">
        <v>320</v>
      </c>
      <c r="C700" s="24" t="s">
        <v>192</v>
      </c>
      <c r="D700" s="24" t="s">
        <v>204</v>
      </c>
      <c r="E700" s="24" t="s">
        <v>94</v>
      </c>
      <c r="F700" s="24"/>
      <c r="G700" s="24"/>
      <c r="H700" s="24"/>
      <c r="I700" s="196">
        <f>I701</f>
        <v>13</v>
      </c>
      <c r="J700" s="151"/>
      <c r="K700" s="151"/>
      <c r="L700" s="151"/>
      <c r="M700" s="151"/>
      <c r="N700" s="201">
        <f t="shared" si="130"/>
        <v>0</v>
      </c>
      <c r="O700" s="201">
        <f t="shared" si="130"/>
        <v>13</v>
      </c>
    </row>
    <row r="701" spans="1:15" ht="33.75" customHeight="1">
      <c r="A701" s="22" t="s">
        <v>327</v>
      </c>
      <c r="B701" s="24" t="s">
        <v>320</v>
      </c>
      <c r="C701" s="24" t="s">
        <v>192</v>
      </c>
      <c r="D701" s="24" t="s">
        <v>204</v>
      </c>
      <c r="E701" s="24" t="s">
        <v>94</v>
      </c>
      <c r="F701" s="24" t="s">
        <v>244</v>
      </c>
      <c r="G701" s="24"/>
      <c r="H701" s="24"/>
      <c r="I701" s="196">
        <f>I702</f>
        <v>13</v>
      </c>
      <c r="J701" s="151"/>
      <c r="K701" s="151"/>
      <c r="L701" s="151"/>
      <c r="M701" s="151"/>
      <c r="N701" s="201">
        <f t="shared" si="130"/>
        <v>0</v>
      </c>
      <c r="O701" s="201">
        <f t="shared" si="130"/>
        <v>13</v>
      </c>
    </row>
    <row r="702" spans="1:15" ht="45">
      <c r="A702" s="22" t="s">
        <v>315</v>
      </c>
      <c r="B702" s="24" t="s">
        <v>320</v>
      </c>
      <c r="C702" s="24" t="s">
        <v>192</v>
      </c>
      <c r="D702" s="24" t="s">
        <v>204</v>
      </c>
      <c r="E702" s="24" t="s">
        <v>94</v>
      </c>
      <c r="F702" s="24" t="s">
        <v>245</v>
      </c>
      <c r="G702" s="24"/>
      <c r="H702" s="24"/>
      <c r="I702" s="196">
        <f>I703</f>
        <v>13</v>
      </c>
      <c r="J702" s="151"/>
      <c r="K702" s="151"/>
      <c r="L702" s="151"/>
      <c r="M702" s="151"/>
      <c r="N702" s="201">
        <f t="shared" si="130"/>
        <v>0</v>
      </c>
      <c r="O702" s="201">
        <f t="shared" si="130"/>
        <v>13</v>
      </c>
    </row>
    <row r="703" spans="1:15" ht="18">
      <c r="A703" s="28" t="s">
        <v>234</v>
      </c>
      <c r="B703" s="26" t="s">
        <v>320</v>
      </c>
      <c r="C703" s="26" t="s">
        <v>192</v>
      </c>
      <c r="D703" s="26" t="s">
        <v>204</v>
      </c>
      <c r="E703" s="26" t="s">
        <v>94</v>
      </c>
      <c r="F703" s="26" t="s">
        <v>245</v>
      </c>
      <c r="G703" s="26" t="s">
        <v>222</v>
      </c>
      <c r="H703" s="24"/>
      <c r="I703" s="139">
        <v>13</v>
      </c>
      <c r="J703" s="145"/>
      <c r="K703" s="145"/>
      <c r="L703" s="145"/>
      <c r="M703" s="145"/>
      <c r="N703" s="139">
        <v>0</v>
      </c>
      <c r="O703" s="139">
        <f>I703+N703</f>
        <v>13</v>
      </c>
    </row>
    <row r="704" spans="1:15" ht="45">
      <c r="A704" s="22" t="s">
        <v>394</v>
      </c>
      <c r="B704" s="24" t="s">
        <v>320</v>
      </c>
      <c r="C704" s="24" t="s">
        <v>192</v>
      </c>
      <c r="D704" s="24" t="s">
        <v>204</v>
      </c>
      <c r="E704" s="24" t="s">
        <v>95</v>
      </c>
      <c r="F704" s="46"/>
      <c r="G704" s="24"/>
      <c r="H704" s="24"/>
      <c r="I704" s="196">
        <f>I705</f>
        <v>101</v>
      </c>
      <c r="J704" s="151"/>
      <c r="K704" s="151"/>
      <c r="L704" s="151"/>
      <c r="M704" s="151"/>
      <c r="N704" s="201">
        <f aca="true" t="shared" si="131" ref="N704:O707">N705</f>
        <v>0</v>
      </c>
      <c r="O704" s="201">
        <f t="shared" si="131"/>
        <v>101</v>
      </c>
    </row>
    <row r="705" spans="1:15" ht="18">
      <c r="A705" s="22" t="s">
        <v>298</v>
      </c>
      <c r="B705" s="24" t="s">
        <v>320</v>
      </c>
      <c r="C705" s="24" t="s">
        <v>192</v>
      </c>
      <c r="D705" s="24" t="s">
        <v>204</v>
      </c>
      <c r="E705" s="24" t="s">
        <v>96</v>
      </c>
      <c r="F705" s="24"/>
      <c r="G705" s="24"/>
      <c r="H705" s="24"/>
      <c r="I705" s="196">
        <f>I706</f>
        <v>101</v>
      </c>
      <c r="J705" s="151"/>
      <c r="K705" s="151"/>
      <c r="L705" s="151"/>
      <c r="M705" s="151"/>
      <c r="N705" s="201">
        <f t="shared" si="131"/>
        <v>0</v>
      </c>
      <c r="O705" s="201">
        <f t="shared" si="131"/>
        <v>101</v>
      </c>
    </row>
    <row r="706" spans="1:15" ht="33.75" customHeight="1">
      <c r="A706" s="22" t="s">
        <v>327</v>
      </c>
      <c r="B706" s="24" t="s">
        <v>320</v>
      </c>
      <c r="C706" s="24" t="s">
        <v>192</v>
      </c>
      <c r="D706" s="24" t="s">
        <v>204</v>
      </c>
      <c r="E706" s="24" t="s">
        <v>96</v>
      </c>
      <c r="F706" s="24" t="s">
        <v>244</v>
      </c>
      <c r="G706" s="24"/>
      <c r="H706" s="24"/>
      <c r="I706" s="196">
        <f>I707</f>
        <v>101</v>
      </c>
      <c r="J706" s="151"/>
      <c r="K706" s="151"/>
      <c r="L706" s="151"/>
      <c r="M706" s="151"/>
      <c r="N706" s="201">
        <f t="shared" si="131"/>
        <v>0</v>
      </c>
      <c r="O706" s="201">
        <f t="shared" si="131"/>
        <v>101</v>
      </c>
    </row>
    <row r="707" spans="1:15" ht="45">
      <c r="A707" s="22" t="s">
        <v>315</v>
      </c>
      <c r="B707" s="24" t="s">
        <v>320</v>
      </c>
      <c r="C707" s="24" t="s">
        <v>192</v>
      </c>
      <c r="D707" s="24" t="s">
        <v>204</v>
      </c>
      <c r="E707" s="24" t="s">
        <v>96</v>
      </c>
      <c r="F707" s="24" t="s">
        <v>245</v>
      </c>
      <c r="G707" s="24"/>
      <c r="H707" s="24"/>
      <c r="I707" s="196">
        <f>I708</f>
        <v>101</v>
      </c>
      <c r="J707" s="151"/>
      <c r="K707" s="151"/>
      <c r="L707" s="151"/>
      <c r="M707" s="151"/>
      <c r="N707" s="201">
        <f t="shared" si="131"/>
        <v>0</v>
      </c>
      <c r="O707" s="201">
        <f t="shared" si="131"/>
        <v>101</v>
      </c>
    </row>
    <row r="708" spans="1:15" ht="18">
      <c r="A708" s="28" t="s">
        <v>234</v>
      </c>
      <c r="B708" s="26" t="s">
        <v>320</v>
      </c>
      <c r="C708" s="26" t="s">
        <v>192</v>
      </c>
      <c r="D708" s="26" t="s">
        <v>204</v>
      </c>
      <c r="E708" s="26" t="s">
        <v>96</v>
      </c>
      <c r="F708" s="26" t="s">
        <v>245</v>
      </c>
      <c r="G708" s="26" t="s">
        <v>222</v>
      </c>
      <c r="H708" s="24"/>
      <c r="I708" s="139">
        <v>101</v>
      </c>
      <c r="J708" s="145"/>
      <c r="K708" s="145"/>
      <c r="L708" s="145"/>
      <c r="M708" s="145"/>
      <c r="N708" s="139">
        <v>0</v>
      </c>
      <c r="O708" s="139">
        <f>I708+N708</f>
        <v>101</v>
      </c>
    </row>
    <row r="709" spans="1:15" ht="45">
      <c r="A709" s="22" t="s">
        <v>331</v>
      </c>
      <c r="B709" s="24" t="s">
        <v>320</v>
      </c>
      <c r="C709" s="24" t="s">
        <v>192</v>
      </c>
      <c r="D709" s="24" t="s">
        <v>204</v>
      </c>
      <c r="E709" s="24" t="s">
        <v>139</v>
      </c>
      <c r="F709" s="46"/>
      <c r="G709" s="24"/>
      <c r="H709" s="24"/>
      <c r="I709" s="196">
        <f>I710</f>
        <v>42.7</v>
      </c>
      <c r="J709" s="151"/>
      <c r="K709" s="151"/>
      <c r="L709" s="151"/>
      <c r="M709" s="151"/>
      <c r="N709" s="201">
        <f aca="true" t="shared" si="132" ref="N709:O713">N710</f>
        <v>0</v>
      </c>
      <c r="O709" s="201">
        <f t="shared" si="132"/>
        <v>42.7</v>
      </c>
    </row>
    <row r="710" spans="1:15" ht="90">
      <c r="A710" s="111" t="s">
        <v>479</v>
      </c>
      <c r="B710" s="24" t="s">
        <v>320</v>
      </c>
      <c r="C710" s="24" t="s">
        <v>192</v>
      </c>
      <c r="D710" s="24" t="s">
        <v>204</v>
      </c>
      <c r="E710" s="24" t="s">
        <v>372</v>
      </c>
      <c r="F710" s="24"/>
      <c r="G710" s="24"/>
      <c r="H710" s="24"/>
      <c r="I710" s="196">
        <f>I711</f>
        <v>42.7</v>
      </c>
      <c r="J710" s="151"/>
      <c r="K710" s="151"/>
      <c r="L710" s="151"/>
      <c r="M710" s="151"/>
      <c r="N710" s="201">
        <f t="shared" si="132"/>
        <v>0</v>
      </c>
      <c r="O710" s="201">
        <f t="shared" si="132"/>
        <v>42.7</v>
      </c>
    </row>
    <row r="711" spans="1:15" ht="30">
      <c r="A711" s="22" t="s">
        <v>480</v>
      </c>
      <c r="B711" s="24" t="s">
        <v>320</v>
      </c>
      <c r="C711" s="24" t="s">
        <v>192</v>
      </c>
      <c r="D711" s="24" t="s">
        <v>204</v>
      </c>
      <c r="E711" s="24" t="s">
        <v>381</v>
      </c>
      <c r="F711" s="24"/>
      <c r="G711" s="24"/>
      <c r="H711" s="24"/>
      <c r="I711" s="196">
        <f>I712</f>
        <v>42.7</v>
      </c>
      <c r="J711" s="151"/>
      <c r="K711" s="151"/>
      <c r="L711" s="151"/>
      <c r="M711" s="151"/>
      <c r="N711" s="201">
        <f t="shared" si="132"/>
        <v>0</v>
      </c>
      <c r="O711" s="201">
        <f t="shared" si="132"/>
        <v>42.7</v>
      </c>
    </row>
    <row r="712" spans="1:15" ht="45">
      <c r="A712" s="22" t="s">
        <v>327</v>
      </c>
      <c r="B712" s="24" t="s">
        <v>320</v>
      </c>
      <c r="C712" s="24" t="s">
        <v>192</v>
      </c>
      <c r="D712" s="24" t="s">
        <v>204</v>
      </c>
      <c r="E712" s="24" t="s">
        <v>381</v>
      </c>
      <c r="F712" s="24" t="s">
        <v>244</v>
      </c>
      <c r="G712" s="24"/>
      <c r="H712" s="24"/>
      <c r="I712" s="196">
        <f>I713</f>
        <v>42.7</v>
      </c>
      <c r="J712" s="151"/>
      <c r="K712" s="151"/>
      <c r="L712" s="151"/>
      <c r="M712" s="151"/>
      <c r="N712" s="201">
        <f t="shared" si="132"/>
        <v>0</v>
      </c>
      <c r="O712" s="201">
        <f t="shared" si="132"/>
        <v>42.7</v>
      </c>
    </row>
    <row r="713" spans="1:15" ht="45">
      <c r="A713" s="22" t="s">
        <v>315</v>
      </c>
      <c r="B713" s="24" t="s">
        <v>320</v>
      </c>
      <c r="C713" s="24" t="s">
        <v>192</v>
      </c>
      <c r="D713" s="24" t="s">
        <v>204</v>
      </c>
      <c r="E713" s="24" t="s">
        <v>381</v>
      </c>
      <c r="F713" s="24" t="s">
        <v>245</v>
      </c>
      <c r="G713" s="24"/>
      <c r="H713" s="24"/>
      <c r="I713" s="196">
        <f>I714</f>
        <v>42.7</v>
      </c>
      <c r="J713" s="151"/>
      <c r="K713" s="151"/>
      <c r="L713" s="151"/>
      <c r="M713" s="151"/>
      <c r="N713" s="201">
        <f t="shared" si="132"/>
        <v>0</v>
      </c>
      <c r="O713" s="201">
        <f t="shared" si="132"/>
        <v>42.7</v>
      </c>
    </row>
    <row r="714" spans="1:15" ht="18">
      <c r="A714" s="28" t="s">
        <v>234</v>
      </c>
      <c r="B714" s="26" t="s">
        <v>320</v>
      </c>
      <c r="C714" s="26" t="s">
        <v>192</v>
      </c>
      <c r="D714" s="26" t="s">
        <v>204</v>
      </c>
      <c r="E714" s="26" t="s">
        <v>381</v>
      </c>
      <c r="F714" s="26" t="s">
        <v>245</v>
      </c>
      <c r="G714" s="26" t="s">
        <v>222</v>
      </c>
      <c r="H714" s="24"/>
      <c r="I714" s="139">
        <v>42.7</v>
      </c>
      <c r="J714" s="145"/>
      <c r="K714" s="145"/>
      <c r="L714" s="145"/>
      <c r="M714" s="145"/>
      <c r="N714" s="139">
        <v>0</v>
      </c>
      <c r="O714" s="139">
        <f>I714+N714</f>
        <v>42.7</v>
      </c>
    </row>
    <row r="715" spans="1:15" ht="18">
      <c r="A715" s="22" t="s">
        <v>164</v>
      </c>
      <c r="B715" s="24" t="s">
        <v>320</v>
      </c>
      <c r="C715" s="24" t="s">
        <v>192</v>
      </c>
      <c r="D715" s="24" t="s">
        <v>204</v>
      </c>
      <c r="E715" s="24" t="s">
        <v>358</v>
      </c>
      <c r="F715" s="24"/>
      <c r="G715" s="24"/>
      <c r="H715" s="24"/>
      <c r="I715" s="182">
        <f>I716+I724+I720+I728</f>
        <v>1849</v>
      </c>
      <c r="J715" s="184">
        <f>J716+J724+J720</f>
        <v>0</v>
      </c>
      <c r="K715" s="184">
        <f>K716+K724+K720</f>
        <v>0</v>
      </c>
      <c r="L715" s="184">
        <f>L716+L724+L720</f>
        <v>0</v>
      </c>
      <c r="M715" s="184">
        <f>M716+M724+M720</f>
        <v>0</v>
      </c>
      <c r="N715" s="201">
        <f>N716+N724+N720+N728</f>
        <v>3500</v>
      </c>
      <c r="O715" s="201">
        <f>O716+O724+O720+O728</f>
        <v>5349</v>
      </c>
    </row>
    <row r="716" spans="1:15" ht="60.75" customHeight="1">
      <c r="A716" s="112" t="s">
        <v>558</v>
      </c>
      <c r="B716" s="24" t="s">
        <v>320</v>
      </c>
      <c r="C716" s="24" t="s">
        <v>192</v>
      </c>
      <c r="D716" s="24" t="s">
        <v>204</v>
      </c>
      <c r="E716" s="24" t="s">
        <v>557</v>
      </c>
      <c r="F716" s="24"/>
      <c r="G716" s="24"/>
      <c r="H716" s="24"/>
      <c r="I716" s="182">
        <f>I717</f>
        <v>1200</v>
      </c>
      <c r="J716" s="151"/>
      <c r="K716" s="151"/>
      <c r="L716" s="151"/>
      <c r="M716" s="151"/>
      <c r="N716" s="201">
        <f aca="true" t="shared" si="133" ref="N716:O718">N717</f>
        <v>0</v>
      </c>
      <c r="O716" s="201">
        <f t="shared" si="133"/>
        <v>1200</v>
      </c>
    </row>
    <row r="717" spans="1:15" ht="37.5" customHeight="1">
      <c r="A717" s="22" t="s">
        <v>327</v>
      </c>
      <c r="B717" s="24" t="s">
        <v>320</v>
      </c>
      <c r="C717" s="24" t="s">
        <v>192</v>
      </c>
      <c r="D717" s="24" t="s">
        <v>204</v>
      </c>
      <c r="E717" s="24" t="s">
        <v>557</v>
      </c>
      <c r="F717" s="24" t="s">
        <v>244</v>
      </c>
      <c r="G717" s="24"/>
      <c r="H717" s="24"/>
      <c r="I717" s="182">
        <f>I718</f>
        <v>1200</v>
      </c>
      <c r="J717" s="151"/>
      <c r="K717" s="151"/>
      <c r="L717" s="151"/>
      <c r="M717" s="151"/>
      <c r="N717" s="201">
        <f t="shared" si="133"/>
        <v>0</v>
      </c>
      <c r="O717" s="201">
        <f t="shared" si="133"/>
        <v>1200</v>
      </c>
    </row>
    <row r="718" spans="1:15" ht="45">
      <c r="A718" s="22" t="s">
        <v>315</v>
      </c>
      <c r="B718" s="24" t="s">
        <v>320</v>
      </c>
      <c r="C718" s="24" t="s">
        <v>192</v>
      </c>
      <c r="D718" s="24" t="s">
        <v>204</v>
      </c>
      <c r="E718" s="24" t="s">
        <v>557</v>
      </c>
      <c r="F718" s="24" t="s">
        <v>245</v>
      </c>
      <c r="G718" s="24"/>
      <c r="H718" s="24"/>
      <c r="I718" s="182">
        <f>I719</f>
        <v>1200</v>
      </c>
      <c r="J718" s="151"/>
      <c r="K718" s="151"/>
      <c r="L718" s="151"/>
      <c r="M718" s="151"/>
      <c r="N718" s="201">
        <f t="shared" si="133"/>
        <v>0</v>
      </c>
      <c r="O718" s="201">
        <f t="shared" si="133"/>
        <v>1200</v>
      </c>
    </row>
    <row r="719" spans="1:15" ht="18">
      <c r="A719" s="114" t="s">
        <v>235</v>
      </c>
      <c r="B719" s="26" t="s">
        <v>320</v>
      </c>
      <c r="C719" s="26" t="s">
        <v>192</v>
      </c>
      <c r="D719" s="26" t="s">
        <v>204</v>
      </c>
      <c r="E719" s="26" t="s">
        <v>557</v>
      </c>
      <c r="F719" s="26" t="s">
        <v>245</v>
      </c>
      <c r="G719" s="26" t="s">
        <v>223</v>
      </c>
      <c r="H719" s="26"/>
      <c r="I719" s="139">
        <v>1200</v>
      </c>
      <c r="J719" s="151"/>
      <c r="K719" s="151"/>
      <c r="L719" s="151"/>
      <c r="M719" s="151"/>
      <c r="N719" s="141">
        <v>0</v>
      </c>
      <c r="O719" s="141">
        <f>I719+N719</f>
        <v>1200</v>
      </c>
    </row>
    <row r="720" spans="1:15" ht="82.5" customHeight="1">
      <c r="A720" s="112" t="s">
        <v>559</v>
      </c>
      <c r="B720" s="24" t="s">
        <v>320</v>
      </c>
      <c r="C720" s="24" t="s">
        <v>192</v>
      </c>
      <c r="D720" s="24" t="s">
        <v>204</v>
      </c>
      <c r="E720" s="24" t="s">
        <v>560</v>
      </c>
      <c r="F720" s="26"/>
      <c r="G720" s="26"/>
      <c r="H720" s="26"/>
      <c r="I720" s="184">
        <f>I721</f>
        <v>50</v>
      </c>
      <c r="J720" s="151"/>
      <c r="K720" s="151"/>
      <c r="L720" s="151"/>
      <c r="M720" s="151"/>
      <c r="N720" s="201">
        <f aca="true" t="shared" si="134" ref="N720:O722">N721</f>
        <v>0</v>
      </c>
      <c r="O720" s="201">
        <f t="shared" si="134"/>
        <v>50</v>
      </c>
    </row>
    <row r="721" spans="1:15" ht="45">
      <c r="A721" s="22" t="s">
        <v>327</v>
      </c>
      <c r="B721" s="24" t="s">
        <v>320</v>
      </c>
      <c r="C721" s="24" t="s">
        <v>192</v>
      </c>
      <c r="D721" s="24" t="s">
        <v>204</v>
      </c>
      <c r="E721" s="24" t="s">
        <v>560</v>
      </c>
      <c r="F721" s="24" t="s">
        <v>244</v>
      </c>
      <c r="G721" s="26"/>
      <c r="H721" s="26"/>
      <c r="I721" s="184">
        <f>I722</f>
        <v>50</v>
      </c>
      <c r="J721" s="151"/>
      <c r="K721" s="151"/>
      <c r="L721" s="151"/>
      <c r="M721" s="151"/>
      <c r="N721" s="201">
        <f t="shared" si="134"/>
        <v>0</v>
      </c>
      <c r="O721" s="201">
        <f t="shared" si="134"/>
        <v>50</v>
      </c>
    </row>
    <row r="722" spans="1:15" ht="45">
      <c r="A722" s="22" t="s">
        <v>315</v>
      </c>
      <c r="B722" s="24" t="s">
        <v>320</v>
      </c>
      <c r="C722" s="24" t="s">
        <v>192</v>
      </c>
      <c r="D722" s="24" t="s">
        <v>204</v>
      </c>
      <c r="E722" s="24" t="s">
        <v>560</v>
      </c>
      <c r="F722" s="24" t="s">
        <v>245</v>
      </c>
      <c r="G722" s="26"/>
      <c r="H722" s="26"/>
      <c r="I722" s="184">
        <f>I723</f>
        <v>50</v>
      </c>
      <c r="J722" s="151"/>
      <c r="K722" s="151"/>
      <c r="L722" s="151"/>
      <c r="M722" s="151"/>
      <c r="N722" s="201">
        <f t="shared" si="134"/>
        <v>0</v>
      </c>
      <c r="O722" s="201">
        <f t="shared" si="134"/>
        <v>50</v>
      </c>
    </row>
    <row r="723" spans="1:15" ht="18">
      <c r="A723" s="114" t="s">
        <v>235</v>
      </c>
      <c r="B723" s="26" t="s">
        <v>320</v>
      </c>
      <c r="C723" s="26" t="s">
        <v>192</v>
      </c>
      <c r="D723" s="26" t="s">
        <v>204</v>
      </c>
      <c r="E723" s="26" t="s">
        <v>560</v>
      </c>
      <c r="F723" s="26" t="s">
        <v>245</v>
      </c>
      <c r="G723" s="26" t="s">
        <v>223</v>
      </c>
      <c r="H723" s="26"/>
      <c r="I723" s="139">
        <v>50</v>
      </c>
      <c r="J723" s="151"/>
      <c r="K723" s="151"/>
      <c r="L723" s="151"/>
      <c r="M723" s="151"/>
      <c r="N723" s="141">
        <v>0</v>
      </c>
      <c r="O723" s="141">
        <f>I723+N723</f>
        <v>50</v>
      </c>
    </row>
    <row r="724" spans="1:15" ht="61.5" customHeight="1">
      <c r="A724" s="112" t="s">
        <v>538</v>
      </c>
      <c r="B724" s="24" t="s">
        <v>320</v>
      </c>
      <c r="C724" s="24" t="s">
        <v>192</v>
      </c>
      <c r="D724" s="24" t="s">
        <v>204</v>
      </c>
      <c r="E724" s="24" t="s">
        <v>536</v>
      </c>
      <c r="F724" s="26"/>
      <c r="G724" s="26"/>
      <c r="H724" s="26"/>
      <c r="I724" s="182">
        <f>I725</f>
        <v>599</v>
      </c>
      <c r="J724" s="151"/>
      <c r="K724" s="151"/>
      <c r="L724" s="151"/>
      <c r="M724" s="151"/>
      <c r="N724" s="201">
        <f aca="true" t="shared" si="135" ref="N724:O726">N725</f>
        <v>0</v>
      </c>
      <c r="O724" s="201">
        <f t="shared" si="135"/>
        <v>599</v>
      </c>
    </row>
    <row r="725" spans="1:15" ht="33.75" customHeight="1">
      <c r="A725" s="22" t="s">
        <v>327</v>
      </c>
      <c r="B725" s="24" t="s">
        <v>320</v>
      </c>
      <c r="C725" s="24" t="s">
        <v>192</v>
      </c>
      <c r="D725" s="24" t="s">
        <v>204</v>
      </c>
      <c r="E725" s="24" t="s">
        <v>536</v>
      </c>
      <c r="F725" s="24" t="s">
        <v>244</v>
      </c>
      <c r="G725" s="26"/>
      <c r="H725" s="26"/>
      <c r="I725" s="182">
        <f>I726</f>
        <v>599</v>
      </c>
      <c r="J725" s="151"/>
      <c r="K725" s="151"/>
      <c r="L725" s="151"/>
      <c r="M725" s="151"/>
      <c r="N725" s="201">
        <f t="shared" si="135"/>
        <v>0</v>
      </c>
      <c r="O725" s="201">
        <f t="shared" si="135"/>
        <v>599</v>
      </c>
    </row>
    <row r="726" spans="1:15" ht="45">
      <c r="A726" s="22" t="s">
        <v>315</v>
      </c>
      <c r="B726" s="24" t="s">
        <v>320</v>
      </c>
      <c r="C726" s="24" t="s">
        <v>192</v>
      </c>
      <c r="D726" s="24" t="s">
        <v>204</v>
      </c>
      <c r="E726" s="24" t="s">
        <v>536</v>
      </c>
      <c r="F726" s="24" t="s">
        <v>245</v>
      </c>
      <c r="G726" s="26"/>
      <c r="H726" s="26"/>
      <c r="I726" s="182">
        <f>I727</f>
        <v>599</v>
      </c>
      <c r="J726" s="151"/>
      <c r="K726" s="151"/>
      <c r="L726" s="151"/>
      <c r="M726" s="151"/>
      <c r="N726" s="201">
        <f t="shared" si="135"/>
        <v>0</v>
      </c>
      <c r="O726" s="201">
        <f t="shared" si="135"/>
        <v>599</v>
      </c>
    </row>
    <row r="727" spans="1:15" ht="18">
      <c r="A727" s="114" t="s">
        <v>234</v>
      </c>
      <c r="B727" s="26" t="s">
        <v>320</v>
      </c>
      <c r="C727" s="26" t="s">
        <v>192</v>
      </c>
      <c r="D727" s="26" t="s">
        <v>204</v>
      </c>
      <c r="E727" s="26" t="s">
        <v>536</v>
      </c>
      <c r="F727" s="26" t="s">
        <v>245</v>
      </c>
      <c r="G727" s="26" t="s">
        <v>222</v>
      </c>
      <c r="H727" s="26"/>
      <c r="I727" s="139">
        <v>599</v>
      </c>
      <c r="J727" s="151"/>
      <c r="K727" s="151"/>
      <c r="L727" s="151"/>
      <c r="M727" s="151"/>
      <c r="N727" s="141">
        <v>0</v>
      </c>
      <c r="O727" s="141">
        <f>I727+N727</f>
        <v>599</v>
      </c>
    </row>
    <row r="728" spans="1:15" ht="127.5" customHeight="1">
      <c r="A728" s="202" t="s">
        <v>591</v>
      </c>
      <c r="B728" s="24" t="s">
        <v>320</v>
      </c>
      <c r="C728" s="24" t="s">
        <v>192</v>
      </c>
      <c r="D728" s="24" t="s">
        <v>204</v>
      </c>
      <c r="E728" s="24" t="s">
        <v>590</v>
      </c>
      <c r="F728" s="26"/>
      <c r="G728" s="26"/>
      <c r="H728" s="26"/>
      <c r="I728" s="200">
        <f>I729</f>
        <v>0</v>
      </c>
      <c r="J728" s="151"/>
      <c r="K728" s="151"/>
      <c r="L728" s="151"/>
      <c r="M728" s="151"/>
      <c r="N728" s="201">
        <f aca="true" t="shared" si="136" ref="N728:O730">N729</f>
        <v>3500</v>
      </c>
      <c r="O728" s="201">
        <f t="shared" si="136"/>
        <v>3500</v>
      </c>
    </row>
    <row r="729" spans="1:15" ht="38.25" customHeight="1">
      <c r="A729" s="22" t="s">
        <v>327</v>
      </c>
      <c r="B729" s="24" t="s">
        <v>320</v>
      </c>
      <c r="C729" s="24" t="s">
        <v>192</v>
      </c>
      <c r="D729" s="24" t="s">
        <v>204</v>
      </c>
      <c r="E729" s="24" t="s">
        <v>590</v>
      </c>
      <c r="F729" s="24" t="s">
        <v>244</v>
      </c>
      <c r="G729" s="26"/>
      <c r="H729" s="26"/>
      <c r="I729" s="200">
        <f>I730</f>
        <v>0</v>
      </c>
      <c r="J729" s="151"/>
      <c r="K729" s="151"/>
      <c r="L729" s="151"/>
      <c r="M729" s="151"/>
      <c r="N729" s="201">
        <f t="shared" si="136"/>
        <v>3500</v>
      </c>
      <c r="O729" s="201">
        <f t="shared" si="136"/>
        <v>3500</v>
      </c>
    </row>
    <row r="730" spans="1:15" ht="45">
      <c r="A730" s="22" t="s">
        <v>315</v>
      </c>
      <c r="B730" s="24" t="s">
        <v>320</v>
      </c>
      <c r="C730" s="24" t="s">
        <v>192</v>
      </c>
      <c r="D730" s="24" t="s">
        <v>204</v>
      </c>
      <c r="E730" s="24" t="s">
        <v>590</v>
      </c>
      <c r="F730" s="24" t="s">
        <v>245</v>
      </c>
      <c r="G730" s="26"/>
      <c r="H730" s="26"/>
      <c r="I730" s="200">
        <f>I731</f>
        <v>0</v>
      </c>
      <c r="J730" s="151"/>
      <c r="K730" s="151"/>
      <c r="L730" s="151"/>
      <c r="M730" s="151"/>
      <c r="N730" s="201">
        <f t="shared" si="136"/>
        <v>3500</v>
      </c>
      <c r="O730" s="201">
        <f t="shared" si="136"/>
        <v>3500</v>
      </c>
    </row>
    <row r="731" spans="1:15" ht="18">
      <c r="A731" s="114" t="s">
        <v>234</v>
      </c>
      <c r="B731" s="26" t="s">
        <v>320</v>
      </c>
      <c r="C731" s="26" t="s">
        <v>192</v>
      </c>
      <c r="D731" s="26" t="s">
        <v>204</v>
      </c>
      <c r="E731" s="26" t="s">
        <v>590</v>
      </c>
      <c r="F731" s="26" t="s">
        <v>245</v>
      </c>
      <c r="G731" s="26" t="s">
        <v>222</v>
      </c>
      <c r="H731" s="26"/>
      <c r="I731" s="139">
        <v>0</v>
      </c>
      <c r="J731" s="151"/>
      <c r="K731" s="151"/>
      <c r="L731" s="151"/>
      <c r="M731" s="151"/>
      <c r="N731" s="141">
        <v>3500</v>
      </c>
      <c r="O731" s="141">
        <f>I731+N731</f>
        <v>3500</v>
      </c>
    </row>
    <row r="732" spans="1:15" ht="18">
      <c r="A732" s="51" t="s">
        <v>178</v>
      </c>
      <c r="B732" s="46" t="s">
        <v>320</v>
      </c>
      <c r="C732" s="46" t="s">
        <v>194</v>
      </c>
      <c r="D732" s="24"/>
      <c r="E732" s="24"/>
      <c r="F732" s="24"/>
      <c r="G732" s="24"/>
      <c r="H732" s="26"/>
      <c r="I732" s="133">
        <f>I740+I765+I866+I733</f>
        <v>59566.6</v>
      </c>
      <c r="J732" s="151"/>
      <c r="K732" s="151"/>
      <c r="L732" s="151"/>
      <c r="M732" s="151"/>
      <c r="N732" s="133">
        <f>N740+N765+N866+N733</f>
        <v>-42.89999999999998</v>
      </c>
      <c r="O732" s="133">
        <f>O740+O765+O866+O733</f>
        <v>59523.700000000004</v>
      </c>
    </row>
    <row r="733" spans="1:15" ht="18">
      <c r="A733" s="51" t="s">
        <v>179</v>
      </c>
      <c r="B733" s="46" t="s">
        <v>320</v>
      </c>
      <c r="C733" s="46" t="s">
        <v>194</v>
      </c>
      <c r="D733" s="46" t="s">
        <v>189</v>
      </c>
      <c r="E733" s="46"/>
      <c r="F733" s="46"/>
      <c r="G733" s="46"/>
      <c r="H733" s="61"/>
      <c r="I733" s="133">
        <f aca="true" t="shared" si="137" ref="I733:I738">I734</f>
        <v>301.9</v>
      </c>
      <c r="J733" s="151"/>
      <c r="K733" s="151"/>
      <c r="L733" s="151"/>
      <c r="M733" s="151"/>
      <c r="N733" s="133">
        <f aca="true" t="shared" si="138" ref="N733:O738">N734</f>
        <v>0</v>
      </c>
      <c r="O733" s="133">
        <f t="shared" si="138"/>
        <v>301.9</v>
      </c>
    </row>
    <row r="734" spans="1:15" ht="18">
      <c r="A734" s="22" t="s">
        <v>164</v>
      </c>
      <c r="B734" s="24" t="s">
        <v>320</v>
      </c>
      <c r="C734" s="24" t="s">
        <v>194</v>
      </c>
      <c r="D734" s="24" t="s">
        <v>189</v>
      </c>
      <c r="E734" s="24" t="s">
        <v>358</v>
      </c>
      <c r="F734" s="24"/>
      <c r="G734" s="24"/>
      <c r="H734" s="26"/>
      <c r="I734" s="137">
        <f t="shared" si="137"/>
        <v>301.9</v>
      </c>
      <c r="J734" s="151"/>
      <c r="K734" s="151"/>
      <c r="L734" s="151"/>
      <c r="M734" s="151"/>
      <c r="N734" s="201">
        <f t="shared" si="138"/>
        <v>0</v>
      </c>
      <c r="O734" s="201">
        <f t="shared" si="138"/>
        <v>301.9</v>
      </c>
    </row>
    <row r="735" spans="1:15" ht="30">
      <c r="A735" s="22" t="s">
        <v>443</v>
      </c>
      <c r="B735" s="24" t="s">
        <v>320</v>
      </c>
      <c r="C735" s="24" t="s">
        <v>194</v>
      </c>
      <c r="D735" s="24" t="s">
        <v>189</v>
      </c>
      <c r="E735" s="24" t="s">
        <v>444</v>
      </c>
      <c r="F735" s="24"/>
      <c r="G735" s="24"/>
      <c r="H735" s="26"/>
      <c r="I735" s="137">
        <f t="shared" si="137"/>
        <v>301.9</v>
      </c>
      <c r="J735" s="151"/>
      <c r="K735" s="151"/>
      <c r="L735" s="151"/>
      <c r="M735" s="151"/>
      <c r="N735" s="201">
        <f t="shared" si="138"/>
        <v>0</v>
      </c>
      <c r="O735" s="201">
        <f t="shared" si="138"/>
        <v>301.9</v>
      </c>
    </row>
    <row r="736" spans="1:15" ht="18">
      <c r="A736" s="27" t="s">
        <v>298</v>
      </c>
      <c r="B736" s="24" t="s">
        <v>320</v>
      </c>
      <c r="C736" s="24" t="s">
        <v>194</v>
      </c>
      <c r="D736" s="24" t="s">
        <v>189</v>
      </c>
      <c r="E736" s="24" t="s">
        <v>444</v>
      </c>
      <c r="F736" s="24"/>
      <c r="G736" s="24"/>
      <c r="H736" s="26"/>
      <c r="I736" s="137">
        <f t="shared" si="137"/>
        <v>301.9</v>
      </c>
      <c r="J736" s="151"/>
      <c r="K736" s="151"/>
      <c r="L736" s="151"/>
      <c r="M736" s="151"/>
      <c r="N736" s="201">
        <f t="shared" si="138"/>
        <v>0</v>
      </c>
      <c r="O736" s="201">
        <f t="shared" si="138"/>
        <v>301.9</v>
      </c>
    </row>
    <row r="737" spans="1:15" ht="36" customHeight="1">
      <c r="A737" s="22" t="s">
        <v>327</v>
      </c>
      <c r="B737" s="24" t="s">
        <v>320</v>
      </c>
      <c r="C737" s="24" t="s">
        <v>194</v>
      </c>
      <c r="D737" s="24" t="s">
        <v>189</v>
      </c>
      <c r="E737" s="24" t="s">
        <v>444</v>
      </c>
      <c r="F737" s="24" t="s">
        <v>244</v>
      </c>
      <c r="G737" s="24"/>
      <c r="H737" s="26"/>
      <c r="I737" s="137">
        <f t="shared" si="137"/>
        <v>301.9</v>
      </c>
      <c r="J737" s="151"/>
      <c r="K737" s="151"/>
      <c r="L737" s="151"/>
      <c r="M737" s="151"/>
      <c r="N737" s="201">
        <f t="shared" si="138"/>
        <v>0</v>
      </c>
      <c r="O737" s="201">
        <f t="shared" si="138"/>
        <v>301.9</v>
      </c>
    </row>
    <row r="738" spans="1:15" ht="45">
      <c r="A738" s="22" t="s">
        <v>315</v>
      </c>
      <c r="B738" s="24" t="s">
        <v>320</v>
      </c>
      <c r="C738" s="24" t="s">
        <v>194</v>
      </c>
      <c r="D738" s="24" t="s">
        <v>189</v>
      </c>
      <c r="E738" s="24" t="s">
        <v>444</v>
      </c>
      <c r="F738" s="24" t="s">
        <v>245</v>
      </c>
      <c r="G738" s="24"/>
      <c r="H738" s="26"/>
      <c r="I738" s="137">
        <f t="shared" si="137"/>
        <v>301.9</v>
      </c>
      <c r="J738" s="151"/>
      <c r="K738" s="151"/>
      <c r="L738" s="151"/>
      <c r="M738" s="151"/>
      <c r="N738" s="201">
        <f t="shared" si="138"/>
        <v>0</v>
      </c>
      <c r="O738" s="201">
        <f t="shared" si="138"/>
        <v>301.9</v>
      </c>
    </row>
    <row r="739" spans="1:15" ht="18">
      <c r="A739" s="31" t="s">
        <v>234</v>
      </c>
      <c r="B739" s="26" t="s">
        <v>320</v>
      </c>
      <c r="C739" s="26" t="s">
        <v>194</v>
      </c>
      <c r="D739" s="26" t="s">
        <v>189</v>
      </c>
      <c r="E739" s="26" t="s">
        <v>444</v>
      </c>
      <c r="F739" s="26" t="s">
        <v>245</v>
      </c>
      <c r="G739" s="26" t="s">
        <v>222</v>
      </c>
      <c r="H739" s="26"/>
      <c r="I739" s="139">
        <v>301.9</v>
      </c>
      <c r="J739" s="151"/>
      <c r="K739" s="151"/>
      <c r="L739" s="151"/>
      <c r="M739" s="151"/>
      <c r="N739" s="141">
        <v>0</v>
      </c>
      <c r="O739" s="141">
        <f>I739+N739</f>
        <v>301.9</v>
      </c>
    </row>
    <row r="740" spans="1:15" ht="18">
      <c r="A740" s="51" t="s">
        <v>180</v>
      </c>
      <c r="B740" s="46" t="s">
        <v>320</v>
      </c>
      <c r="C740" s="46" t="s">
        <v>194</v>
      </c>
      <c r="D740" s="46" t="s">
        <v>195</v>
      </c>
      <c r="E740" s="46"/>
      <c r="F740" s="46"/>
      <c r="G740" s="46"/>
      <c r="H740" s="26"/>
      <c r="I740" s="133">
        <f>I741+I754+I760</f>
        <v>3768.5</v>
      </c>
      <c r="J740" s="133">
        <f aca="true" t="shared" si="139" ref="J740:O740">J741+J754+J760</f>
        <v>0</v>
      </c>
      <c r="K740" s="133">
        <f t="shared" si="139"/>
        <v>0</v>
      </c>
      <c r="L740" s="133">
        <f t="shared" si="139"/>
        <v>0</v>
      </c>
      <c r="M740" s="133">
        <f t="shared" si="139"/>
        <v>0</v>
      </c>
      <c r="N740" s="133">
        <f t="shared" si="139"/>
        <v>-758.4</v>
      </c>
      <c r="O740" s="133">
        <f t="shared" si="139"/>
        <v>3010.1</v>
      </c>
    </row>
    <row r="741" spans="1:15" ht="60">
      <c r="A741" s="117" t="s">
        <v>365</v>
      </c>
      <c r="B741" s="24" t="s">
        <v>320</v>
      </c>
      <c r="C741" s="24" t="s">
        <v>194</v>
      </c>
      <c r="D741" s="24" t="s">
        <v>195</v>
      </c>
      <c r="E741" s="67" t="s">
        <v>136</v>
      </c>
      <c r="F741" s="24"/>
      <c r="G741" s="24"/>
      <c r="H741" s="26"/>
      <c r="I741" s="137">
        <f>I742</f>
        <v>3693.5</v>
      </c>
      <c r="J741" s="151"/>
      <c r="K741" s="151"/>
      <c r="L741" s="151"/>
      <c r="M741" s="151"/>
      <c r="N741" s="201">
        <f>N742</f>
        <v>-758.4</v>
      </c>
      <c r="O741" s="201">
        <f>O742</f>
        <v>2935.1</v>
      </c>
    </row>
    <row r="742" spans="1:15" ht="60">
      <c r="A742" s="23" t="s">
        <v>440</v>
      </c>
      <c r="B742" s="68" t="s">
        <v>320</v>
      </c>
      <c r="C742" s="24" t="s">
        <v>194</v>
      </c>
      <c r="D742" s="24" t="s">
        <v>195</v>
      </c>
      <c r="E742" s="24" t="s">
        <v>441</v>
      </c>
      <c r="F742" s="26"/>
      <c r="G742" s="26"/>
      <c r="H742" s="26"/>
      <c r="I742" s="137">
        <f>I747+I743</f>
        <v>3693.5</v>
      </c>
      <c r="J742" s="180">
        <f aca="true" t="shared" si="140" ref="J742:O742">J747+J743</f>
        <v>0</v>
      </c>
      <c r="K742" s="180">
        <f t="shared" si="140"/>
        <v>0</v>
      </c>
      <c r="L742" s="180">
        <f t="shared" si="140"/>
        <v>0</v>
      </c>
      <c r="M742" s="180">
        <f t="shared" si="140"/>
        <v>0</v>
      </c>
      <c r="N742" s="201">
        <f t="shared" si="140"/>
        <v>-758.4</v>
      </c>
      <c r="O742" s="201">
        <f t="shared" si="140"/>
        <v>2935.1</v>
      </c>
    </row>
    <row r="743" spans="1:15" ht="18">
      <c r="A743" s="111" t="s">
        <v>298</v>
      </c>
      <c r="B743" s="24" t="s">
        <v>320</v>
      </c>
      <c r="C743" s="24" t="s">
        <v>194</v>
      </c>
      <c r="D743" s="24" t="s">
        <v>195</v>
      </c>
      <c r="E743" s="24" t="s">
        <v>472</v>
      </c>
      <c r="F743" s="24"/>
      <c r="G743" s="24"/>
      <c r="H743" s="26"/>
      <c r="I743" s="137">
        <f>I744</f>
        <v>2783.5</v>
      </c>
      <c r="J743" s="151"/>
      <c r="K743" s="151"/>
      <c r="L743" s="151"/>
      <c r="M743" s="151"/>
      <c r="N743" s="201">
        <f aca="true" t="shared" si="141" ref="N743:O745">N744</f>
        <v>0</v>
      </c>
      <c r="O743" s="201">
        <f t="shared" si="141"/>
        <v>2783.5</v>
      </c>
    </row>
    <row r="744" spans="1:15" ht="45">
      <c r="A744" s="112" t="s">
        <v>317</v>
      </c>
      <c r="B744" s="24" t="s">
        <v>320</v>
      </c>
      <c r="C744" s="24" t="s">
        <v>194</v>
      </c>
      <c r="D744" s="24" t="s">
        <v>195</v>
      </c>
      <c r="E744" s="24" t="s">
        <v>472</v>
      </c>
      <c r="F744" s="24" t="s">
        <v>271</v>
      </c>
      <c r="G744" s="24"/>
      <c r="H744" s="26"/>
      <c r="I744" s="137">
        <f>I745</f>
        <v>2783.5</v>
      </c>
      <c r="J744" s="151"/>
      <c r="K744" s="151"/>
      <c r="L744" s="151"/>
      <c r="M744" s="151"/>
      <c r="N744" s="201">
        <f t="shared" si="141"/>
        <v>0</v>
      </c>
      <c r="O744" s="201">
        <f t="shared" si="141"/>
        <v>2783.5</v>
      </c>
    </row>
    <row r="745" spans="1:15" ht="18">
      <c r="A745" s="111" t="s">
        <v>292</v>
      </c>
      <c r="B745" s="24" t="s">
        <v>320</v>
      </c>
      <c r="C745" s="24" t="s">
        <v>194</v>
      </c>
      <c r="D745" s="24" t="s">
        <v>195</v>
      </c>
      <c r="E745" s="24" t="s">
        <v>472</v>
      </c>
      <c r="F745" s="24" t="s">
        <v>161</v>
      </c>
      <c r="G745" s="24"/>
      <c r="H745" s="26"/>
      <c r="I745" s="137">
        <f>I746</f>
        <v>2783.5</v>
      </c>
      <c r="J745" s="151"/>
      <c r="K745" s="151"/>
      <c r="L745" s="151"/>
      <c r="M745" s="151"/>
      <c r="N745" s="201">
        <f t="shared" si="141"/>
        <v>0</v>
      </c>
      <c r="O745" s="201">
        <f t="shared" si="141"/>
        <v>2783.5</v>
      </c>
    </row>
    <row r="746" spans="1:15" ht="18">
      <c r="A746" s="114" t="s">
        <v>235</v>
      </c>
      <c r="B746" s="26" t="s">
        <v>320</v>
      </c>
      <c r="C746" s="26" t="s">
        <v>194</v>
      </c>
      <c r="D746" s="26" t="s">
        <v>195</v>
      </c>
      <c r="E746" s="26" t="s">
        <v>472</v>
      </c>
      <c r="F746" s="26" t="s">
        <v>161</v>
      </c>
      <c r="G746" s="26" t="s">
        <v>223</v>
      </c>
      <c r="H746" s="26"/>
      <c r="I746" s="139">
        <v>2783.5</v>
      </c>
      <c r="J746" s="151"/>
      <c r="K746" s="151"/>
      <c r="L746" s="151"/>
      <c r="M746" s="151"/>
      <c r="N746" s="141">
        <v>0</v>
      </c>
      <c r="O746" s="141">
        <f>I746+N746</f>
        <v>2783.5</v>
      </c>
    </row>
    <row r="747" spans="1:15" ht="18">
      <c r="A747" s="27" t="s">
        <v>298</v>
      </c>
      <c r="B747" s="24" t="s">
        <v>320</v>
      </c>
      <c r="C747" s="24" t="s">
        <v>194</v>
      </c>
      <c r="D747" s="24" t="s">
        <v>195</v>
      </c>
      <c r="E747" s="24" t="s">
        <v>442</v>
      </c>
      <c r="F747" s="24"/>
      <c r="G747" s="24"/>
      <c r="H747" s="26"/>
      <c r="I747" s="137">
        <f>I751+I748</f>
        <v>910</v>
      </c>
      <c r="J747" s="180">
        <f aca="true" t="shared" si="142" ref="J747:O747">J751+J748</f>
        <v>0</v>
      </c>
      <c r="K747" s="180">
        <f t="shared" si="142"/>
        <v>0</v>
      </c>
      <c r="L747" s="180">
        <f t="shared" si="142"/>
        <v>0</v>
      </c>
      <c r="M747" s="180">
        <f t="shared" si="142"/>
        <v>0</v>
      </c>
      <c r="N747" s="201">
        <f t="shared" si="142"/>
        <v>-758.4</v>
      </c>
      <c r="O747" s="201">
        <f t="shared" si="142"/>
        <v>151.60000000000002</v>
      </c>
    </row>
    <row r="748" spans="1:15" ht="30.75" customHeight="1">
      <c r="A748" s="22" t="s">
        <v>327</v>
      </c>
      <c r="B748" s="24" t="s">
        <v>320</v>
      </c>
      <c r="C748" s="24" t="s">
        <v>194</v>
      </c>
      <c r="D748" s="24" t="s">
        <v>195</v>
      </c>
      <c r="E748" s="24" t="s">
        <v>442</v>
      </c>
      <c r="F748" s="24" t="s">
        <v>244</v>
      </c>
      <c r="G748" s="24"/>
      <c r="H748" s="26"/>
      <c r="I748" s="180">
        <f>I749</f>
        <v>25</v>
      </c>
      <c r="J748" s="151"/>
      <c r="K748" s="151"/>
      <c r="L748" s="151"/>
      <c r="M748" s="151"/>
      <c r="N748" s="201">
        <f>N749</f>
        <v>0</v>
      </c>
      <c r="O748" s="201">
        <f>O749</f>
        <v>25</v>
      </c>
    </row>
    <row r="749" spans="1:15" ht="45">
      <c r="A749" s="22" t="s">
        <v>315</v>
      </c>
      <c r="B749" s="24" t="s">
        <v>320</v>
      </c>
      <c r="C749" s="24" t="s">
        <v>194</v>
      </c>
      <c r="D749" s="24" t="s">
        <v>195</v>
      </c>
      <c r="E749" s="24" t="s">
        <v>442</v>
      </c>
      <c r="F749" s="24" t="s">
        <v>245</v>
      </c>
      <c r="G749" s="24"/>
      <c r="H749" s="26"/>
      <c r="I749" s="180">
        <f>I750</f>
        <v>25</v>
      </c>
      <c r="J749" s="151"/>
      <c r="K749" s="151"/>
      <c r="L749" s="151"/>
      <c r="M749" s="151"/>
      <c r="N749" s="201">
        <f>N750</f>
        <v>0</v>
      </c>
      <c r="O749" s="201">
        <f>O750</f>
        <v>25</v>
      </c>
    </row>
    <row r="750" spans="1:15" ht="18">
      <c r="A750" s="31" t="s">
        <v>234</v>
      </c>
      <c r="B750" s="26" t="s">
        <v>320</v>
      </c>
      <c r="C750" s="26" t="s">
        <v>194</v>
      </c>
      <c r="D750" s="26" t="s">
        <v>195</v>
      </c>
      <c r="E750" s="26" t="s">
        <v>442</v>
      </c>
      <c r="F750" s="26" t="s">
        <v>245</v>
      </c>
      <c r="G750" s="26" t="s">
        <v>222</v>
      </c>
      <c r="H750" s="26"/>
      <c r="I750" s="139">
        <v>25</v>
      </c>
      <c r="J750" s="145"/>
      <c r="K750" s="145"/>
      <c r="L750" s="145"/>
      <c r="M750" s="145"/>
      <c r="N750" s="139">
        <v>0</v>
      </c>
      <c r="O750" s="139">
        <f>I750+N750</f>
        <v>25</v>
      </c>
    </row>
    <row r="751" spans="1:15" ht="45">
      <c r="A751" s="23" t="s">
        <v>317</v>
      </c>
      <c r="B751" s="24" t="s">
        <v>320</v>
      </c>
      <c r="C751" s="24" t="s">
        <v>194</v>
      </c>
      <c r="D751" s="24" t="s">
        <v>195</v>
      </c>
      <c r="E751" s="24" t="s">
        <v>442</v>
      </c>
      <c r="F751" s="24" t="s">
        <v>271</v>
      </c>
      <c r="G751" s="24"/>
      <c r="H751" s="26"/>
      <c r="I751" s="137">
        <f>I752</f>
        <v>885</v>
      </c>
      <c r="J751" s="151"/>
      <c r="K751" s="151"/>
      <c r="L751" s="151"/>
      <c r="M751" s="151"/>
      <c r="N751" s="201">
        <f>N752</f>
        <v>-758.4</v>
      </c>
      <c r="O751" s="201">
        <f>O752</f>
        <v>126.60000000000002</v>
      </c>
    </row>
    <row r="752" spans="1:15" ht="18">
      <c r="A752" s="27" t="s">
        <v>292</v>
      </c>
      <c r="B752" s="24" t="s">
        <v>320</v>
      </c>
      <c r="C752" s="24" t="s">
        <v>194</v>
      </c>
      <c r="D752" s="24" t="s">
        <v>195</v>
      </c>
      <c r="E752" s="24" t="s">
        <v>442</v>
      </c>
      <c r="F752" s="24" t="s">
        <v>161</v>
      </c>
      <c r="G752" s="24"/>
      <c r="H752" s="26"/>
      <c r="I752" s="137">
        <f>I753</f>
        <v>885</v>
      </c>
      <c r="J752" s="151"/>
      <c r="K752" s="151"/>
      <c r="L752" s="151"/>
      <c r="M752" s="151"/>
      <c r="N752" s="201">
        <f>N753</f>
        <v>-758.4</v>
      </c>
      <c r="O752" s="201">
        <f>O753</f>
        <v>126.60000000000002</v>
      </c>
    </row>
    <row r="753" spans="1:15" ht="18">
      <c r="A753" s="31" t="s">
        <v>234</v>
      </c>
      <c r="B753" s="26" t="s">
        <v>320</v>
      </c>
      <c r="C753" s="26" t="s">
        <v>194</v>
      </c>
      <c r="D753" s="26" t="s">
        <v>195</v>
      </c>
      <c r="E753" s="26" t="s">
        <v>442</v>
      </c>
      <c r="F753" s="26" t="s">
        <v>161</v>
      </c>
      <c r="G753" s="26" t="s">
        <v>222</v>
      </c>
      <c r="H753" s="26"/>
      <c r="I753" s="139">
        <v>885</v>
      </c>
      <c r="J753" s="151"/>
      <c r="K753" s="151"/>
      <c r="L753" s="151"/>
      <c r="M753" s="151"/>
      <c r="N753" s="141">
        <v>-758.4</v>
      </c>
      <c r="O753" s="141">
        <f>I753+N753</f>
        <v>126.60000000000002</v>
      </c>
    </row>
    <row r="754" spans="1:15" ht="60">
      <c r="A754" s="27" t="s">
        <v>496</v>
      </c>
      <c r="B754" s="24" t="s">
        <v>320</v>
      </c>
      <c r="C754" s="24" t="s">
        <v>194</v>
      </c>
      <c r="D754" s="24" t="s">
        <v>195</v>
      </c>
      <c r="E754" s="24" t="s">
        <v>500</v>
      </c>
      <c r="F754" s="24"/>
      <c r="G754" s="24"/>
      <c r="H754" s="24"/>
      <c r="I754" s="137">
        <f>I755</f>
        <v>0</v>
      </c>
      <c r="J754" s="151"/>
      <c r="K754" s="151"/>
      <c r="L754" s="151"/>
      <c r="M754" s="151"/>
      <c r="N754" s="201">
        <f aca="true" t="shared" si="143" ref="N754:O758">N755</f>
        <v>0</v>
      </c>
      <c r="O754" s="201">
        <f t="shared" si="143"/>
        <v>0</v>
      </c>
    </row>
    <row r="755" spans="1:15" ht="45">
      <c r="A755" s="27" t="s">
        <v>497</v>
      </c>
      <c r="B755" s="24" t="s">
        <v>320</v>
      </c>
      <c r="C755" s="24" t="s">
        <v>194</v>
      </c>
      <c r="D755" s="24" t="s">
        <v>195</v>
      </c>
      <c r="E755" s="24" t="s">
        <v>499</v>
      </c>
      <c r="F755" s="24"/>
      <c r="G755" s="24"/>
      <c r="H755" s="24"/>
      <c r="I755" s="137">
        <f>I756</f>
        <v>0</v>
      </c>
      <c r="J755" s="151"/>
      <c r="K755" s="151"/>
      <c r="L755" s="151"/>
      <c r="M755" s="151"/>
      <c r="N755" s="201">
        <f t="shared" si="143"/>
        <v>0</v>
      </c>
      <c r="O755" s="201">
        <f t="shared" si="143"/>
        <v>0</v>
      </c>
    </row>
    <row r="756" spans="1:15" ht="18">
      <c r="A756" s="22" t="s">
        <v>298</v>
      </c>
      <c r="B756" s="24" t="s">
        <v>320</v>
      </c>
      <c r="C756" s="24" t="s">
        <v>194</v>
      </c>
      <c r="D756" s="24" t="s">
        <v>195</v>
      </c>
      <c r="E756" s="24" t="s">
        <v>498</v>
      </c>
      <c r="F756" s="24"/>
      <c r="G756" s="24"/>
      <c r="H756" s="26"/>
      <c r="I756" s="137">
        <f>I757</f>
        <v>0</v>
      </c>
      <c r="J756" s="151"/>
      <c r="K756" s="151"/>
      <c r="L756" s="151"/>
      <c r="M756" s="151"/>
      <c r="N756" s="201">
        <f t="shared" si="143"/>
        <v>0</v>
      </c>
      <c r="O756" s="201">
        <f t="shared" si="143"/>
        <v>0</v>
      </c>
    </row>
    <row r="757" spans="1:15" ht="36" customHeight="1">
      <c r="A757" s="22" t="s">
        <v>327</v>
      </c>
      <c r="B757" s="24" t="s">
        <v>320</v>
      </c>
      <c r="C757" s="24" t="s">
        <v>194</v>
      </c>
      <c r="D757" s="24" t="s">
        <v>195</v>
      </c>
      <c r="E757" s="24" t="s">
        <v>498</v>
      </c>
      <c r="F757" s="24" t="s">
        <v>244</v>
      </c>
      <c r="G757" s="24"/>
      <c r="H757" s="26"/>
      <c r="I757" s="137">
        <f>I758</f>
        <v>0</v>
      </c>
      <c r="J757" s="151"/>
      <c r="K757" s="151"/>
      <c r="L757" s="151"/>
      <c r="M757" s="151"/>
      <c r="N757" s="201">
        <f t="shared" si="143"/>
        <v>0</v>
      </c>
      <c r="O757" s="201">
        <f t="shared" si="143"/>
        <v>0</v>
      </c>
    </row>
    <row r="758" spans="1:15" ht="45">
      <c r="A758" s="22" t="s">
        <v>315</v>
      </c>
      <c r="B758" s="24" t="s">
        <v>320</v>
      </c>
      <c r="C758" s="24" t="s">
        <v>194</v>
      </c>
      <c r="D758" s="24" t="s">
        <v>195</v>
      </c>
      <c r="E758" s="24" t="s">
        <v>498</v>
      </c>
      <c r="F758" s="24" t="s">
        <v>245</v>
      </c>
      <c r="G758" s="24"/>
      <c r="H758" s="26"/>
      <c r="I758" s="137">
        <f>I759</f>
        <v>0</v>
      </c>
      <c r="J758" s="151"/>
      <c r="K758" s="151"/>
      <c r="L758" s="151"/>
      <c r="M758" s="151"/>
      <c r="N758" s="201">
        <f t="shared" si="143"/>
        <v>0</v>
      </c>
      <c r="O758" s="201">
        <f t="shared" si="143"/>
        <v>0</v>
      </c>
    </row>
    <row r="759" spans="1:15" ht="18">
      <c r="A759" s="28" t="s">
        <v>234</v>
      </c>
      <c r="B759" s="26" t="s">
        <v>320</v>
      </c>
      <c r="C759" s="26" t="s">
        <v>194</v>
      </c>
      <c r="D759" s="26" t="s">
        <v>195</v>
      </c>
      <c r="E759" s="26" t="s">
        <v>498</v>
      </c>
      <c r="F759" s="26" t="s">
        <v>245</v>
      </c>
      <c r="G759" s="26" t="s">
        <v>222</v>
      </c>
      <c r="H759" s="26"/>
      <c r="I759" s="139">
        <v>0</v>
      </c>
      <c r="J759" s="151"/>
      <c r="K759" s="151"/>
      <c r="L759" s="151"/>
      <c r="M759" s="151"/>
      <c r="N759" s="141">
        <v>0</v>
      </c>
      <c r="O759" s="141">
        <f>I759+N759</f>
        <v>0</v>
      </c>
    </row>
    <row r="760" spans="1:15" ht="18">
      <c r="A760" s="112" t="s">
        <v>164</v>
      </c>
      <c r="B760" s="24" t="s">
        <v>320</v>
      </c>
      <c r="C760" s="24" t="s">
        <v>194</v>
      </c>
      <c r="D760" s="24" t="s">
        <v>195</v>
      </c>
      <c r="E760" s="24" t="s">
        <v>358</v>
      </c>
      <c r="F760" s="26"/>
      <c r="G760" s="26"/>
      <c r="H760" s="26"/>
      <c r="I760" s="192">
        <f>I761</f>
        <v>75</v>
      </c>
      <c r="J760" s="151"/>
      <c r="K760" s="151"/>
      <c r="L760" s="151"/>
      <c r="M760" s="151"/>
      <c r="N760" s="201">
        <f aca="true" t="shared" si="144" ref="N760:O763">N761</f>
        <v>0</v>
      </c>
      <c r="O760" s="201">
        <f t="shared" si="144"/>
        <v>75</v>
      </c>
    </row>
    <row r="761" spans="1:15" ht="60">
      <c r="A761" s="112" t="s">
        <v>293</v>
      </c>
      <c r="B761" s="24" t="s">
        <v>320</v>
      </c>
      <c r="C761" s="24" t="s">
        <v>194</v>
      </c>
      <c r="D761" s="24" t="s">
        <v>195</v>
      </c>
      <c r="E761" s="24" t="s">
        <v>11</v>
      </c>
      <c r="F761" s="24"/>
      <c r="G761" s="24"/>
      <c r="H761" s="26"/>
      <c r="I761" s="192">
        <f>I762</f>
        <v>75</v>
      </c>
      <c r="J761" s="151"/>
      <c r="K761" s="151"/>
      <c r="L761" s="151"/>
      <c r="M761" s="151"/>
      <c r="N761" s="201">
        <f t="shared" si="144"/>
        <v>0</v>
      </c>
      <c r="O761" s="201">
        <f t="shared" si="144"/>
        <v>75</v>
      </c>
    </row>
    <row r="762" spans="1:15" ht="45">
      <c r="A762" s="111" t="s">
        <v>327</v>
      </c>
      <c r="B762" s="24" t="s">
        <v>320</v>
      </c>
      <c r="C762" s="24" t="s">
        <v>194</v>
      </c>
      <c r="D762" s="24" t="s">
        <v>195</v>
      </c>
      <c r="E762" s="24" t="s">
        <v>11</v>
      </c>
      <c r="F762" s="24" t="s">
        <v>244</v>
      </c>
      <c r="G762" s="24"/>
      <c r="H762" s="26"/>
      <c r="I762" s="192">
        <f>I763</f>
        <v>75</v>
      </c>
      <c r="J762" s="151"/>
      <c r="K762" s="151"/>
      <c r="L762" s="151"/>
      <c r="M762" s="151"/>
      <c r="N762" s="201">
        <f t="shared" si="144"/>
        <v>0</v>
      </c>
      <c r="O762" s="201">
        <f t="shared" si="144"/>
        <v>75</v>
      </c>
    </row>
    <row r="763" spans="1:15" ht="45">
      <c r="A763" s="111" t="s">
        <v>315</v>
      </c>
      <c r="B763" s="24" t="s">
        <v>320</v>
      </c>
      <c r="C763" s="24" t="s">
        <v>194</v>
      </c>
      <c r="D763" s="24" t="s">
        <v>195</v>
      </c>
      <c r="E763" s="24" t="s">
        <v>11</v>
      </c>
      <c r="F763" s="24" t="s">
        <v>245</v>
      </c>
      <c r="G763" s="24"/>
      <c r="H763" s="26"/>
      <c r="I763" s="192">
        <f>I764</f>
        <v>75</v>
      </c>
      <c r="J763" s="151"/>
      <c r="K763" s="151"/>
      <c r="L763" s="151"/>
      <c r="M763" s="151"/>
      <c r="N763" s="201">
        <f t="shared" si="144"/>
        <v>0</v>
      </c>
      <c r="O763" s="201">
        <f t="shared" si="144"/>
        <v>75</v>
      </c>
    </row>
    <row r="764" spans="1:15" ht="18">
      <c r="A764" s="114" t="s">
        <v>234</v>
      </c>
      <c r="B764" s="26" t="s">
        <v>320</v>
      </c>
      <c r="C764" s="26" t="s">
        <v>194</v>
      </c>
      <c r="D764" s="26" t="s">
        <v>195</v>
      </c>
      <c r="E764" s="26" t="s">
        <v>11</v>
      </c>
      <c r="F764" s="26" t="s">
        <v>245</v>
      </c>
      <c r="G764" s="26" t="s">
        <v>222</v>
      </c>
      <c r="H764" s="26"/>
      <c r="I764" s="139">
        <v>75</v>
      </c>
      <c r="J764" s="151"/>
      <c r="K764" s="151"/>
      <c r="L764" s="151"/>
      <c r="M764" s="151"/>
      <c r="N764" s="141">
        <v>0</v>
      </c>
      <c r="O764" s="141">
        <f>I764+N764</f>
        <v>75</v>
      </c>
    </row>
    <row r="765" spans="1:15" ht="18">
      <c r="A765" s="22" t="s">
        <v>278</v>
      </c>
      <c r="B765" s="46" t="s">
        <v>320</v>
      </c>
      <c r="C765" s="46" t="s">
        <v>194</v>
      </c>
      <c r="D765" s="46" t="s">
        <v>190</v>
      </c>
      <c r="E765" s="24"/>
      <c r="F765" s="24"/>
      <c r="G765" s="24"/>
      <c r="H765" s="26"/>
      <c r="I765" s="133">
        <f>I766+I824+I845+I857</f>
        <v>47949.899999999994</v>
      </c>
      <c r="J765" s="133">
        <f aca="true" t="shared" si="145" ref="J765:O765">J766+J824+J845+J857</f>
        <v>0</v>
      </c>
      <c r="K765" s="133">
        <f t="shared" si="145"/>
        <v>0</v>
      </c>
      <c r="L765" s="133">
        <f t="shared" si="145"/>
        <v>0</v>
      </c>
      <c r="M765" s="133">
        <f t="shared" si="145"/>
        <v>0</v>
      </c>
      <c r="N765" s="133">
        <f t="shared" si="145"/>
        <v>178.4</v>
      </c>
      <c r="O765" s="133">
        <f t="shared" si="145"/>
        <v>48128.3</v>
      </c>
    </row>
    <row r="766" spans="1:15" ht="30">
      <c r="A766" s="23" t="s">
        <v>484</v>
      </c>
      <c r="B766" s="24" t="s">
        <v>320</v>
      </c>
      <c r="C766" s="24" t="s">
        <v>194</v>
      </c>
      <c r="D766" s="24" t="s">
        <v>190</v>
      </c>
      <c r="E766" s="24" t="s">
        <v>100</v>
      </c>
      <c r="F766" s="24"/>
      <c r="G766" s="24"/>
      <c r="H766" s="26"/>
      <c r="I766" s="137">
        <f>I767+I784+I789+I772+I777+I794+I799+I804+I809+I814+I819</f>
        <v>12325.400000000001</v>
      </c>
      <c r="J766" s="151"/>
      <c r="K766" s="151"/>
      <c r="L766" s="151"/>
      <c r="M766" s="151"/>
      <c r="N766" s="201">
        <f>N767+N784+N789+N772+N777+N794+N799+N804+N809+N814+N819</f>
        <v>68</v>
      </c>
      <c r="O766" s="201">
        <f>O767+O784+O789+O772+O777+O794+O799+O804+O809+O814+O819</f>
        <v>12393.400000000001</v>
      </c>
    </row>
    <row r="767" spans="1:15" ht="45">
      <c r="A767" s="23" t="s">
        <v>508</v>
      </c>
      <c r="B767" s="24" t="s">
        <v>320</v>
      </c>
      <c r="C767" s="24" t="s">
        <v>194</v>
      </c>
      <c r="D767" s="24" t="s">
        <v>190</v>
      </c>
      <c r="E767" s="24" t="s">
        <v>99</v>
      </c>
      <c r="F767" s="24"/>
      <c r="G767" s="24"/>
      <c r="H767" s="26"/>
      <c r="I767" s="137">
        <f>I768</f>
        <v>550</v>
      </c>
      <c r="J767" s="151"/>
      <c r="K767" s="151"/>
      <c r="L767" s="151"/>
      <c r="M767" s="151"/>
      <c r="N767" s="201">
        <f aca="true" t="shared" si="146" ref="N767:O770">N768</f>
        <v>0</v>
      </c>
      <c r="O767" s="201">
        <f t="shared" si="146"/>
        <v>550</v>
      </c>
    </row>
    <row r="768" spans="1:15" ht="18">
      <c r="A768" s="22" t="s">
        <v>298</v>
      </c>
      <c r="B768" s="24" t="s">
        <v>320</v>
      </c>
      <c r="C768" s="24" t="s">
        <v>194</v>
      </c>
      <c r="D768" s="24" t="s">
        <v>190</v>
      </c>
      <c r="E768" s="24" t="s">
        <v>101</v>
      </c>
      <c r="F768" s="24"/>
      <c r="G768" s="24"/>
      <c r="H768" s="26"/>
      <c r="I768" s="137">
        <f>I769</f>
        <v>550</v>
      </c>
      <c r="J768" s="151"/>
      <c r="K768" s="151"/>
      <c r="L768" s="151"/>
      <c r="M768" s="151"/>
      <c r="N768" s="201">
        <f t="shared" si="146"/>
        <v>0</v>
      </c>
      <c r="O768" s="201">
        <f t="shared" si="146"/>
        <v>550</v>
      </c>
    </row>
    <row r="769" spans="1:15" ht="33.75" customHeight="1">
      <c r="A769" s="22" t="s">
        <v>327</v>
      </c>
      <c r="B769" s="24" t="s">
        <v>320</v>
      </c>
      <c r="C769" s="24" t="s">
        <v>194</v>
      </c>
      <c r="D769" s="24" t="s">
        <v>190</v>
      </c>
      <c r="E769" s="24" t="s">
        <v>101</v>
      </c>
      <c r="F769" s="24" t="s">
        <v>244</v>
      </c>
      <c r="G769" s="24"/>
      <c r="H769" s="26"/>
      <c r="I769" s="137">
        <f>I770</f>
        <v>550</v>
      </c>
      <c r="J769" s="151"/>
      <c r="K769" s="151"/>
      <c r="L769" s="151"/>
      <c r="M769" s="151"/>
      <c r="N769" s="201">
        <f t="shared" si="146"/>
        <v>0</v>
      </c>
      <c r="O769" s="201">
        <f t="shared" si="146"/>
        <v>550</v>
      </c>
    </row>
    <row r="770" spans="1:15" ht="45">
      <c r="A770" s="22" t="s">
        <v>315</v>
      </c>
      <c r="B770" s="24" t="s">
        <v>320</v>
      </c>
      <c r="C770" s="24" t="s">
        <v>194</v>
      </c>
      <c r="D770" s="24" t="s">
        <v>190</v>
      </c>
      <c r="E770" s="24" t="s">
        <v>101</v>
      </c>
      <c r="F770" s="24" t="s">
        <v>245</v>
      </c>
      <c r="G770" s="24"/>
      <c r="H770" s="26"/>
      <c r="I770" s="137">
        <f>I771</f>
        <v>550</v>
      </c>
      <c r="J770" s="151"/>
      <c r="K770" s="151"/>
      <c r="L770" s="151"/>
      <c r="M770" s="151"/>
      <c r="N770" s="201">
        <f t="shared" si="146"/>
        <v>0</v>
      </c>
      <c r="O770" s="201">
        <f t="shared" si="146"/>
        <v>550</v>
      </c>
    </row>
    <row r="771" spans="1:15" ht="18">
      <c r="A771" s="28" t="s">
        <v>234</v>
      </c>
      <c r="B771" s="26" t="s">
        <v>320</v>
      </c>
      <c r="C771" s="26" t="s">
        <v>194</v>
      </c>
      <c r="D771" s="26" t="s">
        <v>190</v>
      </c>
      <c r="E771" s="26" t="s">
        <v>101</v>
      </c>
      <c r="F771" s="26" t="s">
        <v>245</v>
      </c>
      <c r="G771" s="26" t="s">
        <v>222</v>
      </c>
      <c r="H771" s="26"/>
      <c r="I771" s="139">
        <v>550</v>
      </c>
      <c r="J771" s="151"/>
      <c r="K771" s="151"/>
      <c r="L771" s="151"/>
      <c r="M771" s="151"/>
      <c r="N771" s="141">
        <v>0</v>
      </c>
      <c r="O771" s="141">
        <f>I771+N771</f>
        <v>550</v>
      </c>
    </row>
    <row r="772" spans="1:15" ht="60">
      <c r="A772" s="23" t="s">
        <v>509</v>
      </c>
      <c r="B772" s="24" t="s">
        <v>320</v>
      </c>
      <c r="C772" s="24" t="s">
        <v>194</v>
      </c>
      <c r="D772" s="24" t="s">
        <v>190</v>
      </c>
      <c r="E772" s="24" t="s">
        <v>102</v>
      </c>
      <c r="F772" s="24"/>
      <c r="G772" s="24"/>
      <c r="H772" s="26"/>
      <c r="I772" s="137">
        <f>I773</f>
        <v>750</v>
      </c>
      <c r="J772" s="151"/>
      <c r="K772" s="151"/>
      <c r="L772" s="151"/>
      <c r="M772" s="151"/>
      <c r="N772" s="201">
        <f aca="true" t="shared" si="147" ref="N772:O775">N773</f>
        <v>0</v>
      </c>
      <c r="O772" s="201">
        <f t="shared" si="147"/>
        <v>750</v>
      </c>
    </row>
    <row r="773" spans="1:15" ht="18">
      <c r="A773" s="22" t="s">
        <v>298</v>
      </c>
      <c r="B773" s="24" t="s">
        <v>320</v>
      </c>
      <c r="C773" s="24" t="s">
        <v>194</v>
      </c>
      <c r="D773" s="24" t="s">
        <v>190</v>
      </c>
      <c r="E773" s="24" t="s">
        <v>103</v>
      </c>
      <c r="F773" s="24"/>
      <c r="G773" s="24"/>
      <c r="H773" s="26"/>
      <c r="I773" s="137">
        <f>I774</f>
        <v>750</v>
      </c>
      <c r="J773" s="151"/>
      <c r="K773" s="151"/>
      <c r="L773" s="151"/>
      <c r="M773" s="151"/>
      <c r="N773" s="201">
        <f t="shared" si="147"/>
        <v>0</v>
      </c>
      <c r="O773" s="201">
        <f t="shared" si="147"/>
        <v>750</v>
      </c>
    </row>
    <row r="774" spans="1:15" ht="34.5" customHeight="1">
      <c r="A774" s="22" t="s">
        <v>327</v>
      </c>
      <c r="B774" s="24" t="s">
        <v>320</v>
      </c>
      <c r="C774" s="24" t="s">
        <v>194</v>
      </c>
      <c r="D774" s="24" t="s">
        <v>190</v>
      </c>
      <c r="E774" s="24" t="s">
        <v>103</v>
      </c>
      <c r="F774" s="24" t="s">
        <v>244</v>
      </c>
      <c r="G774" s="24"/>
      <c r="H774" s="26"/>
      <c r="I774" s="137">
        <f>I775</f>
        <v>750</v>
      </c>
      <c r="J774" s="151"/>
      <c r="K774" s="151"/>
      <c r="L774" s="151"/>
      <c r="M774" s="151"/>
      <c r="N774" s="201">
        <f t="shared" si="147"/>
        <v>0</v>
      </c>
      <c r="O774" s="201">
        <f t="shared" si="147"/>
        <v>750</v>
      </c>
    </row>
    <row r="775" spans="1:15" ht="45">
      <c r="A775" s="22" t="s">
        <v>315</v>
      </c>
      <c r="B775" s="24" t="s">
        <v>320</v>
      </c>
      <c r="C775" s="24" t="s">
        <v>194</v>
      </c>
      <c r="D775" s="24" t="s">
        <v>190</v>
      </c>
      <c r="E775" s="24" t="s">
        <v>103</v>
      </c>
      <c r="F775" s="24" t="s">
        <v>245</v>
      </c>
      <c r="G775" s="24"/>
      <c r="H775" s="26"/>
      <c r="I775" s="137">
        <f>I776</f>
        <v>750</v>
      </c>
      <c r="J775" s="151"/>
      <c r="K775" s="151"/>
      <c r="L775" s="151"/>
      <c r="M775" s="151"/>
      <c r="N775" s="201">
        <f t="shared" si="147"/>
        <v>0</v>
      </c>
      <c r="O775" s="201">
        <f t="shared" si="147"/>
        <v>750</v>
      </c>
    </row>
    <row r="776" spans="1:15" ht="18">
      <c r="A776" s="28" t="s">
        <v>234</v>
      </c>
      <c r="B776" s="26" t="s">
        <v>320</v>
      </c>
      <c r="C776" s="26" t="s">
        <v>194</v>
      </c>
      <c r="D776" s="26" t="s">
        <v>190</v>
      </c>
      <c r="E776" s="26" t="s">
        <v>103</v>
      </c>
      <c r="F776" s="26" t="s">
        <v>245</v>
      </c>
      <c r="G776" s="26" t="s">
        <v>222</v>
      </c>
      <c r="H776" s="26"/>
      <c r="I776" s="139">
        <v>750</v>
      </c>
      <c r="J776" s="151"/>
      <c r="K776" s="151"/>
      <c r="L776" s="151"/>
      <c r="M776" s="151"/>
      <c r="N776" s="141">
        <v>0</v>
      </c>
      <c r="O776" s="141">
        <f>I776+N776</f>
        <v>750</v>
      </c>
    </row>
    <row r="777" spans="1:15" ht="30">
      <c r="A777" s="23" t="s">
        <v>510</v>
      </c>
      <c r="B777" s="24" t="s">
        <v>320</v>
      </c>
      <c r="C777" s="24" t="s">
        <v>194</v>
      </c>
      <c r="D777" s="24" t="s">
        <v>190</v>
      </c>
      <c r="E777" s="24" t="s">
        <v>104</v>
      </c>
      <c r="F777" s="24"/>
      <c r="G777" s="24"/>
      <c r="H777" s="24"/>
      <c r="I777" s="137">
        <f>I781+I778</f>
        <v>52</v>
      </c>
      <c r="J777" s="192">
        <f aca="true" t="shared" si="148" ref="J777:O777">J781+J778</f>
        <v>0</v>
      </c>
      <c r="K777" s="192">
        <f t="shared" si="148"/>
        <v>0</v>
      </c>
      <c r="L777" s="192">
        <f t="shared" si="148"/>
        <v>0</v>
      </c>
      <c r="M777" s="192">
        <f t="shared" si="148"/>
        <v>0</v>
      </c>
      <c r="N777" s="201">
        <f t="shared" si="148"/>
        <v>0</v>
      </c>
      <c r="O777" s="201">
        <f t="shared" si="148"/>
        <v>52</v>
      </c>
    </row>
    <row r="778" spans="1:15" ht="45">
      <c r="A778" s="22" t="s">
        <v>327</v>
      </c>
      <c r="B778" s="24" t="s">
        <v>320</v>
      </c>
      <c r="C778" s="24" t="s">
        <v>194</v>
      </c>
      <c r="D778" s="24" t="s">
        <v>190</v>
      </c>
      <c r="E778" s="24" t="s">
        <v>104</v>
      </c>
      <c r="F778" s="24" t="s">
        <v>244</v>
      </c>
      <c r="G778" s="24"/>
      <c r="H778" s="24"/>
      <c r="I778" s="192">
        <f>I779</f>
        <v>9.5</v>
      </c>
      <c r="J778" s="151"/>
      <c r="K778" s="151"/>
      <c r="L778" s="151"/>
      <c r="M778" s="151"/>
      <c r="N778" s="201">
        <f>N779</f>
        <v>0</v>
      </c>
      <c r="O778" s="201">
        <f>O779</f>
        <v>9.5</v>
      </c>
    </row>
    <row r="779" spans="1:15" ht="45">
      <c r="A779" s="22" t="s">
        <v>315</v>
      </c>
      <c r="B779" s="24" t="s">
        <v>320</v>
      </c>
      <c r="C779" s="24" t="s">
        <v>194</v>
      </c>
      <c r="D779" s="24" t="s">
        <v>190</v>
      </c>
      <c r="E779" s="24" t="s">
        <v>104</v>
      </c>
      <c r="F779" s="24" t="s">
        <v>245</v>
      </c>
      <c r="G779" s="24"/>
      <c r="H779" s="24"/>
      <c r="I779" s="192">
        <f>I780</f>
        <v>9.5</v>
      </c>
      <c r="J779" s="151"/>
      <c r="K779" s="151"/>
      <c r="L779" s="151"/>
      <c r="M779" s="151"/>
      <c r="N779" s="201">
        <f>N780</f>
        <v>0</v>
      </c>
      <c r="O779" s="201">
        <f>O780</f>
        <v>9.5</v>
      </c>
    </row>
    <row r="780" spans="1:15" ht="18">
      <c r="A780" s="28" t="s">
        <v>234</v>
      </c>
      <c r="B780" s="26" t="s">
        <v>320</v>
      </c>
      <c r="C780" s="26" t="s">
        <v>194</v>
      </c>
      <c r="D780" s="26" t="s">
        <v>190</v>
      </c>
      <c r="E780" s="26" t="s">
        <v>104</v>
      </c>
      <c r="F780" s="26" t="s">
        <v>245</v>
      </c>
      <c r="G780" s="26" t="s">
        <v>222</v>
      </c>
      <c r="H780" s="24"/>
      <c r="I780" s="139">
        <v>9.5</v>
      </c>
      <c r="J780" s="145"/>
      <c r="K780" s="145"/>
      <c r="L780" s="145"/>
      <c r="M780" s="145"/>
      <c r="N780" s="139">
        <v>0</v>
      </c>
      <c r="O780" s="139">
        <f>I780+N780</f>
        <v>9.5</v>
      </c>
    </row>
    <row r="781" spans="1:15" ht="30">
      <c r="A781" s="23" t="s">
        <v>257</v>
      </c>
      <c r="B781" s="24" t="s">
        <v>320</v>
      </c>
      <c r="C781" s="24" t="s">
        <v>194</v>
      </c>
      <c r="D781" s="24" t="s">
        <v>190</v>
      </c>
      <c r="E781" s="24" t="s">
        <v>104</v>
      </c>
      <c r="F781" s="24" t="s">
        <v>256</v>
      </c>
      <c r="G781" s="24"/>
      <c r="H781" s="24"/>
      <c r="I781" s="137">
        <f>I782</f>
        <v>42.5</v>
      </c>
      <c r="J781" s="151"/>
      <c r="K781" s="151"/>
      <c r="L781" s="151"/>
      <c r="M781" s="151"/>
      <c r="N781" s="201">
        <f>N782</f>
        <v>0</v>
      </c>
      <c r="O781" s="201">
        <f>O782</f>
        <v>42.5</v>
      </c>
    </row>
    <row r="782" spans="1:15" ht="18">
      <c r="A782" s="23" t="s">
        <v>158</v>
      </c>
      <c r="B782" s="24" t="s">
        <v>320</v>
      </c>
      <c r="C782" s="24" t="s">
        <v>194</v>
      </c>
      <c r="D782" s="24" t="s">
        <v>190</v>
      </c>
      <c r="E782" s="24" t="s">
        <v>104</v>
      </c>
      <c r="F782" s="24" t="s">
        <v>157</v>
      </c>
      <c r="G782" s="24"/>
      <c r="H782" s="24"/>
      <c r="I782" s="137">
        <f>I783</f>
        <v>42.5</v>
      </c>
      <c r="J782" s="151"/>
      <c r="K782" s="151"/>
      <c r="L782" s="151"/>
      <c r="M782" s="151"/>
      <c r="N782" s="201">
        <f>N783</f>
        <v>0</v>
      </c>
      <c r="O782" s="201">
        <f>O783</f>
        <v>42.5</v>
      </c>
    </row>
    <row r="783" spans="1:15" ht="18">
      <c r="A783" s="28" t="s">
        <v>234</v>
      </c>
      <c r="B783" s="26" t="s">
        <v>320</v>
      </c>
      <c r="C783" s="26" t="s">
        <v>194</v>
      </c>
      <c r="D783" s="26" t="s">
        <v>190</v>
      </c>
      <c r="E783" s="26" t="s">
        <v>104</v>
      </c>
      <c r="F783" s="26" t="s">
        <v>157</v>
      </c>
      <c r="G783" s="26" t="s">
        <v>222</v>
      </c>
      <c r="H783" s="26"/>
      <c r="I783" s="139">
        <v>42.5</v>
      </c>
      <c r="J783" s="151"/>
      <c r="K783" s="151"/>
      <c r="L783" s="151"/>
      <c r="M783" s="151"/>
      <c r="N783" s="139">
        <v>0</v>
      </c>
      <c r="O783" s="141">
        <f>I783+N783</f>
        <v>42.5</v>
      </c>
    </row>
    <row r="784" spans="1:15" ht="60">
      <c r="A784" s="23" t="s">
        <v>511</v>
      </c>
      <c r="B784" s="24" t="s">
        <v>320</v>
      </c>
      <c r="C784" s="24" t="s">
        <v>194</v>
      </c>
      <c r="D784" s="24" t="s">
        <v>190</v>
      </c>
      <c r="E784" s="24" t="s">
        <v>105</v>
      </c>
      <c r="F784" s="26"/>
      <c r="G784" s="26"/>
      <c r="H784" s="26"/>
      <c r="I784" s="137">
        <f>I785</f>
        <v>1330</v>
      </c>
      <c r="J784" s="151"/>
      <c r="K784" s="151"/>
      <c r="L784" s="151"/>
      <c r="M784" s="151"/>
      <c r="N784" s="201">
        <f aca="true" t="shared" si="149" ref="N784:O787">N785</f>
        <v>-49.5</v>
      </c>
      <c r="O784" s="201">
        <f t="shared" si="149"/>
        <v>1280.5</v>
      </c>
    </row>
    <row r="785" spans="1:15" ht="18">
      <c r="A785" s="22" t="s">
        <v>298</v>
      </c>
      <c r="B785" s="24" t="s">
        <v>320</v>
      </c>
      <c r="C785" s="24" t="s">
        <v>194</v>
      </c>
      <c r="D785" s="24" t="s">
        <v>190</v>
      </c>
      <c r="E785" s="24" t="s">
        <v>106</v>
      </c>
      <c r="F785" s="26"/>
      <c r="G785" s="26"/>
      <c r="H785" s="26"/>
      <c r="I785" s="137">
        <f>I786</f>
        <v>1330</v>
      </c>
      <c r="J785" s="151"/>
      <c r="K785" s="151"/>
      <c r="L785" s="151"/>
      <c r="M785" s="151"/>
      <c r="N785" s="201">
        <f t="shared" si="149"/>
        <v>-49.5</v>
      </c>
      <c r="O785" s="201">
        <f t="shared" si="149"/>
        <v>1280.5</v>
      </c>
    </row>
    <row r="786" spans="1:15" ht="33" customHeight="1">
      <c r="A786" s="22" t="s">
        <v>327</v>
      </c>
      <c r="B786" s="24" t="s">
        <v>320</v>
      </c>
      <c r="C786" s="24" t="s">
        <v>194</v>
      </c>
      <c r="D786" s="24" t="s">
        <v>190</v>
      </c>
      <c r="E786" s="24" t="s">
        <v>106</v>
      </c>
      <c r="F786" s="24" t="s">
        <v>244</v>
      </c>
      <c r="G786" s="26"/>
      <c r="H786" s="26"/>
      <c r="I786" s="137">
        <f>I787</f>
        <v>1330</v>
      </c>
      <c r="J786" s="151"/>
      <c r="K786" s="151"/>
      <c r="L786" s="151"/>
      <c r="M786" s="151"/>
      <c r="N786" s="201">
        <f t="shared" si="149"/>
        <v>-49.5</v>
      </c>
      <c r="O786" s="201">
        <f t="shared" si="149"/>
        <v>1280.5</v>
      </c>
    </row>
    <row r="787" spans="1:15" ht="45">
      <c r="A787" s="22" t="s">
        <v>315</v>
      </c>
      <c r="B787" s="24" t="s">
        <v>320</v>
      </c>
      <c r="C787" s="24" t="s">
        <v>194</v>
      </c>
      <c r="D787" s="24" t="s">
        <v>190</v>
      </c>
      <c r="E787" s="24" t="s">
        <v>106</v>
      </c>
      <c r="F787" s="24" t="s">
        <v>245</v>
      </c>
      <c r="G787" s="26"/>
      <c r="H787" s="26"/>
      <c r="I787" s="137">
        <f>I788</f>
        <v>1330</v>
      </c>
      <c r="J787" s="151"/>
      <c r="K787" s="151"/>
      <c r="L787" s="151"/>
      <c r="M787" s="151"/>
      <c r="N787" s="201">
        <f t="shared" si="149"/>
        <v>-49.5</v>
      </c>
      <c r="O787" s="201">
        <f t="shared" si="149"/>
        <v>1280.5</v>
      </c>
    </row>
    <row r="788" spans="1:15" ht="18">
      <c r="A788" s="28" t="s">
        <v>234</v>
      </c>
      <c r="B788" s="26" t="s">
        <v>320</v>
      </c>
      <c r="C788" s="26" t="s">
        <v>194</v>
      </c>
      <c r="D788" s="26" t="s">
        <v>190</v>
      </c>
      <c r="E788" s="26" t="s">
        <v>106</v>
      </c>
      <c r="F788" s="26" t="s">
        <v>245</v>
      </c>
      <c r="G788" s="26" t="s">
        <v>222</v>
      </c>
      <c r="H788" s="26"/>
      <c r="I788" s="139">
        <v>1330</v>
      </c>
      <c r="J788" s="151"/>
      <c r="K788" s="151"/>
      <c r="L788" s="151"/>
      <c r="M788" s="151"/>
      <c r="N788" s="141">
        <v>-49.5</v>
      </c>
      <c r="O788" s="141">
        <f>I788+N788</f>
        <v>1280.5</v>
      </c>
    </row>
    <row r="789" spans="1:15" ht="30">
      <c r="A789" s="23" t="s">
        <v>512</v>
      </c>
      <c r="B789" s="24" t="s">
        <v>320</v>
      </c>
      <c r="C789" s="24" t="s">
        <v>194</v>
      </c>
      <c r="D789" s="24" t="s">
        <v>190</v>
      </c>
      <c r="E789" s="24" t="s">
        <v>107</v>
      </c>
      <c r="F789" s="26"/>
      <c r="G789" s="26"/>
      <c r="H789" s="26"/>
      <c r="I789" s="137">
        <f>I790</f>
        <v>92.5</v>
      </c>
      <c r="J789" s="151"/>
      <c r="K789" s="151"/>
      <c r="L789" s="151"/>
      <c r="M789" s="151"/>
      <c r="N789" s="201">
        <f aca="true" t="shared" si="150" ref="N789:O792">N790</f>
        <v>0</v>
      </c>
      <c r="O789" s="201">
        <f t="shared" si="150"/>
        <v>92.5</v>
      </c>
    </row>
    <row r="790" spans="1:15" ht="18">
      <c r="A790" s="22" t="s">
        <v>298</v>
      </c>
      <c r="B790" s="24" t="s">
        <v>320</v>
      </c>
      <c r="C790" s="24" t="s">
        <v>194</v>
      </c>
      <c r="D790" s="24" t="s">
        <v>190</v>
      </c>
      <c r="E790" s="24" t="s">
        <v>108</v>
      </c>
      <c r="F790" s="26"/>
      <c r="G790" s="26"/>
      <c r="H790" s="26"/>
      <c r="I790" s="137">
        <f>I791</f>
        <v>92.5</v>
      </c>
      <c r="J790" s="151"/>
      <c r="K790" s="151"/>
      <c r="L790" s="151"/>
      <c r="M790" s="151"/>
      <c r="N790" s="201">
        <f t="shared" si="150"/>
        <v>0</v>
      </c>
      <c r="O790" s="201">
        <f t="shared" si="150"/>
        <v>92.5</v>
      </c>
    </row>
    <row r="791" spans="1:15" ht="33.75" customHeight="1">
      <c r="A791" s="22" t="s">
        <v>327</v>
      </c>
      <c r="B791" s="24" t="s">
        <v>320</v>
      </c>
      <c r="C791" s="24" t="s">
        <v>194</v>
      </c>
      <c r="D791" s="24" t="s">
        <v>190</v>
      </c>
      <c r="E791" s="24" t="s">
        <v>108</v>
      </c>
      <c r="F791" s="24" t="s">
        <v>244</v>
      </c>
      <c r="G791" s="26"/>
      <c r="H791" s="26"/>
      <c r="I791" s="137">
        <f>I792</f>
        <v>92.5</v>
      </c>
      <c r="J791" s="151"/>
      <c r="K791" s="151"/>
      <c r="L791" s="151"/>
      <c r="M791" s="151"/>
      <c r="N791" s="201">
        <f t="shared" si="150"/>
        <v>0</v>
      </c>
      <c r="O791" s="201">
        <f t="shared" si="150"/>
        <v>92.5</v>
      </c>
    </row>
    <row r="792" spans="1:15" ht="45">
      <c r="A792" s="22" t="s">
        <v>315</v>
      </c>
      <c r="B792" s="24" t="s">
        <v>320</v>
      </c>
      <c r="C792" s="24" t="s">
        <v>194</v>
      </c>
      <c r="D792" s="24" t="s">
        <v>190</v>
      </c>
      <c r="E792" s="24" t="s">
        <v>108</v>
      </c>
      <c r="F792" s="24" t="s">
        <v>245</v>
      </c>
      <c r="G792" s="26"/>
      <c r="H792" s="26"/>
      <c r="I792" s="137">
        <f>I793</f>
        <v>92.5</v>
      </c>
      <c r="J792" s="151"/>
      <c r="K792" s="151"/>
      <c r="L792" s="151"/>
      <c r="M792" s="151"/>
      <c r="N792" s="201">
        <f t="shared" si="150"/>
        <v>0</v>
      </c>
      <c r="O792" s="201">
        <f t="shared" si="150"/>
        <v>92.5</v>
      </c>
    </row>
    <row r="793" spans="1:15" ht="18">
      <c r="A793" s="28" t="s">
        <v>234</v>
      </c>
      <c r="B793" s="26" t="s">
        <v>320</v>
      </c>
      <c r="C793" s="26" t="s">
        <v>194</v>
      </c>
      <c r="D793" s="26" t="s">
        <v>190</v>
      </c>
      <c r="E793" s="26" t="s">
        <v>108</v>
      </c>
      <c r="F793" s="26" t="s">
        <v>245</v>
      </c>
      <c r="G793" s="26" t="s">
        <v>222</v>
      </c>
      <c r="H793" s="26"/>
      <c r="I793" s="139">
        <v>92.5</v>
      </c>
      <c r="J793" s="151"/>
      <c r="K793" s="151"/>
      <c r="L793" s="151"/>
      <c r="M793" s="151"/>
      <c r="N793" s="141">
        <v>0</v>
      </c>
      <c r="O793" s="141">
        <f>I793+N793</f>
        <v>92.5</v>
      </c>
    </row>
    <row r="794" spans="1:15" ht="30">
      <c r="A794" s="23" t="s">
        <v>513</v>
      </c>
      <c r="B794" s="24" t="s">
        <v>320</v>
      </c>
      <c r="C794" s="24" t="s">
        <v>194</v>
      </c>
      <c r="D794" s="24" t="s">
        <v>190</v>
      </c>
      <c r="E794" s="24" t="s">
        <v>109</v>
      </c>
      <c r="F794" s="26"/>
      <c r="G794" s="26"/>
      <c r="H794" s="26"/>
      <c r="I794" s="137">
        <f>I795</f>
        <v>338.1</v>
      </c>
      <c r="J794" s="151"/>
      <c r="K794" s="151"/>
      <c r="L794" s="151"/>
      <c r="M794" s="151"/>
      <c r="N794" s="201">
        <f aca="true" t="shared" si="151" ref="N794:O797">N795</f>
        <v>0</v>
      </c>
      <c r="O794" s="201">
        <f t="shared" si="151"/>
        <v>338.1</v>
      </c>
    </row>
    <row r="795" spans="1:15" ht="18">
      <c r="A795" s="22" t="s">
        <v>298</v>
      </c>
      <c r="B795" s="24" t="s">
        <v>320</v>
      </c>
      <c r="C795" s="24" t="s">
        <v>194</v>
      </c>
      <c r="D795" s="24" t="s">
        <v>190</v>
      </c>
      <c r="E795" s="24" t="s">
        <v>110</v>
      </c>
      <c r="F795" s="26"/>
      <c r="G795" s="26"/>
      <c r="H795" s="26"/>
      <c r="I795" s="137">
        <f>I796</f>
        <v>338.1</v>
      </c>
      <c r="J795" s="151"/>
      <c r="K795" s="151"/>
      <c r="L795" s="151"/>
      <c r="M795" s="151"/>
      <c r="N795" s="201">
        <f t="shared" si="151"/>
        <v>0</v>
      </c>
      <c r="O795" s="201">
        <f t="shared" si="151"/>
        <v>338.1</v>
      </c>
    </row>
    <row r="796" spans="1:15" ht="31.5" customHeight="1">
      <c r="A796" s="22" t="s">
        <v>327</v>
      </c>
      <c r="B796" s="24" t="s">
        <v>320</v>
      </c>
      <c r="C796" s="24" t="s">
        <v>194</v>
      </c>
      <c r="D796" s="24" t="s">
        <v>190</v>
      </c>
      <c r="E796" s="24" t="s">
        <v>110</v>
      </c>
      <c r="F796" s="24" t="s">
        <v>244</v>
      </c>
      <c r="G796" s="26"/>
      <c r="H796" s="26"/>
      <c r="I796" s="137">
        <f>I797</f>
        <v>338.1</v>
      </c>
      <c r="J796" s="151"/>
      <c r="K796" s="151"/>
      <c r="L796" s="151"/>
      <c r="M796" s="151"/>
      <c r="N796" s="201">
        <f t="shared" si="151"/>
        <v>0</v>
      </c>
      <c r="O796" s="201">
        <f t="shared" si="151"/>
        <v>338.1</v>
      </c>
    </row>
    <row r="797" spans="1:15" ht="45">
      <c r="A797" s="22" t="s">
        <v>315</v>
      </c>
      <c r="B797" s="24" t="s">
        <v>320</v>
      </c>
      <c r="C797" s="24" t="s">
        <v>194</v>
      </c>
      <c r="D797" s="24" t="s">
        <v>190</v>
      </c>
      <c r="E797" s="24" t="s">
        <v>110</v>
      </c>
      <c r="F797" s="24" t="s">
        <v>245</v>
      </c>
      <c r="G797" s="26"/>
      <c r="H797" s="26"/>
      <c r="I797" s="137">
        <f>I798</f>
        <v>338.1</v>
      </c>
      <c r="J797" s="151"/>
      <c r="K797" s="151"/>
      <c r="L797" s="151"/>
      <c r="M797" s="151"/>
      <c r="N797" s="201">
        <f t="shared" si="151"/>
        <v>0</v>
      </c>
      <c r="O797" s="201">
        <f t="shared" si="151"/>
        <v>338.1</v>
      </c>
    </row>
    <row r="798" spans="1:15" ht="18">
      <c r="A798" s="28" t="s">
        <v>234</v>
      </c>
      <c r="B798" s="26" t="s">
        <v>320</v>
      </c>
      <c r="C798" s="26" t="s">
        <v>194</v>
      </c>
      <c r="D798" s="26" t="s">
        <v>190</v>
      </c>
      <c r="E798" s="26" t="s">
        <v>110</v>
      </c>
      <c r="F798" s="26" t="s">
        <v>245</v>
      </c>
      <c r="G798" s="26" t="s">
        <v>222</v>
      </c>
      <c r="H798" s="26"/>
      <c r="I798" s="139">
        <v>338.1</v>
      </c>
      <c r="J798" s="151"/>
      <c r="K798" s="151"/>
      <c r="L798" s="151"/>
      <c r="M798" s="151"/>
      <c r="N798" s="141">
        <v>0</v>
      </c>
      <c r="O798" s="141">
        <f>I798+N798</f>
        <v>338.1</v>
      </c>
    </row>
    <row r="799" spans="1:15" ht="45">
      <c r="A799" s="23" t="s">
        <v>514</v>
      </c>
      <c r="B799" s="24" t="s">
        <v>320</v>
      </c>
      <c r="C799" s="24" t="s">
        <v>194</v>
      </c>
      <c r="D799" s="24" t="s">
        <v>190</v>
      </c>
      <c r="E799" s="24" t="s">
        <v>111</v>
      </c>
      <c r="F799" s="26"/>
      <c r="G799" s="26"/>
      <c r="H799" s="26"/>
      <c r="I799" s="137">
        <f>I800</f>
        <v>5600</v>
      </c>
      <c r="J799" s="151"/>
      <c r="K799" s="151"/>
      <c r="L799" s="151"/>
      <c r="M799" s="151"/>
      <c r="N799" s="201">
        <f aca="true" t="shared" si="152" ref="N799:O802">N800</f>
        <v>0</v>
      </c>
      <c r="O799" s="201">
        <f t="shared" si="152"/>
        <v>5600</v>
      </c>
    </row>
    <row r="800" spans="1:15" ht="18">
      <c r="A800" s="22" t="s">
        <v>298</v>
      </c>
      <c r="B800" s="24" t="s">
        <v>320</v>
      </c>
      <c r="C800" s="24" t="s">
        <v>194</v>
      </c>
      <c r="D800" s="24" t="s">
        <v>190</v>
      </c>
      <c r="E800" s="24" t="s">
        <v>112</v>
      </c>
      <c r="F800" s="26"/>
      <c r="G800" s="26"/>
      <c r="H800" s="26"/>
      <c r="I800" s="137">
        <f>I801</f>
        <v>5600</v>
      </c>
      <c r="J800" s="151"/>
      <c r="K800" s="151"/>
      <c r="L800" s="151"/>
      <c r="M800" s="151"/>
      <c r="N800" s="201">
        <f t="shared" si="152"/>
        <v>0</v>
      </c>
      <c r="O800" s="201">
        <f t="shared" si="152"/>
        <v>5600</v>
      </c>
    </row>
    <row r="801" spans="1:15" ht="34.5" customHeight="1">
      <c r="A801" s="22" t="s">
        <v>327</v>
      </c>
      <c r="B801" s="24" t="s">
        <v>320</v>
      </c>
      <c r="C801" s="24" t="s">
        <v>194</v>
      </c>
      <c r="D801" s="24" t="s">
        <v>190</v>
      </c>
      <c r="E801" s="24" t="s">
        <v>112</v>
      </c>
      <c r="F801" s="24" t="s">
        <v>244</v>
      </c>
      <c r="G801" s="26"/>
      <c r="H801" s="26"/>
      <c r="I801" s="137">
        <f>I802</f>
        <v>5600</v>
      </c>
      <c r="J801" s="151"/>
      <c r="K801" s="151"/>
      <c r="L801" s="151"/>
      <c r="M801" s="151"/>
      <c r="N801" s="201">
        <f t="shared" si="152"/>
        <v>0</v>
      </c>
      <c r="O801" s="201">
        <f t="shared" si="152"/>
        <v>5600</v>
      </c>
    </row>
    <row r="802" spans="1:15" ht="45">
      <c r="A802" s="22" t="s">
        <v>315</v>
      </c>
      <c r="B802" s="24" t="s">
        <v>320</v>
      </c>
      <c r="C802" s="24" t="s">
        <v>194</v>
      </c>
      <c r="D802" s="24" t="s">
        <v>190</v>
      </c>
      <c r="E802" s="24" t="s">
        <v>112</v>
      </c>
      <c r="F802" s="24" t="s">
        <v>245</v>
      </c>
      <c r="G802" s="26"/>
      <c r="H802" s="26"/>
      <c r="I802" s="137">
        <f>I803</f>
        <v>5600</v>
      </c>
      <c r="J802" s="151"/>
      <c r="K802" s="151"/>
      <c r="L802" s="151"/>
      <c r="M802" s="151"/>
      <c r="N802" s="201">
        <f t="shared" si="152"/>
        <v>0</v>
      </c>
      <c r="O802" s="201">
        <f t="shared" si="152"/>
        <v>5600</v>
      </c>
    </row>
    <row r="803" spans="1:15" ht="18">
      <c r="A803" s="28" t="s">
        <v>234</v>
      </c>
      <c r="B803" s="26" t="s">
        <v>320</v>
      </c>
      <c r="C803" s="26" t="s">
        <v>194</v>
      </c>
      <c r="D803" s="26" t="s">
        <v>190</v>
      </c>
      <c r="E803" s="26" t="s">
        <v>112</v>
      </c>
      <c r="F803" s="26" t="s">
        <v>245</v>
      </c>
      <c r="G803" s="26" t="s">
        <v>222</v>
      </c>
      <c r="H803" s="26"/>
      <c r="I803" s="139">
        <v>5600</v>
      </c>
      <c r="J803" s="151"/>
      <c r="K803" s="151"/>
      <c r="L803" s="151"/>
      <c r="M803" s="151"/>
      <c r="N803" s="141">
        <v>0</v>
      </c>
      <c r="O803" s="141">
        <f>I803+N803</f>
        <v>5600</v>
      </c>
    </row>
    <row r="804" spans="1:15" ht="45">
      <c r="A804" s="23" t="s">
        <v>515</v>
      </c>
      <c r="B804" s="24" t="s">
        <v>320</v>
      </c>
      <c r="C804" s="24" t="s">
        <v>194</v>
      </c>
      <c r="D804" s="24" t="s">
        <v>190</v>
      </c>
      <c r="E804" s="24" t="s">
        <v>113</v>
      </c>
      <c r="F804" s="26"/>
      <c r="G804" s="26"/>
      <c r="H804" s="26"/>
      <c r="I804" s="192">
        <f>I805</f>
        <v>789.7</v>
      </c>
      <c r="J804" s="151"/>
      <c r="K804" s="151"/>
      <c r="L804" s="151"/>
      <c r="M804" s="151"/>
      <c r="N804" s="201">
        <f aca="true" t="shared" si="153" ref="N804:O807">N805</f>
        <v>13.9</v>
      </c>
      <c r="O804" s="201">
        <f t="shared" si="153"/>
        <v>803.6</v>
      </c>
    </row>
    <row r="805" spans="1:15" ht="18">
      <c r="A805" s="22" t="s">
        <v>298</v>
      </c>
      <c r="B805" s="24" t="s">
        <v>320</v>
      </c>
      <c r="C805" s="24" t="s">
        <v>194</v>
      </c>
      <c r="D805" s="24" t="s">
        <v>190</v>
      </c>
      <c r="E805" s="24" t="s">
        <v>114</v>
      </c>
      <c r="F805" s="26"/>
      <c r="G805" s="26"/>
      <c r="H805" s="26"/>
      <c r="I805" s="192">
        <f>I806</f>
        <v>789.7</v>
      </c>
      <c r="J805" s="151"/>
      <c r="K805" s="151"/>
      <c r="L805" s="151"/>
      <c r="M805" s="151"/>
      <c r="N805" s="201">
        <f t="shared" si="153"/>
        <v>13.9</v>
      </c>
      <c r="O805" s="201">
        <f t="shared" si="153"/>
        <v>803.6</v>
      </c>
    </row>
    <row r="806" spans="1:15" ht="36" customHeight="1">
      <c r="A806" s="22" t="s">
        <v>327</v>
      </c>
      <c r="B806" s="24" t="s">
        <v>320</v>
      </c>
      <c r="C806" s="24" t="s">
        <v>194</v>
      </c>
      <c r="D806" s="24" t="s">
        <v>190</v>
      </c>
      <c r="E806" s="24" t="s">
        <v>114</v>
      </c>
      <c r="F806" s="24" t="s">
        <v>244</v>
      </c>
      <c r="G806" s="26"/>
      <c r="H806" s="26"/>
      <c r="I806" s="192">
        <f>I807</f>
        <v>789.7</v>
      </c>
      <c r="J806" s="151"/>
      <c r="K806" s="151"/>
      <c r="L806" s="151"/>
      <c r="M806" s="151"/>
      <c r="N806" s="201">
        <f t="shared" si="153"/>
        <v>13.9</v>
      </c>
      <c r="O806" s="201">
        <f t="shared" si="153"/>
        <v>803.6</v>
      </c>
    </row>
    <row r="807" spans="1:15" ht="45">
      <c r="A807" s="22" t="s">
        <v>315</v>
      </c>
      <c r="B807" s="24" t="s">
        <v>320</v>
      </c>
      <c r="C807" s="24" t="s">
        <v>194</v>
      </c>
      <c r="D807" s="24" t="s">
        <v>190</v>
      </c>
      <c r="E807" s="24" t="s">
        <v>114</v>
      </c>
      <c r="F807" s="24" t="s">
        <v>245</v>
      </c>
      <c r="G807" s="26"/>
      <c r="H807" s="26"/>
      <c r="I807" s="192">
        <f>I808</f>
        <v>789.7</v>
      </c>
      <c r="J807" s="151"/>
      <c r="K807" s="151"/>
      <c r="L807" s="151"/>
      <c r="M807" s="151"/>
      <c r="N807" s="201">
        <f t="shared" si="153"/>
        <v>13.9</v>
      </c>
      <c r="O807" s="201">
        <f t="shared" si="153"/>
        <v>803.6</v>
      </c>
    </row>
    <row r="808" spans="1:15" ht="18">
      <c r="A808" s="28" t="s">
        <v>234</v>
      </c>
      <c r="B808" s="26" t="s">
        <v>320</v>
      </c>
      <c r="C808" s="26" t="s">
        <v>194</v>
      </c>
      <c r="D808" s="26" t="s">
        <v>190</v>
      </c>
      <c r="E808" s="26" t="s">
        <v>114</v>
      </c>
      <c r="F808" s="26" t="s">
        <v>245</v>
      </c>
      <c r="G808" s="26" t="s">
        <v>222</v>
      </c>
      <c r="H808" s="26"/>
      <c r="I808" s="139">
        <v>789.7</v>
      </c>
      <c r="J808" s="151"/>
      <c r="K808" s="151"/>
      <c r="L808" s="151"/>
      <c r="M808" s="151"/>
      <c r="N808" s="141">
        <v>13.9</v>
      </c>
      <c r="O808" s="141">
        <f>I808+N808</f>
        <v>803.6</v>
      </c>
    </row>
    <row r="809" spans="1:15" ht="45">
      <c r="A809" s="23" t="s">
        <v>332</v>
      </c>
      <c r="B809" s="24" t="s">
        <v>320</v>
      </c>
      <c r="C809" s="24" t="s">
        <v>194</v>
      </c>
      <c r="D809" s="24" t="s">
        <v>190</v>
      </c>
      <c r="E809" s="24" t="s">
        <v>141</v>
      </c>
      <c r="F809" s="26"/>
      <c r="G809" s="26"/>
      <c r="H809" s="26"/>
      <c r="I809" s="137">
        <f>I810</f>
        <v>47.9</v>
      </c>
      <c r="J809" s="151"/>
      <c r="K809" s="151"/>
      <c r="L809" s="151"/>
      <c r="M809" s="151"/>
      <c r="N809" s="201">
        <f aca="true" t="shared" si="154" ref="N809:O812">N810</f>
        <v>-38.4</v>
      </c>
      <c r="O809" s="201">
        <f t="shared" si="154"/>
        <v>9.5</v>
      </c>
    </row>
    <row r="810" spans="1:15" ht="18">
      <c r="A810" s="22" t="s">
        <v>298</v>
      </c>
      <c r="B810" s="24" t="s">
        <v>320</v>
      </c>
      <c r="C810" s="24" t="s">
        <v>194</v>
      </c>
      <c r="D810" s="24" t="s">
        <v>190</v>
      </c>
      <c r="E810" s="24" t="s">
        <v>142</v>
      </c>
      <c r="F810" s="26"/>
      <c r="G810" s="26"/>
      <c r="H810" s="26"/>
      <c r="I810" s="137">
        <f>I811</f>
        <v>47.9</v>
      </c>
      <c r="J810" s="151"/>
      <c r="K810" s="151"/>
      <c r="L810" s="151"/>
      <c r="M810" s="151"/>
      <c r="N810" s="201">
        <f t="shared" si="154"/>
        <v>-38.4</v>
      </c>
      <c r="O810" s="201">
        <f t="shared" si="154"/>
        <v>9.5</v>
      </c>
    </row>
    <row r="811" spans="1:15" ht="31.5" customHeight="1">
      <c r="A811" s="22" t="s">
        <v>327</v>
      </c>
      <c r="B811" s="24" t="s">
        <v>320</v>
      </c>
      <c r="C811" s="24" t="s">
        <v>194</v>
      </c>
      <c r="D811" s="24" t="s">
        <v>190</v>
      </c>
      <c r="E811" s="24" t="s">
        <v>142</v>
      </c>
      <c r="F811" s="24" t="s">
        <v>244</v>
      </c>
      <c r="G811" s="26"/>
      <c r="H811" s="26"/>
      <c r="I811" s="137">
        <f>I812</f>
        <v>47.9</v>
      </c>
      <c r="J811" s="151"/>
      <c r="K811" s="151"/>
      <c r="L811" s="151"/>
      <c r="M811" s="151"/>
      <c r="N811" s="201">
        <f t="shared" si="154"/>
        <v>-38.4</v>
      </c>
      <c r="O811" s="201">
        <f t="shared" si="154"/>
        <v>9.5</v>
      </c>
    </row>
    <row r="812" spans="1:15" ht="45">
      <c r="A812" s="22" t="s">
        <v>315</v>
      </c>
      <c r="B812" s="24" t="s">
        <v>320</v>
      </c>
      <c r="C812" s="24" t="s">
        <v>194</v>
      </c>
      <c r="D812" s="24" t="s">
        <v>190</v>
      </c>
      <c r="E812" s="24" t="s">
        <v>142</v>
      </c>
      <c r="F812" s="24" t="s">
        <v>245</v>
      </c>
      <c r="G812" s="26"/>
      <c r="H812" s="26"/>
      <c r="I812" s="137">
        <f>I813</f>
        <v>47.9</v>
      </c>
      <c r="J812" s="151"/>
      <c r="K812" s="151"/>
      <c r="L812" s="151"/>
      <c r="M812" s="151"/>
      <c r="N812" s="201">
        <f t="shared" si="154"/>
        <v>-38.4</v>
      </c>
      <c r="O812" s="201">
        <f t="shared" si="154"/>
        <v>9.5</v>
      </c>
    </row>
    <row r="813" spans="1:15" ht="18">
      <c r="A813" s="28" t="s">
        <v>234</v>
      </c>
      <c r="B813" s="26" t="s">
        <v>320</v>
      </c>
      <c r="C813" s="26" t="s">
        <v>194</v>
      </c>
      <c r="D813" s="26" t="s">
        <v>190</v>
      </c>
      <c r="E813" s="26" t="s">
        <v>142</v>
      </c>
      <c r="F813" s="26" t="s">
        <v>245</v>
      </c>
      <c r="G813" s="26" t="s">
        <v>222</v>
      </c>
      <c r="H813" s="26"/>
      <c r="I813" s="139">
        <v>47.9</v>
      </c>
      <c r="J813" s="151"/>
      <c r="K813" s="151"/>
      <c r="L813" s="151"/>
      <c r="M813" s="151"/>
      <c r="N813" s="141">
        <v>-38.4</v>
      </c>
      <c r="O813" s="141">
        <f>I813+N813</f>
        <v>9.5</v>
      </c>
    </row>
    <row r="814" spans="1:15" ht="30">
      <c r="A814" s="23" t="s">
        <v>516</v>
      </c>
      <c r="B814" s="24" t="s">
        <v>320</v>
      </c>
      <c r="C814" s="24" t="s">
        <v>194</v>
      </c>
      <c r="D814" s="24" t="s">
        <v>190</v>
      </c>
      <c r="E814" s="24" t="s">
        <v>421</v>
      </c>
      <c r="F814" s="26"/>
      <c r="G814" s="26"/>
      <c r="H814" s="26"/>
      <c r="I814" s="137">
        <f>I815</f>
        <v>442.1</v>
      </c>
      <c r="J814" s="151"/>
      <c r="K814" s="151"/>
      <c r="L814" s="151"/>
      <c r="M814" s="151"/>
      <c r="N814" s="201">
        <f aca="true" t="shared" si="155" ref="N814:O817">N815</f>
        <v>0</v>
      </c>
      <c r="O814" s="201">
        <f t="shared" si="155"/>
        <v>442.1</v>
      </c>
    </row>
    <row r="815" spans="1:15" ht="18">
      <c r="A815" s="22" t="s">
        <v>298</v>
      </c>
      <c r="B815" s="24" t="s">
        <v>320</v>
      </c>
      <c r="C815" s="24" t="s">
        <v>194</v>
      </c>
      <c r="D815" s="24" t="s">
        <v>190</v>
      </c>
      <c r="E815" s="24" t="s">
        <v>422</v>
      </c>
      <c r="F815" s="26"/>
      <c r="G815" s="26"/>
      <c r="H815" s="26"/>
      <c r="I815" s="137">
        <f>I816</f>
        <v>442.1</v>
      </c>
      <c r="J815" s="151"/>
      <c r="K815" s="151"/>
      <c r="L815" s="151"/>
      <c r="M815" s="151"/>
      <c r="N815" s="201">
        <f t="shared" si="155"/>
        <v>0</v>
      </c>
      <c r="O815" s="201">
        <f t="shared" si="155"/>
        <v>442.1</v>
      </c>
    </row>
    <row r="816" spans="1:15" ht="33.75" customHeight="1">
      <c r="A816" s="22" t="s">
        <v>327</v>
      </c>
      <c r="B816" s="24" t="s">
        <v>320</v>
      </c>
      <c r="C816" s="24" t="s">
        <v>194</v>
      </c>
      <c r="D816" s="24" t="s">
        <v>190</v>
      </c>
      <c r="E816" s="24" t="s">
        <v>422</v>
      </c>
      <c r="F816" s="24" t="s">
        <v>244</v>
      </c>
      <c r="G816" s="26"/>
      <c r="H816" s="26"/>
      <c r="I816" s="137">
        <f>I817</f>
        <v>442.1</v>
      </c>
      <c r="J816" s="151"/>
      <c r="K816" s="151"/>
      <c r="L816" s="151"/>
      <c r="M816" s="151"/>
      <c r="N816" s="201">
        <f t="shared" si="155"/>
        <v>0</v>
      </c>
      <c r="O816" s="201">
        <f t="shared" si="155"/>
        <v>442.1</v>
      </c>
    </row>
    <row r="817" spans="1:15" ht="45">
      <c r="A817" s="22" t="s">
        <v>315</v>
      </c>
      <c r="B817" s="24" t="s">
        <v>320</v>
      </c>
      <c r="C817" s="24" t="s">
        <v>194</v>
      </c>
      <c r="D817" s="24" t="s">
        <v>190</v>
      </c>
      <c r="E817" s="24" t="s">
        <v>422</v>
      </c>
      <c r="F817" s="24" t="s">
        <v>245</v>
      </c>
      <c r="G817" s="26"/>
      <c r="H817" s="26"/>
      <c r="I817" s="137">
        <f>I818</f>
        <v>442.1</v>
      </c>
      <c r="J817" s="151"/>
      <c r="K817" s="151"/>
      <c r="L817" s="151"/>
      <c r="M817" s="151"/>
      <c r="N817" s="201">
        <f t="shared" si="155"/>
        <v>0</v>
      </c>
      <c r="O817" s="201">
        <f t="shared" si="155"/>
        <v>442.1</v>
      </c>
    </row>
    <row r="818" spans="1:15" ht="18">
      <c r="A818" s="28" t="s">
        <v>234</v>
      </c>
      <c r="B818" s="26" t="s">
        <v>320</v>
      </c>
      <c r="C818" s="26" t="s">
        <v>194</v>
      </c>
      <c r="D818" s="26" t="s">
        <v>190</v>
      </c>
      <c r="E818" s="26" t="s">
        <v>422</v>
      </c>
      <c r="F818" s="26" t="s">
        <v>245</v>
      </c>
      <c r="G818" s="26" t="s">
        <v>222</v>
      </c>
      <c r="H818" s="26"/>
      <c r="I818" s="139">
        <v>442.1</v>
      </c>
      <c r="J818" s="151"/>
      <c r="K818" s="151"/>
      <c r="L818" s="151"/>
      <c r="M818" s="151"/>
      <c r="N818" s="141">
        <v>0</v>
      </c>
      <c r="O818" s="141">
        <f>I818+N818</f>
        <v>442.1</v>
      </c>
    </row>
    <row r="819" spans="1:15" ht="30">
      <c r="A819" s="112" t="s">
        <v>517</v>
      </c>
      <c r="B819" s="24" t="s">
        <v>320</v>
      </c>
      <c r="C819" s="24" t="s">
        <v>194</v>
      </c>
      <c r="D819" s="24" t="s">
        <v>190</v>
      </c>
      <c r="E819" s="24" t="s">
        <v>438</v>
      </c>
      <c r="F819" s="26"/>
      <c r="G819" s="26"/>
      <c r="H819" s="26"/>
      <c r="I819" s="137">
        <f>I820</f>
        <v>2333.1</v>
      </c>
      <c r="J819" s="151"/>
      <c r="K819" s="151"/>
      <c r="L819" s="151"/>
      <c r="M819" s="151"/>
      <c r="N819" s="201">
        <f aca="true" t="shared" si="156" ref="N819:O822">N820</f>
        <v>142</v>
      </c>
      <c r="O819" s="201">
        <f t="shared" si="156"/>
        <v>2475.1</v>
      </c>
    </row>
    <row r="820" spans="1:15" ht="18">
      <c r="A820" s="111" t="s">
        <v>298</v>
      </c>
      <c r="B820" s="24" t="s">
        <v>320</v>
      </c>
      <c r="C820" s="24" t="s">
        <v>194</v>
      </c>
      <c r="D820" s="24" t="s">
        <v>190</v>
      </c>
      <c r="E820" s="24" t="s">
        <v>439</v>
      </c>
      <c r="F820" s="26"/>
      <c r="G820" s="26"/>
      <c r="H820" s="26"/>
      <c r="I820" s="137">
        <f>I821</f>
        <v>2333.1</v>
      </c>
      <c r="J820" s="151"/>
      <c r="K820" s="151"/>
      <c r="L820" s="151"/>
      <c r="M820" s="151"/>
      <c r="N820" s="201">
        <f t="shared" si="156"/>
        <v>142</v>
      </c>
      <c r="O820" s="201">
        <f t="shared" si="156"/>
        <v>2475.1</v>
      </c>
    </row>
    <row r="821" spans="1:15" ht="36" customHeight="1">
      <c r="A821" s="111" t="s">
        <v>327</v>
      </c>
      <c r="B821" s="24" t="s">
        <v>320</v>
      </c>
      <c r="C821" s="24" t="s">
        <v>194</v>
      </c>
      <c r="D821" s="24" t="s">
        <v>190</v>
      </c>
      <c r="E821" s="24" t="s">
        <v>439</v>
      </c>
      <c r="F821" s="24" t="s">
        <v>244</v>
      </c>
      <c r="G821" s="26"/>
      <c r="H821" s="26"/>
      <c r="I821" s="137">
        <f>I822</f>
        <v>2333.1</v>
      </c>
      <c r="J821" s="151"/>
      <c r="K821" s="151"/>
      <c r="L821" s="151"/>
      <c r="M821" s="151"/>
      <c r="N821" s="201">
        <f t="shared" si="156"/>
        <v>142</v>
      </c>
      <c r="O821" s="201">
        <f t="shared" si="156"/>
        <v>2475.1</v>
      </c>
    </row>
    <row r="822" spans="1:15" ht="45">
      <c r="A822" s="111" t="s">
        <v>315</v>
      </c>
      <c r="B822" s="24" t="s">
        <v>320</v>
      </c>
      <c r="C822" s="24" t="s">
        <v>194</v>
      </c>
      <c r="D822" s="24" t="s">
        <v>190</v>
      </c>
      <c r="E822" s="24" t="s">
        <v>439</v>
      </c>
      <c r="F822" s="24" t="s">
        <v>245</v>
      </c>
      <c r="G822" s="26"/>
      <c r="H822" s="26"/>
      <c r="I822" s="137">
        <f>I823</f>
        <v>2333.1</v>
      </c>
      <c r="J822" s="151"/>
      <c r="K822" s="151"/>
      <c r="L822" s="151"/>
      <c r="M822" s="151"/>
      <c r="N822" s="201">
        <f t="shared" si="156"/>
        <v>142</v>
      </c>
      <c r="O822" s="201">
        <f t="shared" si="156"/>
        <v>2475.1</v>
      </c>
    </row>
    <row r="823" spans="1:15" ht="18">
      <c r="A823" s="114" t="s">
        <v>234</v>
      </c>
      <c r="B823" s="26" t="s">
        <v>320</v>
      </c>
      <c r="C823" s="26" t="s">
        <v>194</v>
      </c>
      <c r="D823" s="26" t="s">
        <v>190</v>
      </c>
      <c r="E823" s="26" t="s">
        <v>439</v>
      </c>
      <c r="F823" s="26" t="s">
        <v>245</v>
      </c>
      <c r="G823" s="26" t="s">
        <v>222</v>
      </c>
      <c r="H823" s="26"/>
      <c r="I823" s="139">
        <v>2333.1</v>
      </c>
      <c r="J823" s="151"/>
      <c r="K823" s="151"/>
      <c r="L823" s="151"/>
      <c r="M823" s="151"/>
      <c r="N823" s="141">
        <v>142</v>
      </c>
      <c r="O823" s="141">
        <f>I823+N823</f>
        <v>2475.1</v>
      </c>
    </row>
    <row r="824" spans="1:15" ht="45">
      <c r="A824" s="22" t="s">
        <v>428</v>
      </c>
      <c r="B824" s="24" t="s">
        <v>320</v>
      </c>
      <c r="C824" s="24" t="s">
        <v>194</v>
      </c>
      <c r="D824" s="24" t="s">
        <v>190</v>
      </c>
      <c r="E824" s="24" t="s">
        <v>67</v>
      </c>
      <c r="F824" s="24"/>
      <c r="G824" s="24"/>
      <c r="H824" s="26"/>
      <c r="I824" s="137">
        <f>I825+I830+I835+I840</f>
        <v>17647.6</v>
      </c>
      <c r="J824" s="178">
        <f aca="true" t="shared" si="157" ref="J824:O824">J825+J830+J835+J840</f>
        <v>0</v>
      </c>
      <c r="K824" s="178">
        <f t="shared" si="157"/>
        <v>0</v>
      </c>
      <c r="L824" s="178">
        <f t="shared" si="157"/>
        <v>0</v>
      </c>
      <c r="M824" s="178">
        <f t="shared" si="157"/>
        <v>0</v>
      </c>
      <c r="N824" s="201">
        <f t="shared" si="157"/>
        <v>0</v>
      </c>
      <c r="O824" s="201">
        <f t="shared" si="157"/>
        <v>17647.6</v>
      </c>
    </row>
    <row r="825" spans="1:15" ht="45">
      <c r="A825" s="22" t="s">
        <v>501</v>
      </c>
      <c r="B825" s="24" t="s">
        <v>320</v>
      </c>
      <c r="C825" s="24" t="s">
        <v>194</v>
      </c>
      <c r="D825" s="24" t="s">
        <v>190</v>
      </c>
      <c r="E825" s="24" t="s">
        <v>502</v>
      </c>
      <c r="F825" s="24"/>
      <c r="G825" s="24"/>
      <c r="H825" s="26"/>
      <c r="I825" s="137">
        <f>I826</f>
        <v>0</v>
      </c>
      <c r="J825" s="151"/>
      <c r="K825" s="151"/>
      <c r="L825" s="151"/>
      <c r="M825" s="151"/>
      <c r="N825" s="201">
        <f aca="true" t="shared" si="158" ref="N825:O828">N826</f>
        <v>0</v>
      </c>
      <c r="O825" s="201">
        <f t="shared" si="158"/>
        <v>0</v>
      </c>
    </row>
    <row r="826" spans="1:15" ht="18">
      <c r="A826" s="22" t="s">
        <v>298</v>
      </c>
      <c r="B826" s="24" t="s">
        <v>320</v>
      </c>
      <c r="C826" s="24" t="s">
        <v>194</v>
      </c>
      <c r="D826" s="24" t="s">
        <v>190</v>
      </c>
      <c r="E826" s="24" t="s">
        <v>503</v>
      </c>
      <c r="F826" s="24"/>
      <c r="G826" s="24"/>
      <c r="H826" s="26"/>
      <c r="I826" s="137">
        <f>I827</f>
        <v>0</v>
      </c>
      <c r="J826" s="151"/>
      <c r="K826" s="151"/>
      <c r="L826" s="151"/>
      <c r="M826" s="151"/>
      <c r="N826" s="201">
        <f t="shared" si="158"/>
        <v>0</v>
      </c>
      <c r="O826" s="201">
        <f t="shared" si="158"/>
        <v>0</v>
      </c>
    </row>
    <row r="827" spans="1:15" ht="33.75" customHeight="1">
      <c r="A827" s="22" t="s">
        <v>327</v>
      </c>
      <c r="B827" s="24" t="s">
        <v>320</v>
      </c>
      <c r="C827" s="24" t="s">
        <v>194</v>
      </c>
      <c r="D827" s="24" t="s">
        <v>190</v>
      </c>
      <c r="E827" s="24" t="s">
        <v>503</v>
      </c>
      <c r="F827" s="24" t="s">
        <v>244</v>
      </c>
      <c r="G827" s="24"/>
      <c r="H827" s="26"/>
      <c r="I827" s="137">
        <f>I828</f>
        <v>0</v>
      </c>
      <c r="J827" s="151"/>
      <c r="K827" s="151"/>
      <c r="L827" s="151"/>
      <c r="M827" s="151"/>
      <c r="N827" s="201">
        <f t="shared" si="158"/>
        <v>0</v>
      </c>
      <c r="O827" s="201">
        <f t="shared" si="158"/>
        <v>0</v>
      </c>
    </row>
    <row r="828" spans="1:15" ht="45">
      <c r="A828" s="22" t="s">
        <v>315</v>
      </c>
      <c r="B828" s="24" t="s">
        <v>320</v>
      </c>
      <c r="C828" s="24" t="s">
        <v>194</v>
      </c>
      <c r="D828" s="24" t="s">
        <v>190</v>
      </c>
      <c r="E828" s="24" t="s">
        <v>503</v>
      </c>
      <c r="F828" s="24" t="s">
        <v>245</v>
      </c>
      <c r="G828" s="24"/>
      <c r="H828" s="26"/>
      <c r="I828" s="137">
        <f>I829</f>
        <v>0</v>
      </c>
      <c r="J828" s="151"/>
      <c r="K828" s="151"/>
      <c r="L828" s="151"/>
      <c r="M828" s="151"/>
      <c r="N828" s="201">
        <f t="shared" si="158"/>
        <v>0</v>
      </c>
      <c r="O828" s="201">
        <f t="shared" si="158"/>
        <v>0</v>
      </c>
    </row>
    <row r="829" spans="1:15" ht="18">
      <c r="A829" s="28" t="s">
        <v>234</v>
      </c>
      <c r="B829" s="26" t="s">
        <v>320</v>
      </c>
      <c r="C829" s="26" t="s">
        <v>194</v>
      </c>
      <c r="D829" s="26" t="s">
        <v>190</v>
      </c>
      <c r="E829" s="26" t="s">
        <v>503</v>
      </c>
      <c r="F829" s="26" t="s">
        <v>245</v>
      </c>
      <c r="G829" s="26" t="s">
        <v>222</v>
      </c>
      <c r="H829" s="26"/>
      <c r="I829" s="139">
        <v>0</v>
      </c>
      <c r="J829" s="151"/>
      <c r="K829" s="151"/>
      <c r="L829" s="151"/>
      <c r="M829" s="151"/>
      <c r="N829" s="141">
        <v>0</v>
      </c>
      <c r="O829" s="141">
        <f>I829+N829</f>
        <v>0</v>
      </c>
    </row>
    <row r="830" spans="1:15" ht="45">
      <c r="A830" s="22" t="s">
        <v>152</v>
      </c>
      <c r="B830" s="24" t="s">
        <v>320</v>
      </c>
      <c r="C830" s="24" t="s">
        <v>194</v>
      </c>
      <c r="D830" s="24" t="s">
        <v>190</v>
      </c>
      <c r="E830" s="24" t="s">
        <v>68</v>
      </c>
      <c r="F830" s="24"/>
      <c r="G830" s="24"/>
      <c r="H830" s="26"/>
      <c r="I830" s="137">
        <f>I831</f>
        <v>590</v>
      </c>
      <c r="J830" s="151"/>
      <c r="K830" s="151"/>
      <c r="L830" s="151"/>
      <c r="M830" s="151"/>
      <c r="N830" s="201">
        <f aca="true" t="shared" si="159" ref="N830:O833">N831</f>
        <v>0</v>
      </c>
      <c r="O830" s="201">
        <f t="shared" si="159"/>
        <v>590</v>
      </c>
    </row>
    <row r="831" spans="1:15" ht="18">
      <c r="A831" s="22" t="s">
        <v>298</v>
      </c>
      <c r="B831" s="24" t="s">
        <v>320</v>
      </c>
      <c r="C831" s="24" t="s">
        <v>194</v>
      </c>
      <c r="D831" s="24" t="s">
        <v>190</v>
      </c>
      <c r="E831" s="24" t="s">
        <v>69</v>
      </c>
      <c r="F831" s="24"/>
      <c r="G831" s="24"/>
      <c r="H831" s="26"/>
      <c r="I831" s="137">
        <f>I832</f>
        <v>590</v>
      </c>
      <c r="J831" s="151"/>
      <c r="K831" s="151"/>
      <c r="L831" s="151"/>
      <c r="M831" s="151"/>
      <c r="N831" s="201">
        <f t="shared" si="159"/>
        <v>0</v>
      </c>
      <c r="O831" s="201">
        <f t="shared" si="159"/>
        <v>590</v>
      </c>
    </row>
    <row r="832" spans="1:15" ht="36.75" customHeight="1">
      <c r="A832" s="22" t="s">
        <v>327</v>
      </c>
      <c r="B832" s="24" t="s">
        <v>320</v>
      </c>
      <c r="C832" s="24" t="s">
        <v>194</v>
      </c>
      <c r="D832" s="24" t="s">
        <v>190</v>
      </c>
      <c r="E832" s="24" t="s">
        <v>69</v>
      </c>
      <c r="F832" s="24" t="s">
        <v>244</v>
      </c>
      <c r="G832" s="24"/>
      <c r="H832" s="26"/>
      <c r="I832" s="137">
        <f>I833</f>
        <v>590</v>
      </c>
      <c r="J832" s="151"/>
      <c r="K832" s="151"/>
      <c r="L832" s="151"/>
      <c r="M832" s="151"/>
      <c r="N832" s="201">
        <f t="shared" si="159"/>
        <v>0</v>
      </c>
      <c r="O832" s="201">
        <f t="shared" si="159"/>
        <v>590</v>
      </c>
    </row>
    <row r="833" spans="1:15" ht="45">
      <c r="A833" s="22" t="s">
        <v>315</v>
      </c>
      <c r="B833" s="24" t="s">
        <v>320</v>
      </c>
      <c r="C833" s="24" t="s">
        <v>194</v>
      </c>
      <c r="D833" s="24" t="s">
        <v>190</v>
      </c>
      <c r="E833" s="24" t="s">
        <v>69</v>
      </c>
      <c r="F833" s="24" t="s">
        <v>245</v>
      </c>
      <c r="G833" s="24"/>
      <c r="H833" s="26"/>
      <c r="I833" s="137">
        <f>I834</f>
        <v>590</v>
      </c>
      <c r="J833" s="151"/>
      <c r="K833" s="151"/>
      <c r="L833" s="151"/>
      <c r="M833" s="151"/>
      <c r="N833" s="201">
        <f t="shared" si="159"/>
        <v>0</v>
      </c>
      <c r="O833" s="201">
        <f t="shared" si="159"/>
        <v>590</v>
      </c>
    </row>
    <row r="834" spans="1:15" ht="18">
      <c r="A834" s="28" t="s">
        <v>234</v>
      </c>
      <c r="B834" s="26" t="s">
        <v>320</v>
      </c>
      <c r="C834" s="26" t="s">
        <v>194</v>
      </c>
      <c r="D834" s="26" t="s">
        <v>190</v>
      </c>
      <c r="E834" s="26" t="s">
        <v>69</v>
      </c>
      <c r="F834" s="26" t="s">
        <v>245</v>
      </c>
      <c r="G834" s="26" t="s">
        <v>222</v>
      </c>
      <c r="H834" s="26"/>
      <c r="I834" s="139">
        <v>590</v>
      </c>
      <c r="J834" s="151"/>
      <c r="K834" s="151"/>
      <c r="L834" s="151"/>
      <c r="M834" s="151"/>
      <c r="N834" s="141">
        <v>0</v>
      </c>
      <c r="O834" s="141">
        <f>I834+N834</f>
        <v>590</v>
      </c>
    </row>
    <row r="835" spans="1:15" ht="60">
      <c r="A835" s="22" t="s">
        <v>153</v>
      </c>
      <c r="B835" s="24" t="s">
        <v>320</v>
      </c>
      <c r="C835" s="24" t="s">
        <v>194</v>
      </c>
      <c r="D835" s="24" t="s">
        <v>190</v>
      </c>
      <c r="E835" s="24" t="s">
        <v>154</v>
      </c>
      <c r="F835" s="24"/>
      <c r="G835" s="24"/>
      <c r="H835" s="26"/>
      <c r="I835" s="137">
        <f>I836</f>
        <v>16757.6</v>
      </c>
      <c r="J835" s="151"/>
      <c r="K835" s="151"/>
      <c r="L835" s="151"/>
      <c r="M835" s="151"/>
      <c r="N835" s="201">
        <f aca="true" t="shared" si="160" ref="N835:O838">N836</f>
        <v>0</v>
      </c>
      <c r="O835" s="201">
        <f t="shared" si="160"/>
        <v>16757.6</v>
      </c>
    </row>
    <row r="836" spans="1:15" ht="18">
      <c r="A836" s="22" t="s">
        <v>298</v>
      </c>
      <c r="B836" s="24" t="s">
        <v>320</v>
      </c>
      <c r="C836" s="24" t="s">
        <v>194</v>
      </c>
      <c r="D836" s="24" t="s">
        <v>190</v>
      </c>
      <c r="E836" s="24" t="s">
        <v>155</v>
      </c>
      <c r="F836" s="24"/>
      <c r="G836" s="24"/>
      <c r="H836" s="26"/>
      <c r="I836" s="137">
        <f>I837</f>
        <v>16757.6</v>
      </c>
      <c r="J836" s="151"/>
      <c r="K836" s="151"/>
      <c r="L836" s="151"/>
      <c r="M836" s="151"/>
      <c r="N836" s="201">
        <f t="shared" si="160"/>
        <v>0</v>
      </c>
      <c r="O836" s="201">
        <f t="shared" si="160"/>
        <v>16757.6</v>
      </c>
    </row>
    <row r="837" spans="1:15" ht="32.25" customHeight="1">
      <c r="A837" s="22" t="s">
        <v>327</v>
      </c>
      <c r="B837" s="24" t="s">
        <v>320</v>
      </c>
      <c r="C837" s="24" t="s">
        <v>194</v>
      </c>
      <c r="D837" s="24" t="s">
        <v>190</v>
      </c>
      <c r="E837" s="24" t="s">
        <v>155</v>
      </c>
      <c r="F837" s="24" t="s">
        <v>244</v>
      </c>
      <c r="G837" s="24"/>
      <c r="H837" s="26"/>
      <c r="I837" s="137">
        <f>I838</f>
        <v>16757.6</v>
      </c>
      <c r="J837" s="151"/>
      <c r="K837" s="151"/>
      <c r="L837" s="151"/>
      <c r="M837" s="151"/>
      <c r="N837" s="201">
        <f t="shared" si="160"/>
        <v>0</v>
      </c>
      <c r="O837" s="201">
        <f t="shared" si="160"/>
        <v>16757.6</v>
      </c>
    </row>
    <row r="838" spans="1:15" ht="45">
      <c r="A838" s="22" t="s">
        <v>315</v>
      </c>
      <c r="B838" s="24" t="s">
        <v>320</v>
      </c>
      <c r="C838" s="24" t="s">
        <v>194</v>
      </c>
      <c r="D838" s="24" t="s">
        <v>190</v>
      </c>
      <c r="E838" s="24" t="s">
        <v>155</v>
      </c>
      <c r="F838" s="24" t="s">
        <v>245</v>
      </c>
      <c r="G838" s="24"/>
      <c r="H838" s="26"/>
      <c r="I838" s="137">
        <f>I839</f>
        <v>16757.6</v>
      </c>
      <c r="J838" s="151"/>
      <c r="K838" s="151"/>
      <c r="L838" s="151"/>
      <c r="M838" s="151"/>
      <c r="N838" s="201">
        <f t="shared" si="160"/>
        <v>0</v>
      </c>
      <c r="O838" s="201">
        <f t="shared" si="160"/>
        <v>16757.6</v>
      </c>
    </row>
    <row r="839" spans="1:15" ht="18">
      <c r="A839" s="28" t="s">
        <v>234</v>
      </c>
      <c r="B839" s="26" t="s">
        <v>320</v>
      </c>
      <c r="C839" s="26" t="s">
        <v>194</v>
      </c>
      <c r="D839" s="26" t="s">
        <v>190</v>
      </c>
      <c r="E839" s="26" t="s">
        <v>155</v>
      </c>
      <c r="F839" s="26" t="s">
        <v>245</v>
      </c>
      <c r="G839" s="26" t="s">
        <v>222</v>
      </c>
      <c r="H839" s="26"/>
      <c r="I839" s="139">
        <v>16757.6</v>
      </c>
      <c r="J839" s="151"/>
      <c r="K839" s="151"/>
      <c r="L839" s="151"/>
      <c r="M839" s="151"/>
      <c r="N839" s="141">
        <v>0</v>
      </c>
      <c r="O839" s="141">
        <f>I839+N839</f>
        <v>16757.6</v>
      </c>
    </row>
    <row r="840" spans="1:15" ht="45">
      <c r="A840" s="23" t="s">
        <v>549</v>
      </c>
      <c r="B840" s="24" t="s">
        <v>320</v>
      </c>
      <c r="C840" s="24" t="s">
        <v>194</v>
      </c>
      <c r="D840" s="24" t="s">
        <v>190</v>
      </c>
      <c r="E840" s="24" t="s">
        <v>548</v>
      </c>
      <c r="F840" s="26"/>
      <c r="G840" s="26"/>
      <c r="H840" s="26"/>
      <c r="I840" s="178">
        <f>I841</f>
        <v>300</v>
      </c>
      <c r="J840" s="151"/>
      <c r="K840" s="151"/>
      <c r="L840" s="151"/>
      <c r="M840" s="151"/>
      <c r="N840" s="201">
        <f aca="true" t="shared" si="161" ref="N840:O843">N841</f>
        <v>0</v>
      </c>
      <c r="O840" s="201">
        <f t="shared" si="161"/>
        <v>300</v>
      </c>
    </row>
    <row r="841" spans="1:15" ht="18">
      <c r="A841" s="22" t="s">
        <v>298</v>
      </c>
      <c r="B841" s="24" t="s">
        <v>320</v>
      </c>
      <c r="C841" s="24" t="s">
        <v>194</v>
      </c>
      <c r="D841" s="24" t="s">
        <v>190</v>
      </c>
      <c r="E841" s="24" t="s">
        <v>547</v>
      </c>
      <c r="F841" s="24"/>
      <c r="G841" s="24"/>
      <c r="H841" s="26"/>
      <c r="I841" s="178">
        <f>I842</f>
        <v>300</v>
      </c>
      <c r="J841" s="151"/>
      <c r="K841" s="151"/>
      <c r="L841" s="151"/>
      <c r="M841" s="151"/>
      <c r="N841" s="201">
        <f t="shared" si="161"/>
        <v>0</v>
      </c>
      <c r="O841" s="201">
        <f t="shared" si="161"/>
        <v>300</v>
      </c>
    </row>
    <row r="842" spans="1:15" ht="31.5" customHeight="1">
      <c r="A842" s="22" t="s">
        <v>327</v>
      </c>
      <c r="B842" s="24" t="s">
        <v>320</v>
      </c>
      <c r="C842" s="24" t="s">
        <v>194</v>
      </c>
      <c r="D842" s="24" t="s">
        <v>190</v>
      </c>
      <c r="E842" s="24" t="s">
        <v>547</v>
      </c>
      <c r="F842" s="24" t="s">
        <v>244</v>
      </c>
      <c r="G842" s="24"/>
      <c r="H842" s="26"/>
      <c r="I842" s="178">
        <f>I843</f>
        <v>300</v>
      </c>
      <c r="J842" s="151"/>
      <c r="K842" s="151"/>
      <c r="L842" s="151"/>
      <c r="M842" s="151"/>
      <c r="N842" s="201">
        <f t="shared" si="161"/>
        <v>0</v>
      </c>
      <c r="O842" s="201">
        <f t="shared" si="161"/>
        <v>300</v>
      </c>
    </row>
    <row r="843" spans="1:15" ht="45">
      <c r="A843" s="22" t="s">
        <v>315</v>
      </c>
      <c r="B843" s="24" t="s">
        <v>320</v>
      </c>
      <c r="C843" s="24" t="s">
        <v>194</v>
      </c>
      <c r="D843" s="24" t="s">
        <v>190</v>
      </c>
      <c r="E843" s="24" t="s">
        <v>547</v>
      </c>
      <c r="F843" s="24" t="s">
        <v>245</v>
      </c>
      <c r="G843" s="24"/>
      <c r="H843" s="26"/>
      <c r="I843" s="178">
        <f>I844</f>
        <v>300</v>
      </c>
      <c r="J843" s="151"/>
      <c r="K843" s="151"/>
      <c r="L843" s="151"/>
      <c r="M843" s="151"/>
      <c r="N843" s="201">
        <f t="shared" si="161"/>
        <v>0</v>
      </c>
      <c r="O843" s="201">
        <f t="shared" si="161"/>
        <v>300</v>
      </c>
    </row>
    <row r="844" spans="1:15" ht="18">
      <c r="A844" s="28" t="s">
        <v>234</v>
      </c>
      <c r="B844" s="26" t="s">
        <v>320</v>
      </c>
      <c r="C844" s="26" t="s">
        <v>194</v>
      </c>
      <c r="D844" s="26" t="s">
        <v>190</v>
      </c>
      <c r="E844" s="26" t="s">
        <v>547</v>
      </c>
      <c r="F844" s="26" t="s">
        <v>245</v>
      </c>
      <c r="G844" s="26" t="s">
        <v>222</v>
      </c>
      <c r="H844" s="26"/>
      <c r="I844" s="139">
        <v>300</v>
      </c>
      <c r="J844" s="151"/>
      <c r="K844" s="151"/>
      <c r="L844" s="151"/>
      <c r="M844" s="151"/>
      <c r="N844" s="141">
        <v>0</v>
      </c>
      <c r="O844" s="141">
        <f>I844+N844</f>
        <v>300</v>
      </c>
    </row>
    <row r="845" spans="1:15" ht="45">
      <c r="A845" s="22" t="s">
        <v>331</v>
      </c>
      <c r="B845" s="24" t="s">
        <v>320</v>
      </c>
      <c r="C845" s="24" t="s">
        <v>194</v>
      </c>
      <c r="D845" s="24" t="s">
        <v>190</v>
      </c>
      <c r="E845" s="24" t="s">
        <v>139</v>
      </c>
      <c r="F845" s="24"/>
      <c r="G845" s="24"/>
      <c r="H845" s="26"/>
      <c r="I845" s="137">
        <f>I846+I851</f>
        <v>17641.899999999998</v>
      </c>
      <c r="J845" s="151"/>
      <c r="K845" s="151"/>
      <c r="L845" s="151"/>
      <c r="M845" s="151"/>
      <c r="N845" s="201">
        <f>N846+N851</f>
        <v>110.4</v>
      </c>
      <c r="O845" s="201">
        <f>O846+O851</f>
        <v>17752.3</v>
      </c>
    </row>
    <row r="846" spans="1:15" ht="30">
      <c r="A846" s="22" t="s">
        <v>143</v>
      </c>
      <c r="B846" s="24" t="s">
        <v>320</v>
      </c>
      <c r="C846" s="24" t="s">
        <v>194</v>
      </c>
      <c r="D846" s="24" t="s">
        <v>190</v>
      </c>
      <c r="E846" s="24" t="s">
        <v>144</v>
      </c>
      <c r="F846" s="24"/>
      <c r="G846" s="24"/>
      <c r="H846" s="26"/>
      <c r="I846" s="137">
        <f>I847</f>
        <v>382.6</v>
      </c>
      <c r="J846" s="151"/>
      <c r="K846" s="151"/>
      <c r="L846" s="151"/>
      <c r="M846" s="151"/>
      <c r="N846" s="201">
        <f aca="true" t="shared" si="162" ref="N846:O849">N847</f>
        <v>110.4</v>
      </c>
      <c r="O846" s="201">
        <f t="shared" si="162"/>
        <v>493</v>
      </c>
    </row>
    <row r="847" spans="1:15" ht="18">
      <c r="A847" s="22" t="s">
        <v>298</v>
      </c>
      <c r="B847" s="24" t="s">
        <v>320</v>
      </c>
      <c r="C847" s="24" t="s">
        <v>194</v>
      </c>
      <c r="D847" s="24" t="s">
        <v>190</v>
      </c>
      <c r="E847" s="24" t="s">
        <v>145</v>
      </c>
      <c r="F847" s="24"/>
      <c r="G847" s="24"/>
      <c r="H847" s="26"/>
      <c r="I847" s="137">
        <f>I848</f>
        <v>382.6</v>
      </c>
      <c r="J847" s="151"/>
      <c r="K847" s="151"/>
      <c r="L847" s="151"/>
      <c r="M847" s="151"/>
      <c r="N847" s="201">
        <f t="shared" si="162"/>
        <v>110.4</v>
      </c>
      <c r="O847" s="201">
        <f t="shared" si="162"/>
        <v>493</v>
      </c>
    </row>
    <row r="848" spans="1:15" ht="30">
      <c r="A848" s="22" t="s">
        <v>314</v>
      </c>
      <c r="B848" s="24" t="s">
        <v>320</v>
      </c>
      <c r="C848" s="24" t="s">
        <v>194</v>
      </c>
      <c r="D848" s="24" t="s">
        <v>190</v>
      </c>
      <c r="E848" s="24" t="s">
        <v>145</v>
      </c>
      <c r="F848" s="24" t="s">
        <v>244</v>
      </c>
      <c r="G848" s="24"/>
      <c r="H848" s="26"/>
      <c r="I848" s="137">
        <f>I849</f>
        <v>382.6</v>
      </c>
      <c r="J848" s="151"/>
      <c r="K848" s="151"/>
      <c r="L848" s="151"/>
      <c r="M848" s="151"/>
      <c r="N848" s="201">
        <f t="shared" si="162"/>
        <v>110.4</v>
      </c>
      <c r="O848" s="201">
        <f t="shared" si="162"/>
        <v>493</v>
      </c>
    </row>
    <row r="849" spans="1:15" ht="45">
      <c r="A849" s="22" t="s">
        <v>315</v>
      </c>
      <c r="B849" s="24" t="s">
        <v>320</v>
      </c>
      <c r="C849" s="24" t="s">
        <v>194</v>
      </c>
      <c r="D849" s="24" t="s">
        <v>190</v>
      </c>
      <c r="E849" s="24" t="s">
        <v>145</v>
      </c>
      <c r="F849" s="24" t="s">
        <v>245</v>
      </c>
      <c r="G849" s="24"/>
      <c r="H849" s="26"/>
      <c r="I849" s="137">
        <f>I850</f>
        <v>382.6</v>
      </c>
      <c r="J849" s="151"/>
      <c r="K849" s="151"/>
      <c r="L849" s="151"/>
      <c r="M849" s="151"/>
      <c r="N849" s="201">
        <f t="shared" si="162"/>
        <v>110.4</v>
      </c>
      <c r="O849" s="201">
        <f t="shared" si="162"/>
        <v>493</v>
      </c>
    </row>
    <row r="850" spans="1:15" ht="18">
      <c r="A850" s="28" t="s">
        <v>234</v>
      </c>
      <c r="B850" s="26" t="s">
        <v>320</v>
      </c>
      <c r="C850" s="26" t="s">
        <v>194</v>
      </c>
      <c r="D850" s="26" t="s">
        <v>190</v>
      </c>
      <c r="E850" s="26" t="s">
        <v>145</v>
      </c>
      <c r="F850" s="26" t="s">
        <v>245</v>
      </c>
      <c r="G850" s="26" t="s">
        <v>222</v>
      </c>
      <c r="H850" s="26"/>
      <c r="I850" s="139">
        <v>382.6</v>
      </c>
      <c r="J850" s="151"/>
      <c r="K850" s="151"/>
      <c r="L850" s="151"/>
      <c r="M850" s="151"/>
      <c r="N850" s="141">
        <v>110.4</v>
      </c>
      <c r="O850" s="141">
        <f>I850+N850</f>
        <v>493</v>
      </c>
    </row>
    <row r="851" spans="1:15" ht="90">
      <c r="A851" s="111" t="s">
        <v>479</v>
      </c>
      <c r="B851" s="24" t="s">
        <v>320</v>
      </c>
      <c r="C851" s="24" t="s">
        <v>194</v>
      </c>
      <c r="D851" s="24" t="s">
        <v>190</v>
      </c>
      <c r="E851" s="24" t="s">
        <v>372</v>
      </c>
      <c r="F851" s="24"/>
      <c r="G851" s="24"/>
      <c r="H851" s="24"/>
      <c r="I851" s="137">
        <f>I852</f>
        <v>17259.3</v>
      </c>
      <c r="J851" s="151"/>
      <c r="K851" s="151"/>
      <c r="L851" s="151"/>
      <c r="M851" s="151"/>
      <c r="N851" s="201">
        <f aca="true" t="shared" si="163" ref="N851:O853">N852</f>
        <v>0</v>
      </c>
      <c r="O851" s="201">
        <f t="shared" si="163"/>
        <v>17259.3</v>
      </c>
    </row>
    <row r="852" spans="1:15" ht="30">
      <c r="A852" s="22" t="s">
        <v>480</v>
      </c>
      <c r="B852" s="24" t="s">
        <v>320</v>
      </c>
      <c r="C852" s="24" t="s">
        <v>194</v>
      </c>
      <c r="D852" s="24" t="s">
        <v>190</v>
      </c>
      <c r="E852" s="24" t="s">
        <v>381</v>
      </c>
      <c r="F852" s="24"/>
      <c r="G852" s="24"/>
      <c r="H852" s="26"/>
      <c r="I852" s="137">
        <f>I853</f>
        <v>17259.3</v>
      </c>
      <c r="J852" s="151"/>
      <c r="K852" s="151"/>
      <c r="L852" s="151"/>
      <c r="M852" s="151"/>
      <c r="N852" s="201">
        <f t="shared" si="163"/>
        <v>0</v>
      </c>
      <c r="O852" s="201">
        <f t="shared" si="163"/>
        <v>17259.3</v>
      </c>
    </row>
    <row r="853" spans="1:15" ht="30">
      <c r="A853" s="22" t="s">
        <v>314</v>
      </c>
      <c r="B853" s="24" t="s">
        <v>320</v>
      </c>
      <c r="C853" s="24" t="s">
        <v>194</v>
      </c>
      <c r="D853" s="24" t="s">
        <v>190</v>
      </c>
      <c r="E853" s="24" t="s">
        <v>381</v>
      </c>
      <c r="F853" s="24" t="s">
        <v>244</v>
      </c>
      <c r="G853" s="24"/>
      <c r="H853" s="26"/>
      <c r="I853" s="137">
        <f>I854</f>
        <v>17259.3</v>
      </c>
      <c r="J853" s="151"/>
      <c r="K853" s="151"/>
      <c r="L853" s="151"/>
      <c r="M853" s="151"/>
      <c r="N853" s="201">
        <f t="shared" si="163"/>
        <v>0</v>
      </c>
      <c r="O853" s="201">
        <f t="shared" si="163"/>
        <v>17259.3</v>
      </c>
    </row>
    <row r="854" spans="1:15" ht="45">
      <c r="A854" s="22" t="s">
        <v>315</v>
      </c>
      <c r="B854" s="24" t="s">
        <v>320</v>
      </c>
      <c r="C854" s="24" t="s">
        <v>194</v>
      </c>
      <c r="D854" s="24" t="s">
        <v>190</v>
      </c>
      <c r="E854" s="24" t="s">
        <v>381</v>
      </c>
      <c r="F854" s="24" t="s">
        <v>245</v>
      </c>
      <c r="G854" s="24"/>
      <c r="H854" s="26"/>
      <c r="I854" s="137">
        <f>I855+I856</f>
        <v>17259.3</v>
      </c>
      <c r="J854" s="151"/>
      <c r="K854" s="151"/>
      <c r="L854" s="151"/>
      <c r="M854" s="151"/>
      <c r="N854" s="201">
        <f>N855+N856</f>
        <v>0</v>
      </c>
      <c r="O854" s="201">
        <f>O855+O856</f>
        <v>17259.3</v>
      </c>
    </row>
    <row r="855" spans="1:15" ht="18">
      <c r="A855" s="28" t="s">
        <v>234</v>
      </c>
      <c r="B855" s="26" t="s">
        <v>320</v>
      </c>
      <c r="C855" s="26" t="s">
        <v>194</v>
      </c>
      <c r="D855" s="26" t="s">
        <v>190</v>
      </c>
      <c r="E855" s="26" t="s">
        <v>381</v>
      </c>
      <c r="F855" s="26" t="s">
        <v>245</v>
      </c>
      <c r="G855" s="26" t="s">
        <v>222</v>
      </c>
      <c r="H855" s="26"/>
      <c r="I855" s="139">
        <v>511.6</v>
      </c>
      <c r="J855" s="151"/>
      <c r="K855" s="151"/>
      <c r="L855" s="151"/>
      <c r="M855" s="151"/>
      <c r="N855" s="141">
        <v>0</v>
      </c>
      <c r="O855" s="141">
        <f>I855+N855</f>
        <v>511.6</v>
      </c>
    </row>
    <row r="856" spans="1:15" ht="18">
      <c r="A856" s="28" t="s">
        <v>235</v>
      </c>
      <c r="B856" s="26" t="s">
        <v>320</v>
      </c>
      <c r="C856" s="26" t="s">
        <v>194</v>
      </c>
      <c r="D856" s="26" t="s">
        <v>190</v>
      </c>
      <c r="E856" s="26" t="s">
        <v>381</v>
      </c>
      <c r="F856" s="26" t="s">
        <v>245</v>
      </c>
      <c r="G856" s="26" t="s">
        <v>223</v>
      </c>
      <c r="H856" s="26"/>
      <c r="I856" s="139">
        <v>16747.7</v>
      </c>
      <c r="J856" s="151"/>
      <c r="K856" s="151"/>
      <c r="L856" s="151"/>
      <c r="M856" s="151"/>
      <c r="N856" s="141">
        <v>0</v>
      </c>
      <c r="O856" s="141">
        <f>I856+N856</f>
        <v>16747.7</v>
      </c>
    </row>
    <row r="857" spans="1:15" ht="18">
      <c r="A857" s="112" t="s">
        <v>164</v>
      </c>
      <c r="B857" s="24" t="s">
        <v>320</v>
      </c>
      <c r="C857" s="24" t="s">
        <v>194</v>
      </c>
      <c r="D857" s="24" t="s">
        <v>190</v>
      </c>
      <c r="E857" s="24" t="s">
        <v>358</v>
      </c>
      <c r="F857" s="26"/>
      <c r="G857" s="26"/>
      <c r="H857" s="26"/>
      <c r="I857" s="163">
        <f>I862+I858</f>
        <v>335</v>
      </c>
      <c r="J857" s="182">
        <f aca="true" t="shared" si="164" ref="J857:O857">J862+J858</f>
        <v>0</v>
      </c>
      <c r="K857" s="182">
        <f t="shared" si="164"/>
        <v>0</v>
      </c>
      <c r="L857" s="182">
        <f t="shared" si="164"/>
        <v>0</v>
      </c>
      <c r="M857" s="182">
        <f t="shared" si="164"/>
        <v>0</v>
      </c>
      <c r="N857" s="201">
        <f t="shared" si="164"/>
        <v>0</v>
      </c>
      <c r="O857" s="201">
        <f t="shared" si="164"/>
        <v>335</v>
      </c>
    </row>
    <row r="858" spans="1:15" ht="75">
      <c r="A858" s="112" t="s">
        <v>555</v>
      </c>
      <c r="B858" s="24" t="s">
        <v>320</v>
      </c>
      <c r="C858" s="24" t="s">
        <v>194</v>
      </c>
      <c r="D858" s="24" t="s">
        <v>190</v>
      </c>
      <c r="E858" s="24" t="s">
        <v>556</v>
      </c>
      <c r="F858" s="24"/>
      <c r="G858" s="24"/>
      <c r="H858" s="26"/>
      <c r="I858" s="182">
        <f>I859</f>
        <v>100</v>
      </c>
      <c r="J858" s="151"/>
      <c r="K858" s="151"/>
      <c r="L858" s="151"/>
      <c r="M858" s="151"/>
      <c r="N858" s="201">
        <f aca="true" t="shared" si="165" ref="N858:O860">N859</f>
        <v>0</v>
      </c>
      <c r="O858" s="201">
        <f t="shared" si="165"/>
        <v>100</v>
      </c>
    </row>
    <row r="859" spans="1:15" ht="45">
      <c r="A859" s="111" t="s">
        <v>327</v>
      </c>
      <c r="B859" s="24" t="s">
        <v>320</v>
      </c>
      <c r="C859" s="24" t="s">
        <v>194</v>
      </c>
      <c r="D859" s="24" t="s">
        <v>190</v>
      </c>
      <c r="E859" s="24" t="s">
        <v>556</v>
      </c>
      <c r="F859" s="24" t="s">
        <v>244</v>
      </c>
      <c r="G859" s="24"/>
      <c r="H859" s="26"/>
      <c r="I859" s="182">
        <f>I860</f>
        <v>100</v>
      </c>
      <c r="J859" s="151"/>
      <c r="K859" s="151"/>
      <c r="L859" s="151"/>
      <c r="M859" s="151"/>
      <c r="N859" s="201">
        <f t="shared" si="165"/>
        <v>0</v>
      </c>
      <c r="O859" s="201">
        <f t="shared" si="165"/>
        <v>100</v>
      </c>
    </row>
    <row r="860" spans="1:15" ht="45">
      <c r="A860" s="111" t="s">
        <v>315</v>
      </c>
      <c r="B860" s="24" t="s">
        <v>320</v>
      </c>
      <c r="C860" s="24" t="s">
        <v>194</v>
      </c>
      <c r="D860" s="24" t="s">
        <v>190</v>
      </c>
      <c r="E860" s="24" t="s">
        <v>556</v>
      </c>
      <c r="F860" s="24" t="s">
        <v>245</v>
      </c>
      <c r="G860" s="24"/>
      <c r="H860" s="26"/>
      <c r="I860" s="182">
        <f>I861</f>
        <v>100</v>
      </c>
      <c r="J860" s="151"/>
      <c r="K860" s="151"/>
      <c r="L860" s="151"/>
      <c r="M860" s="151"/>
      <c r="N860" s="201">
        <f t="shared" si="165"/>
        <v>0</v>
      </c>
      <c r="O860" s="201">
        <f t="shared" si="165"/>
        <v>100</v>
      </c>
    </row>
    <row r="861" spans="1:15" ht="18">
      <c r="A861" s="28" t="s">
        <v>235</v>
      </c>
      <c r="B861" s="26" t="s">
        <v>320</v>
      </c>
      <c r="C861" s="26" t="s">
        <v>194</v>
      </c>
      <c r="D861" s="26" t="s">
        <v>190</v>
      </c>
      <c r="E861" s="26" t="s">
        <v>556</v>
      </c>
      <c r="F861" s="26" t="s">
        <v>245</v>
      </c>
      <c r="G861" s="26" t="s">
        <v>223</v>
      </c>
      <c r="H861" s="26"/>
      <c r="I861" s="139">
        <v>100</v>
      </c>
      <c r="J861" s="145"/>
      <c r="K861" s="145"/>
      <c r="L861" s="145"/>
      <c r="M861" s="145"/>
      <c r="N861" s="139">
        <v>0</v>
      </c>
      <c r="O861" s="139">
        <f>I861+N861</f>
        <v>100</v>
      </c>
    </row>
    <row r="862" spans="1:15" ht="60">
      <c r="A862" s="112" t="s">
        <v>293</v>
      </c>
      <c r="B862" s="24" t="s">
        <v>320</v>
      </c>
      <c r="C862" s="24" t="s">
        <v>194</v>
      </c>
      <c r="D862" s="24" t="s">
        <v>190</v>
      </c>
      <c r="E862" s="24" t="s">
        <v>11</v>
      </c>
      <c r="F862" s="24"/>
      <c r="G862" s="24"/>
      <c r="H862" s="26"/>
      <c r="I862" s="163">
        <f>I863</f>
        <v>235</v>
      </c>
      <c r="J862" s="151"/>
      <c r="K862" s="151"/>
      <c r="L862" s="151"/>
      <c r="M862" s="151"/>
      <c r="N862" s="201">
        <f aca="true" t="shared" si="166" ref="N862:O864">N863</f>
        <v>0</v>
      </c>
      <c r="O862" s="201">
        <f t="shared" si="166"/>
        <v>235</v>
      </c>
    </row>
    <row r="863" spans="1:15" ht="45">
      <c r="A863" s="111" t="s">
        <v>327</v>
      </c>
      <c r="B863" s="24" t="s">
        <v>320</v>
      </c>
      <c r="C863" s="24" t="s">
        <v>194</v>
      </c>
      <c r="D863" s="24" t="s">
        <v>190</v>
      </c>
      <c r="E863" s="24" t="s">
        <v>11</v>
      </c>
      <c r="F863" s="24" t="s">
        <v>244</v>
      </c>
      <c r="G863" s="24"/>
      <c r="H863" s="26"/>
      <c r="I863" s="163">
        <f>I864</f>
        <v>235</v>
      </c>
      <c r="J863" s="151"/>
      <c r="K863" s="151"/>
      <c r="L863" s="151"/>
      <c r="M863" s="151"/>
      <c r="N863" s="201">
        <f t="shared" si="166"/>
        <v>0</v>
      </c>
      <c r="O863" s="201">
        <f t="shared" si="166"/>
        <v>235</v>
      </c>
    </row>
    <row r="864" spans="1:15" ht="45">
      <c r="A864" s="111" t="s">
        <v>315</v>
      </c>
      <c r="B864" s="24" t="s">
        <v>320</v>
      </c>
      <c r="C864" s="24" t="s">
        <v>194</v>
      </c>
      <c r="D864" s="24" t="s">
        <v>190</v>
      </c>
      <c r="E864" s="24" t="s">
        <v>11</v>
      </c>
      <c r="F864" s="24" t="s">
        <v>245</v>
      </c>
      <c r="G864" s="24"/>
      <c r="H864" s="26"/>
      <c r="I864" s="163">
        <f>I865</f>
        <v>235</v>
      </c>
      <c r="J864" s="151"/>
      <c r="K864" s="151"/>
      <c r="L864" s="151"/>
      <c r="M864" s="151"/>
      <c r="N864" s="201">
        <f t="shared" si="166"/>
        <v>0</v>
      </c>
      <c r="O864" s="201">
        <f t="shared" si="166"/>
        <v>235</v>
      </c>
    </row>
    <row r="865" spans="1:15" ht="18">
      <c r="A865" s="114" t="s">
        <v>234</v>
      </c>
      <c r="B865" s="26" t="s">
        <v>320</v>
      </c>
      <c r="C865" s="26" t="s">
        <v>194</v>
      </c>
      <c r="D865" s="26" t="s">
        <v>190</v>
      </c>
      <c r="E865" s="26" t="s">
        <v>11</v>
      </c>
      <c r="F865" s="26" t="s">
        <v>245</v>
      </c>
      <c r="G865" s="26" t="s">
        <v>222</v>
      </c>
      <c r="H865" s="26"/>
      <c r="I865" s="139">
        <v>235</v>
      </c>
      <c r="J865" s="151"/>
      <c r="K865" s="151"/>
      <c r="L865" s="151"/>
      <c r="M865" s="151"/>
      <c r="N865" s="141">
        <v>0</v>
      </c>
      <c r="O865" s="141">
        <f>I865+N865</f>
        <v>235</v>
      </c>
    </row>
    <row r="866" spans="1:15" ht="28.5">
      <c r="A866" s="54" t="s">
        <v>294</v>
      </c>
      <c r="B866" s="46" t="s">
        <v>320</v>
      </c>
      <c r="C866" s="46" t="s">
        <v>194</v>
      </c>
      <c r="D866" s="46" t="s">
        <v>194</v>
      </c>
      <c r="E866" s="46"/>
      <c r="F866" s="46"/>
      <c r="G866" s="46"/>
      <c r="H866" s="26"/>
      <c r="I866" s="133">
        <f>I867</f>
        <v>7546.3</v>
      </c>
      <c r="J866" s="151"/>
      <c r="K866" s="151"/>
      <c r="L866" s="151"/>
      <c r="M866" s="151"/>
      <c r="N866" s="133">
        <f>N867</f>
        <v>537.1</v>
      </c>
      <c r="O866" s="133">
        <f>O867</f>
        <v>8083.4</v>
      </c>
    </row>
    <row r="867" spans="1:15" ht="18">
      <c r="A867" s="27" t="s">
        <v>164</v>
      </c>
      <c r="B867" s="24" t="s">
        <v>320</v>
      </c>
      <c r="C867" s="24" t="s">
        <v>194</v>
      </c>
      <c r="D867" s="24" t="s">
        <v>194</v>
      </c>
      <c r="E867" s="24" t="s">
        <v>358</v>
      </c>
      <c r="F867" s="24"/>
      <c r="G867" s="24"/>
      <c r="H867" s="26"/>
      <c r="I867" s="137">
        <f>I872+I868</f>
        <v>7546.3</v>
      </c>
      <c r="J867" s="195">
        <f aca="true" t="shared" si="167" ref="J867:O867">J872+J868</f>
        <v>0</v>
      </c>
      <c r="K867" s="195">
        <f t="shared" si="167"/>
        <v>0</v>
      </c>
      <c r="L867" s="195">
        <f t="shared" si="167"/>
        <v>0</v>
      </c>
      <c r="M867" s="195">
        <f t="shared" si="167"/>
        <v>0</v>
      </c>
      <c r="N867" s="201">
        <f t="shared" si="167"/>
        <v>537.1</v>
      </c>
      <c r="O867" s="201">
        <f t="shared" si="167"/>
        <v>8083.4</v>
      </c>
    </row>
    <row r="868" spans="1:15" ht="135">
      <c r="A868" s="59" t="s">
        <v>576</v>
      </c>
      <c r="B868" s="24" t="s">
        <v>320</v>
      </c>
      <c r="C868" s="24" t="s">
        <v>194</v>
      </c>
      <c r="D868" s="24" t="s">
        <v>194</v>
      </c>
      <c r="E868" s="122" t="s">
        <v>577</v>
      </c>
      <c r="F868" s="24"/>
      <c r="G868" s="24"/>
      <c r="H868" s="26"/>
      <c r="I868" s="195">
        <f>I869</f>
        <v>99.8</v>
      </c>
      <c r="J868" s="151"/>
      <c r="K868" s="151"/>
      <c r="L868" s="151"/>
      <c r="M868" s="151"/>
      <c r="N868" s="201">
        <f aca="true" t="shared" si="168" ref="N868:O870">N869</f>
        <v>0</v>
      </c>
      <c r="O868" s="201">
        <f t="shared" si="168"/>
        <v>99.8</v>
      </c>
    </row>
    <row r="869" spans="1:15" ht="90">
      <c r="A869" s="23" t="s">
        <v>313</v>
      </c>
      <c r="B869" s="24" t="s">
        <v>320</v>
      </c>
      <c r="C869" s="24" t="s">
        <v>194</v>
      </c>
      <c r="D869" s="24" t="s">
        <v>194</v>
      </c>
      <c r="E869" s="122" t="s">
        <v>577</v>
      </c>
      <c r="F869" s="24" t="s">
        <v>242</v>
      </c>
      <c r="G869" s="24"/>
      <c r="H869" s="26"/>
      <c r="I869" s="195">
        <f>I870</f>
        <v>99.8</v>
      </c>
      <c r="J869" s="151"/>
      <c r="K869" s="151"/>
      <c r="L869" s="151"/>
      <c r="M869" s="151"/>
      <c r="N869" s="201">
        <f t="shared" si="168"/>
        <v>0</v>
      </c>
      <c r="O869" s="201">
        <f t="shared" si="168"/>
        <v>99.8</v>
      </c>
    </row>
    <row r="870" spans="1:15" ht="30">
      <c r="A870" s="23" t="s">
        <v>312</v>
      </c>
      <c r="B870" s="24" t="s">
        <v>320</v>
      </c>
      <c r="C870" s="24" t="s">
        <v>194</v>
      </c>
      <c r="D870" s="24" t="s">
        <v>194</v>
      </c>
      <c r="E870" s="122" t="s">
        <v>578</v>
      </c>
      <c r="F870" s="24" t="s">
        <v>243</v>
      </c>
      <c r="G870" s="24"/>
      <c r="H870" s="26"/>
      <c r="I870" s="195">
        <f>I871</f>
        <v>99.8</v>
      </c>
      <c r="J870" s="151"/>
      <c r="K870" s="151"/>
      <c r="L870" s="151"/>
      <c r="M870" s="151"/>
      <c r="N870" s="201">
        <f t="shared" si="168"/>
        <v>0</v>
      </c>
      <c r="O870" s="201">
        <f t="shared" si="168"/>
        <v>99.8</v>
      </c>
    </row>
    <row r="871" spans="1:15" ht="18">
      <c r="A871" s="25" t="s">
        <v>235</v>
      </c>
      <c r="B871" s="26" t="s">
        <v>320</v>
      </c>
      <c r="C871" s="26" t="s">
        <v>194</v>
      </c>
      <c r="D871" s="26" t="s">
        <v>194</v>
      </c>
      <c r="E871" s="58" t="s">
        <v>577</v>
      </c>
      <c r="F871" s="26" t="s">
        <v>243</v>
      </c>
      <c r="G871" s="26" t="s">
        <v>223</v>
      </c>
      <c r="H871" s="26"/>
      <c r="I871" s="139">
        <v>99.8</v>
      </c>
      <c r="J871" s="145"/>
      <c r="K871" s="145"/>
      <c r="L871" s="145"/>
      <c r="M871" s="145"/>
      <c r="N871" s="139">
        <v>0</v>
      </c>
      <c r="O871" s="139">
        <f>I871+N871</f>
        <v>99.8</v>
      </c>
    </row>
    <row r="872" spans="1:15" ht="30">
      <c r="A872" s="27" t="s">
        <v>241</v>
      </c>
      <c r="B872" s="24" t="s">
        <v>320</v>
      </c>
      <c r="C872" s="24" t="s">
        <v>194</v>
      </c>
      <c r="D872" s="24" t="s">
        <v>194</v>
      </c>
      <c r="E872" s="24" t="s">
        <v>357</v>
      </c>
      <c r="F872" s="24"/>
      <c r="G872" s="24"/>
      <c r="H872" s="26"/>
      <c r="I872" s="137">
        <f>I873+I876</f>
        <v>7446.5</v>
      </c>
      <c r="J872" s="151"/>
      <c r="K872" s="151"/>
      <c r="L872" s="151"/>
      <c r="M872" s="151"/>
      <c r="N872" s="201">
        <f>N873+N876</f>
        <v>537.1</v>
      </c>
      <c r="O872" s="201">
        <f>O873+O876</f>
        <v>7983.599999999999</v>
      </c>
    </row>
    <row r="873" spans="1:15" ht="90">
      <c r="A873" s="23" t="s">
        <v>313</v>
      </c>
      <c r="B873" s="24" t="s">
        <v>320</v>
      </c>
      <c r="C873" s="24" t="s">
        <v>194</v>
      </c>
      <c r="D873" s="24" t="s">
        <v>194</v>
      </c>
      <c r="E873" s="24" t="s">
        <v>357</v>
      </c>
      <c r="F873" s="24" t="s">
        <v>242</v>
      </c>
      <c r="G873" s="24"/>
      <c r="H873" s="26"/>
      <c r="I873" s="137">
        <f>I874</f>
        <v>7117.3</v>
      </c>
      <c r="J873" s="151"/>
      <c r="K873" s="151"/>
      <c r="L873" s="151"/>
      <c r="M873" s="151"/>
      <c r="N873" s="201">
        <f>N874</f>
        <v>459.4</v>
      </c>
      <c r="O873" s="201">
        <f>O874</f>
        <v>7576.7</v>
      </c>
    </row>
    <row r="874" spans="1:15" ht="30">
      <c r="A874" s="23" t="s">
        <v>312</v>
      </c>
      <c r="B874" s="24" t="s">
        <v>320</v>
      </c>
      <c r="C874" s="24" t="s">
        <v>194</v>
      </c>
      <c r="D874" s="24" t="s">
        <v>194</v>
      </c>
      <c r="E874" s="24" t="s">
        <v>357</v>
      </c>
      <c r="F874" s="24" t="s">
        <v>243</v>
      </c>
      <c r="G874" s="24"/>
      <c r="H874" s="26"/>
      <c r="I874" s="137">
        <f>I875</f>
        <v>7117.3</v>
      </c>
      <c r="J874" s="151"/>
      <c r="K874" s="151"/>
      <c r="L874" s="151"/>
      <c r="M874" s="151"/>
      <c r="N874" s="201">
        <f>N875</f>
        <v>459.4</v>
      </c>
      <c r="O874" s="201">
        <f>O875</f>
        <v>7576.7</v>
      </c>
    </row>
    <row r="875" spans="1:15" ht="18">
      <c r="A875" s="25" t="s">
        <v>234</v>
      </c>
      <c r="B875" s="26" t="s">
        <v>320</v>
      </c>
      <c r="C875" s="26" t="s">
        <v>194</v>
      </c>
      <c r="D875" s="26" t="s">
        <v>194</v>
      </c>
      <c r="E875" s="26" t="s">
        <v>357</v>
      </c>
      <c r="F875" s="26" t="s">
        <v>243</v>
      </c>
      <c r="G875" s="26" t="s">
        <v>222</v>
      </c>
      <c r="H875" s="26"/>
      <c r="I875" s="139">
        <v>7117.3</v>
      </c>
      <c r="J875" s="151"/>
      <c r="K875" s="151"/>
      <c r="L875" s="151"/>
      <c r="M875" s="151"/>
      <c r="N875" s="141">
        <v>459.4</v>
      </c>
      <c r="O875" s="141">
        <f>I875+N875</f>
        <v>7576.7</v>
      </c>
    </row>
    <row r="876" spans="1:15" ht="36" customHeight="1">
      <c r="A876" s="22" t="s">
        <v>327</v>
      </c>
      <c r="B876" s="24" t="s">
        <v>320</v>
      </c>
      <c r="C876" s="24" t="s">
        <v>194</v>
      </c>
      <c r="D876" s="24" t="s">
        <v>194</v>
      </c>
      <c r="E876" s="24" t="s">
        <v>357</v>
      </c>
      <c r="F876" s="24" t="s">
        <v>244</v>
      </c>
      <c r="G876" s="24"/>
      <c r="H876" s="26"/>
      <c r="I876" s="137">
        <f>I877</f>
        <v>329.2</v>
      </c>
      <c r="J876" s="151"/>
      <c r="K876" s="151"/>
      <c r="L876" s="151"/>
      <c r="M876" s="151"/>
      <c r="N876" s="201">
        <f>N877</f>
        <v>77.7</v>
      </c>
      <c r="O876" s="201">
        <f>O877</f>
        <v>406.9</v>
      </c>
    </row>
    <row r="877" spans="1:15" ht="45">
      <c r="A877" s="22" t="s">
        <v>315</v>
      </c>
      <c r="B877" s="24" t="s">
        <v>320</v>
      </c>
      <c r="C877" s="24" t="s">
        <v>194</v>
      </c>
      <c r="D877" s="24" t="s">
        <v>194</v>
      </c>
      <c r="E877" s="24" t="s">
        <v>357</v>
      </c>
      <c r="F877" s="24" t="s">
        <v>245</v>
      </c>
      <c r="G877" s="24"/>
      <c r="H877" s="26"/>
      <c r="I877" s="137">
        <f>I878</f>
        <v>329.2</v>
      </c>
      <c r="J877" s="151"/>
      <c r="K877" s="151"/>
      <c r="L877" s="151"/>
      <c r="M877" s="151"/>
      <c r="N877" s="201">
        <f>N878</f>
        <v>77.7</v>
      </c>
      <c r="O877" s="201">
        <f>O878</f>
        <v>406.9</v>
      </c>
    </row>
    <row r="878" spans="1:15" ht="18">
      <c r="A878" s="25" t="s">
        <v>234</v>
      </c>
      <c r="B878" s="26" t="s">
        <v>320</v>
      </c>
      <c r="C878" s="26" t="s">
        <v>194</v>
      </c>
      <c r="D878" s="26" t="s">
        <v>194</v>
      </c>
      <c r="E878" s="26" t="s">
        <v>357</v>
      </c>
      <c r="F878" s="26" t="s">
        <v>245</v>
      </c>
      <c r="G878" s="26" t="s">
        <v>222</v>
      </c>
      <c r="H878" s="26"/>
      <c r="I878" s="139">
        <v>329.2</v>
      </c>
      <c r="J878" s="151"/>
      <c r="K878" s="151"/>
      <c r="L878" s="151"/>
      <c r="M878" s="151"/>
      <c r="N878" s="141">
        <v>77.7</v>
      </c>
      <c r="O878" s="141">
        <f>I878+N878</f>
        <v>406.9</v>
      </c>
    </row>
    <row r="879" spans="1:15" ht="18">
      <c r="A879" s="51" t="s">
        <v>592</v>
      </c>
      <c r="B879" s="46" t="s">
        <v>320</v>
      </c>
      <c r="C879" s="46" t="s">
        <v>197</v>
      </c>
      <c r="D879" s="24"/>
      <c r="E879" s="26"/>
      <c r="F879" s="26"/>
      <c r="G879" s="26"/>
      <c r="H879" s="26"/>
      <c r="I879" s="133">
        <f aca="true" t="shared" si="169" ref="I879:I884">I880</f>
        <v>0</v>
      </c>
      <c r="J879" s="146"/>
      <c r="K879" s="146"/>
      <c r="L879" s="146"/>
      <c r="M879" s="146"/>
      <c r="N879" s="133">
        <f aca="true" t="shared" si="170" ref="N879:O884">N880</f>
        <v>5134.299999999999</v>
      </c>
      <c r="O879" s="133">
        <f t="shared" si="170"/>
        <v>5134.299999999999</v>
      </c>
    </row>
    <row r="880" spans="1:15" ht="29.25">
      <c r="A880" s="51" t="s">
        <v>593</v>
      </c>
      <c r="B880" s="46" t="s">
        <v>320</v>
      </c>
      <c r="C880" s="46" t="s">
        <v>197</v>
      </c>
      <c r="D880" s="46" t="s">
        <v>194</v>
      </c>
      <c r="E880" s="26"/>
      <c r="F880" s="26"/>
      <c r="G880" s="26"/>
      <c r="H880" s="26"/>
      <c r="I880" s="133">
        <f t="shared" si="169"/>
        <v>0</v>
      </c>
      <c r="J880" s="146"/>
      <c r="K880" s="146"/>
      <c r="L880" s="146"/>
      <c r="M880" s="146"/>
      <c r="N880" s="133">
        <f t="shared" si="170"/>
        <v>5134.299999999999</v>
      </c>
      <c r="O880" s="133">
        <f t="shared" si="170"/>
        <v>5134.299999999999</v>
      </c>
    </row>
    <row r="881" spans="1:15" ht="30">
      <c r="A881" s="23" t="s">
        <v>484</v>
      </c>
      <c r="B881" s="24" t="s">
        <v>320</v>
      </c>
      <c r="C881" s="24" t="s">
        <v>197</v>
      </c>
      <c r="D881" s="24" t="s">
        <v>194</v>
      </c>
      <c r="E881" s="24" t="s">
        <v>100</v>
      </c>
      <c r="F881" s="26"/>
      <c r="G881" s="26"/>
      <c r="H881" s="26"/>
      <c r="I881" s="200">
        <f t="shared" si="169"/>
        <v>0</v>
      </c>
      <c r="J881" s="151"/>
      <c r="K881" s="151"/>
      <c r="L881" s="151"/>
      <c r="M881" s="151"/>
      <c r="N881" s="201">
        <f t="shared" si="170"/>
        <v>5134.299999999999</v>
      </c>
      <c r="O881" s="201">
        <f t="shared" si="170"/>
        <v>5134.299999999999</v>
      </c>
    </row>
    <row r="882" spans="1:15" ht="90">
      <c r="A882" s="22" t="s">
        <v>595</v>
      </c>
      <c r="B882" s="24" t="s">
        <v>320</v>
      </c>
      <c r="C882" s="24" t="s">
        <v>197</v>
      </c>
      <c r="D882" s="24" t="s">
        <v>194</v>
      </c>
      <c r="E882" s="24" t="s">
        <v>594</v>
      </c>
      <c r="F882" s="26"/>
      <c r="G882" s="26"/>
      <c r="H882" s="26"/>
      <c r="I882" s="200">
        <f t="shared" si="169"/>
        <v>0</v>
      </c>
      <c r="J882" s="151"/>
      <c r="K882" s="151"/>
      <c r="L882" s="151"/>
      <c r="M882" s="151"/>
      <c r="N882" s="201">
        <f t="shared" si="170"/>
        <v>5134.299999999999</v>
      </c>
      <c r="O882" s="201">
        <f t="shared" si="170"/>
        <v>5134.299999999999</v>
      </c>
    </row>
    <row r="883" spans="1:15" ht="45">
      <c r="A883" s="22" t="s">
        <v>596</v>
      </c>
      <c r="B883" s="24" t="s">
        <v>320</v>
      </c>
      <c r="C883" s="24" t="s">
        <v>197</v>
      </c>
      <c r="D883" s="24" t="s">
        <v>194</v>
      </c>
      <c r="E883" s="24" t="s">
        <v>597</v>
      </c>
      <c r="F883" s="26"/>
      <c r="G883" s="26"/>
      <c r="H883" s="26"/>
      <c r="I883" s="200">
        <f t="shared" si="169"/>
        <v>0</v>
      </c>
      <c r="J883" s="151"/>
      <c r="K883" s="151"/>
      <c r="L883" s="151"/>
      <c r="M883" s="151"/>
      <c r="N883" s="201">
        <f t="shared" si="170"/>
        <v>5134.299999999999</v>
      </c>
      <c r="O883" s="201">
        <f t="shared" si="170"/>
        <v>5134.299999999999</v>
      </c>
    </row>
    <row r="884" spans="1:15" ht="45">
      <c r="A884" s="22" t="s">
        <v>327</v>
      </c>
      <c r="B884" s="24" t="s">
        <v>320</v>
      </c>
      <c r="C884" s="24" t="s">
        <v>197</v>
      </c>
      <c r="D884" s="24" t="s">
        <v>194</v>
      </c>
      <c r="E884" s="24" t="s">
        <v>597</v>
      </c>
      <c r="F884" s="24" t="s">
        <v>244</v>
      </c>
      <c r="G884" s="26"/>
      <c r="H884" s="26"/>
      <c r="I884" s="200">
        <f t="shared" si="169"/>
        <v>0</v>
      </c>
      <c r="J884" s="151"/>
      <c r="K884" s="151"/>
      <c r="L884" s="151"/>
      <c r="M884" s="151"/>
      <c r="N884" s="201">
        <f t="shared" si="170"/>
        <v>5134.299999999999</v>
      </c>
      <c r="O884" s="201">
        <f t="shared" si="170"/>
        <v>5134.299999999999</v>
      </c>
    </row>
    <row r="885" spans="1:15" ht="45">
      <c r="A885" s="22" t="s">
        <v>315</v>
      </c>
      <c r="B885" s="24" t="s">
        <v>320</v>
      </c>
      <c r="C885" s="24" t="s">
        <v>197</v>
      </c>
      <c r="D885" s="24" t="s">
        <v>194</v>
      </c>
      <c r="E885" s="24" t="s">
        <v>597</v>
      </c>
      <c r="F885" s="24" t="s">
        <v>245</v>
      </c>
      <c r="G885" s="26"/>
      <c r="H885" s="26"/>
      <c r="I885" s="200">
        <f>I886+I887</f>
        <v>0</v>
      </c>
      <c r="J885" s="151"/>
      <c r="K885" s="151"/>
      <c r="L885" s="151"/>
      <c r="M885" s="151"/>
      <c r="N885" s="201">
        <f>N886+N887</f>
        <v>5134.299999999999</v>
      </c>
      <c r="O885" s="201">
        <f>O886+O887</f>
        <v>5134.299999999999</v>
      </c>
    </row>
    <row r="886" spans="1:15" ht="21" customHeight="1">
      <c r="A886" s="28" t="s">
        <v>234</v>
      </c>
      <c r="B886" s="26" t="s">
        <v>320</v>
      </c>
      <c r="C886" s="26" t="s">
        <v>197</v>
      </c>
      <c r="D886" s="26" t="s">
        <v>194</v>
      </c>
      <c r="E886" s="26" t="s">
        <v>597</v>
      </c>
      <c r="F886" s="26" t="s">
        <v>245</v>
      </c>
      <c r="G886" s="26" t="s">
        <v>222</v>
      </c>
      <c r="H886" s="26"/>
      <c r="I886" s="139">
        <v>0</v>
      </c>
      <c r="J886" s="145"/>
      <c r="K886" s="145"/>
      <c r="L886" s="145"/>
      <c r="M886" s="145"/>
      <c r="N886" s="141">
        <v>62.9</v>
      </c>
      <c r="O886" s="141">
        <f>I886+N886</f>
        <v>62.9</v>
      </c>
    </row>
    <row r="887" spans="1:15" ht="20.25" customHeight="1">
      <c r="A887" s="28" t="s">
        <v>235</v>
      </c>
      <c r="B887" s="26" t="s">
        <v>320</v>
      </c>
      <c r="C887" s="26" t="s">
        <v>197</v>
      </c>
      <c r="D887" s="26" t="s">
        <v>194</v>
      </c>
      <c r="E887" s="26" t="s">
        <v>597</v>
      </c>
      <c r="F887" s="26" t="s">
        <v>245</v>
      </c>
      <c r="G887" s="26" t="s">
        <v>223</v>
      </c>
      <c r="H887" s="26"/>
      <c r="I887" s="139">
        <v>0</v>
      </c>
      <c r="J887" s="145"/>
      <c r="K887" s="145"/>
      <c r="L887" s="145"/>
      <c r="M887" s="145"/>
      <c r="N887" s="141">
        <v>5071.4</v>
      </c>
      <c r="O887" s="141">
        <f>I887+N887</f>
        <v>5071.4</v>
      </c>
    </row>
    <row r="888" spans="1:15" ht="18">
      <c r="A888" s="45" t="s">
        <v>233</v>
      </c>
      <c r="B888" s="46" t="s">
        <v>320</v>
      </c>
      <c r="C888" s="46" t="s">
        <v>206</v>
      </c>
      <c r="D888" s="24"/>
      <c r="E888" s="24"/>
      <c r="F888" s="26"/>
      <c r="G888" s="26"/>
      <c r="H888" s="26"/>
      <c r="I888" s="133">
        <f aca="true" t="shared" si="171" ref="I888:I895">I889</f>
        <v>4850.5</v>
      </c>
      <c r="J888" s="146"/>
      <c r="K888" s="146"/>
      <c r="L888" s="146"/>
      <c r="M888" s="146"/>
      <c r="N888" s="133">
        <f aca="true" t="shared" si="172" ref="N888:O895">N889</f>
        <v>0</v>
      </c>
      <c r="O888" s="133">
        <f t="shared" si="172"/>
        <v>4850.5</v>
      </c>
    </row>
    <row r="889" spans="1:15" ht="18">
      <c r="A889" s="45" t="s">
        <v>231</v>
      </c>
      <c r="B889" s="46" t="s">
        <v>320</v>
      </c>
      <c r="C889" s="46" t="s">
        <v>206</v>
      </c>
      <c r="D889" s="46" t="s">
        <v>195</v>
      </c>
      <c r="E889" s="46"/>
      <c r="F889" s="26"/>
      <c r="G889" s="26"/>
      <c r="H889" s="26"/>
      <c r="I889" s="133">
        <f t="shared" si="171"/>
        <v>4850.5</v>
      </c>
      <c r="J889" s="146"/>
      <c r="K889" s="146"/>
      <c r="L889" s="146"/>
      <c r="M889" s="146"/>
      <c r="N889" s="133">
        <f t="shared" si="172"/>
        <v>0</v>
      </c>
      <c r="O889" s="133">
        <f t="shared" si="172"/>
        <v>4850.5</v>
      </c>
    </row>
    <row r="890" spans="1:15" ht="45">
      <c r="A890" s="23" t="s">
        <v>565</v>
      </c>
      <c r="B890" s="24" t="s">
        <v>320</v>
      </c>
      <c r="C890" s="24" t="s">
        <v>206</v>
      </c>
      <c r="D890" s="24" t="s">
        <v>195</v>
      </c>
      <c r="E890" s="24" t="s">
        <v>38</v>
      </c>
      <c r="F890" s="26"/>
      <c r="G890" s="26"/>
      <c r="H890" s="26"/>
      <c r="I890" s="171">
        <f t="shared" si="171"/>
        <v>4850.5</v>
      </c>
      <c r="J890" s="151"/>
      <c r="K890" s="151"/>
      <c r="L890" s="151"/>
      <c r="M890" s="151"/>
      <c r="N890" s="201">
        <f t="shared" si="172"/>
        <v>0</v>
      </c>
      <c r="O890" s="201">
        <f t="shared" si="172"/>
        <v>4850.5</v>
      </c>
    </row>
    <row r="891" spans="1:15" ht="45">
      <c r="A891" s="23" t="s">
        <v>567</v>
      </c>
      <c r="B891" s="24" t="s">
        <v>320</v>
      </c>
      <c r="C891" s="24" t="s">
        <v>206</v>
      </c>
      <c r="D891" s="24" t="s">
        <v>195</v>
      </c>
      <c r="E891" s="24" t="s">
        <v>47</v>
      </c>
      <c r="F891" s="26"/>
      <c r="G891" s="26"/>
      <c r="H891" s="26"/>
      <c r="I891" s="171">
        <f t="shared" si="171"/>
        <v>4850.5</v>
      </c>
      <c r="J891" s="151"/>
      <c r="K891" s="151"/>
      <c r="L891" s="151"/>
      <c r="M891" s="151"/>
      <c r="N891" s="201">
        <f t="shared" si="172"/>
        <v>0</v>
      </c>
      <c r="O891" s="201">
        <f t="shared" si="172"/>
        <v>4850.5</v>
      </c>
    </row>
    <row r="892" spans="1:15" ht="75">
      <c r="A892" s="22" t="s">
        <v>539</v>
      </c>
      <c r="B892" s="24" t="s">
        <v>320</v>
      </c>
      <c r="C892" s="24" t="s">
        <v>206</v>
      </c>
      <c r="D892" s="24" t="s">
        <v>195</v>
      </c>
      <c r="E892" s="24" t="s">
        <v>519</v>
      </c>
      <c r="F892" s="24"/>
      <c r="G892" s="24"/>
      <c r="H892" s="26"/>
      <c r="I892" s="171">
        <f t="shared" si="171"/>
        <v>4850.5</v>
      </c>
      <c r="J892" s="151"/>
      <c r="K892" s="151"/>
      <c r="L892" s="151"/>
      <c r="M892" s="151"/>
      <c r="N892" s="201">
        <f t="shared" si="172"/>
        <v>0</v>
      </c>
      <c r="O892" s="201">
        <f t="shared" si="172"/>
        <v>4850.5</v>
      </c>
    </row>
    <row r="893" spans="1:15" ht="18">
      <c r="A893" s="22" t="s">
        <v>298</v>
      </c>
      <c r="B893" s="24" t="s">
        <v>320</v>
      </c>
      <c r="C893" s="24" t="s">
        <v>206</v>
      </c>
      <c r="D893" s="24" t="s">
        <v>195</v>
      </c>
      <c r="E893" s="24" t="s">
        <v>520</v>
      </c>
      <c r="F893" s="24"/>
      <c r="G893" s="24"/>
      <c r="H893" s="26"/>
      <c r="I893" s="171">
        <f t="shared" si="171"/>
        <v>4850.5</v>
      </c>
      <c r="J893" s="151"/>
      <c r="K893" s="151"/>
      <c r="L893" s="151"/>
      <c r="M893" s="151"/>
      <c r="N893" s="201">
        <f t="shared" si="172"/>
        <v>0</v>
      </c>
      <c r="O893" s="201">
        <f t="shared" si="172"/>
        <v>4850.5</v>
      </c>
    </row>
    <row r="894" spans="1:15" ht="45">
      <c r="A894" s="112" t="s">
        <v>317</v>
      </c>
      <c r="B894" s="24" t="s">
        <v>320</v>
      </c>
      <c r="C894" s="24" t="s">
        <v>206</v>
      </c>
      <c r="D894" s="24" t="s">
        <v>195</v>
      </c>
      <c r="E894" s="24" t="s">
        <v>520</v>
      </c>
      <c r="F894" s="24" t="s">
        <v>271</v>
      </c>
      <c r="G894" s="24"/>
      <c r="H894" s="26"/>
      <c r="I894" s="171">
        <f t="shared" si="171"/>
        <v>4850.5</v>
      </c>
      <c r="J894" s="151"/>
      <c r="K894" s="151"/>
      <c r="L894" s="151"/>
      <c r="M894" s="151"/>
      <c r="N894" s="201">
        <f t="shared" si="172"/>
        <v>0</v>
      </c>
      <c r="O894" s="201">
        <f t="shared" si="172"/>
        <v>4850.5</v>
      </c>
    </row>
    <row r="895" spans="1:15" ht="18">
      <c r="A895" s="111" t="s">
        <v>292</v>
      </c>
      <c r="B895" s="24" t="s">
        <v>320</v>
      </c>
      <c r="C895" s="24" t="s">
        <v>206</v>
      </c>
      <c r="D895" s="24" t="s">
        <v>195</v>
      </c>
      <c r="E895" s="24" t="s">
        <v>520</v>
      </c>
      <c r="F895" s="24" t="s">
        <v>161</v>
      </c>
      <c r="G895" s="24"/>
      <c r="H895" s="26"/>
      <c r="I895" s="171">
        <f t="shared" si="171"/>
        <v>4850.5</v>
      </c>
      <c r="J895" s="151"/>
      <c r="K895" s="151"/>
      <c r="L895" s="151"/>
      <c r="M895" s="151"/>
      <c r="N895" s="201">
        <f t="shared" si="172"/>
        <v>0</v>
      </c>
      <c r="O895" s="201">
        <f t="shared" si="172"/>
        <v>4850.5</v>
      </c>
    </row>
    <row r="896" spans="1:15" ht="18">
      <c r="A896" s="114" t="s">
        <v>234</v>
      </c>
      <c r="B896" s="26" t="s">
        <v>320</v>
      </c>
      <c r="C896" s="26" t="s">
        <v>206</v>
      </c>
      <c r="D896" s="26" t="s">
        <v>195</v>
      </c>
      <c r="E896" s="24" t="s">
        <v>520</v>
      </c>
      <c r="F896" s="26" t="s">
        <v>161</v>
      </c>
      <c r="G896" s="26" t="s">
        <v>222</v>
      </c>
      <c r="H896" s="26"/>
      <c r="I896" s="139">
        <v>4850.5</v>
      </c>
      <c r="J896" s="151"/>
      <c r="K896" s="151"/>
      <c r="L896" s="151"/>
      <c r="M896" s="151"/>
      <c r="N896" s="141">
        <v>0</v>
      </c>
      <c r="O896" s="141">
        <f>I896+N896</f>
        <v>4850.5</v>
      </c>
    </row>
    <row r="897" spans="1:15" ht="51.75" customHeight="1">
      <c r="A897" s="51" t="s">
        <v>263</v>
      </c>
      <c r="B897" s="46" t="s">
        <v>304</v>
      </c>
      <c r="C897" s="24"/>
      <c r="D897" s="24"/>
      <c r="E897" s="24"/>
      <c r="F897" s="24"/>
      <c r="G897" s="24"/>
      <c r="H897" s="24"/>
      <c r="I897" s="133">
        <f aca="true" t="shared" si="173" ref="I897:O897">I907+I943+I1044+I1034+I900</f>
        <v>114326</v>
      </c>
      <c r="J897" s="133">
        <f t="shared" si="173"/>
        <v>0</v>
      </c>
      <c r="K897" s="133">
        <f t="shared" si="173"/>
        <v>0</v>
      </c>
      <c r="L897" s="133">
        <f t="shared" si="173"/>
        <v>0</v>
      </c>
      <c r="M897" s="133">
        <f t="shared" si="173"/>
        <v>0</v>
      </c>
      <c r="N897" s="133">
        <f t="shared" si="173"/>
        <v>309.99999999999983</v>
      </c>
      <c r="O897" s="133">
        <f t="shared" si="173"/>
        <v>114636.00000000001</v>
      </c>
    </row>
    <row r="898" spans="1:15" ht="18">
      <c r="A898" s="45" t="s">
        <v>234</v>
      </c>
      <c r="B898" s="46" t="s">
        <v>304</v>
      </c>
      <c r="C898" s="46"/>
      <c r="D898" s="46"/>
      <c r="E898" s="46"/>
      <c r="F898" s="46"/>
      <c r="G898" s="46" t="s">
        <v>222</v>
      </c>
      <c r="H898" s="24"/>
      <c r="I898" s="133">
        <f>I922+I930+I936+I942+I951+I957+I974+I977+I980+I986+I995+I1023+I1026+I1030+I1033+I1042+I1059+I1062+I1070+I1076+I1099+I962+I999+I1084+I967+I1009+I1108+I906+I1013+I1079+I989+I1093+I915+I1052+I1065</f>
        <v>104126.70000000001</v>
      </c>
      <c r="J898" s="133">
        <f aca="true" t="shared" si="174" ref="J898:O898">J922+J930+J936+J942+J951+J957+J974+J977+J980+J986+J995+J1023+J1026+J1030+J1033+J1042+J1059+J1062+J1070+J1076+J1099+J962+J999+J1084+J967+J1009+J1108+J906+J1013+J1079+J989+J1093+J915+J1052+J1065</f>
        <v>0</v>
      </c>
      <c r="K898" s="133">
        <f t="shared" si="174"/>
        <v>0</v>
      </c>
      <c r="L898" s="133">
        <f t="shared" si="174"/>
        <v>0</v>
      </c>
      <c r="M898" s="133">
        <f t="shared" si="174"/>
        <v>0</v>
      </c>
      <c r="N898" s="133">
        <f t="shared" si="174"/>
        <v>310</v>
      </c>
      <c r="O898" s="133">
        <f t="shared" si="174"/>
        <v>104436.70000000001</v>
      </c>
    </row>
    <row r="899" spans="1:15" ht="18">
      <c r="A899" s="45" t="s">
        <v>235</v>
      </c>
      <c r="B899" s="46" t="s">
        <v>304</v>
      </c>
      <c r="C899" s="46"/>
      <c r="D899" s="46"/>
      <c r="E899" s="46"/>
      <c r="F899" s="46"/>
      <c r="G899" s="46" t="s">
        <v>223</v>
      </c>
      <c r="H899" s="24"/>
      <c r="I899" s="133">
        <f>I1043+I963+I1000+I968+I1005+I1104+I1089+I1019</f>
        <v>10199.300000000001</v>
      </c>
      <c r="J899" s="133">
        <f aca="true" t="shared" si="175" ref="J899:O899">J1043+J963+J1000+J968+J1005+J1104+J1089+J1019</f>
        <v>0</v>
      </c>
      <c r="K899" s="133">
        <f t="shared" si="175"/>
        <v>0</v>
      </c>
      <c r="L899" s="133">
        <f t="shared" si="175"/>
        <v>0</v>
      </c>
      <c r="M899" s="133">
        <f t="shared" si="175"/>
        <v>0</v>
      </c>
      <c r="N899" s="133">
        <f t="shared" si="175"/>
        <v>0</v>
      </c>
      <c r="O899" s="133">
        <f t="shared" si="175"/>
        <v>10199.300000000001</v>
      </c>
    </row>
    <row r="900" spans="1:15" ht="18">
      <c r="A900" s="45" t="s">
        <v>177</v>
      </c>
      <c r="B900" s="46" t="s">
        <v>304</v>
      </c>
      <c r="C900" s="46" t="s">
        <v>192</v>
      </c>
      <c r="D900" s="26"/>
      <c r="E900" s="46"/>
      <c r="F900" s="46"/>
      <c r="G900" s="46"/>
      <c r="H900" s="24"/>
      <c r="I900" s="133">
        <f aca="true" t="shared" si="176" ref="I900:I905">I901</f>
        <v>601</v>
      </c>
      <c r="J900" s="174"/>
      <c r="K900" s="174"/>
      <c r="L900" s="174"/>
      <c r="M900" s="174"/>
      <c r="N900" s="133">
        <f aca="true" t="shared" si="177" ref="N900:O905">N901</f>
        <v>0</v>
      </c>
      <c r="O900" s="133">
        <f t="shared" si="177"/>
        <v>601</v>
      </c>
    </row>
    <row r="901" spans="1:15" ht="28.5">
      <c r="A901" s="45" t="s">
        <v>207</v>
      </c>
      <c r="B901" s="46" t="s">
        <v>304</v>
      </c>
      <c r="C901" s="46" t="s">
        <v>192</v>
      </c>
      <c r="D901" s="46" t="s">
        <v>204</v>
      </c>
      <c r="E901" s="46"/>
      <c r="F901" s="46"/>
      <c r="G901" s="46"/>
      <c r="H901" s="24"/>
      <c r="I901" s="133">
        <f t="shared" si="176"/>
        <v>601</v>
      </c>
      <c r="J901" s="174"/>
      <c r="K901" s="174"/>
      <c r="L901" s="174"/>
      <c r="M901" s="174"/>
      <c r="N901" s="133">
        <f t="shared" si="177"/>
        <v>0</v>
      </c>
      <c r="O901" s="133">
        <f t="shared" si="177"/>
        <v>601</v>
      </c>
    </row>
    <row r="902" spans="1:15" ht="18">
      <c r="A902" s="27" t="s">
        <v>164</v>
      </c>
      <c r="B902" s="24" t="s">
        <v>304</v>
      </c>
      <c r="C902" s="24" t="s">
        <v>192</v>
      </c>
      <c r="D902" s="24" t="s">
        <v>204</v>
      </c>
      <c r="E902" s="24" t="s">
        <v>358</v>
      </c>
      <c r="F902" s="46"/>
      <c r="G902" s="46"/>
      <c r="H902" s="24"/>
      <c r="I902" s="173">
        <f t="shared" si="176"/>
        <v>601</v>
      </c>
      <c r="J902" s="147"/>
      <c r="K902" s="147"/>
      <c r="L902" s="147"/>
      <c r="M902" s="147"/>
      <c r="N902" s="201">
        <f t="shared" si="177"/>
        <v>0</v>
      </c>
      <c r="O902" s="201">
        <f t="shared" si="177"/>
        <v>601</v>
      </c>
    </row>
    <row r="903" spans="1:15" ht="60">
      <c r="A903" s="112" t="s">
        <v>538</v>
      </c>
      <c r="B903" s="24" t="s">
        <v>304</v>
      </c>
      <c r="C903" s="24" t="s">
        <v>192</v>
      </c>
      <c r="D903" s="24" t="s">
        <v>204</v>
      </c>
      <c r="E903" s="24" t="s">
        <v>536</v>
      </c>
      <c r="F903" s="24"/>
      <c r="G903" s="24"/>
      <c r="H903" s="24"/>
      <c r="I903" s="173">
        <f t="shared" si="176"/>
        <v>601</v>
      </c>
      <c r="J903" s="151"/>
      <c r="K903" s="151"/>
      <c r="L903" s="151"/>
      <c r="M903" s="151"/>
      <c r="N903" s="201">
        <f t="shared" si="177"/>
        <v>0</v>
      </c>
      <c r="O903" s="201">
        <f t="shared" si="177"/>
        <v>601</v>
      </c>
    </row>
    <row r="904" spans="1:15" ht="45">
      <c r="A904" s="112" t="s">
        <v>247</v>
      </c>
      <c r="B904" s="24" t="s">
        <v>304</v>
      </c>
      <c r="C904" s="24" t="s">
        <v>192</v>
      </c>
      <c r="D904" s="24" t="s">
        <v>204</v>
      </c>
      <c r="E904" s="24" t="s">
        <v>536</v>
      </c>
      <c r="F904" s="24" t="s">
        <v>246</v>
      </c>
      <c r="G904" s="26"/>
      <c r="H904" s="24"/>
      <c r="I904" s="173">
        <f t="shared" si="176"/>
        <v>601</v>
      </c>
      <c r="J904" s="151"/>
      <c r="K904" s="151"/>
      <c r="L904" s="151"/>
      <c r="M904" s="151"/>
      <c r="N904" s="201">
        <f t="shared" si="177"/>
        <v>0</v>
      </c>
      <c r="O904" s="201">
        <f t="shared" si="177"/>
        <v>601</v>
      </c>
    </row>
    <row r="905" spans="1:15" ht="18">
      <c r="A905" s="112" t="s">
        <v>249</v>
      </c>
      <c r="B905" s="24" t="s">
        <v>304</v>
      </c>
      <c r="C905" s="24" t="s">
        <v>192</v>
      </c>
      <c r="D905" s="24" t="s">
        <v>204</v>
      </c>
      <c r="E905" s="24" t="s">
        <v>536</v>
      </c>
      <c r="F905" s="24" t="s">
        <v>248</v>
      </c>
      <c r="G905" s="26"/>
      <c r="H905" s="24"/>
      <c r="I905" s="173">
        <f t="shared" si="176"/>
        <v>601</v>
      </c>
      <c r="J905" s="151"/>
      <c r="K905" s="151"/>
      <c r="L905" s="151"/>
      <c r="M905" s="151"/>
      <c r="N905" s="201">
        <f t="shared" si="177"/>
        <v>0</v>
      </c>
      <c r="O905" s="201">
        <f t="shared" si="177"/>
        <v>601</v>
      </c>
    </row>
    <row r="906" spans="1:15" ht="18">
      <c r="A906" s="114" t="s">
        <v>234</v>
      </c>
      <c r="B906" s="26" t="s">
        <v>304</v>
      </c>
      <c r="C906" s="26" t="s">
        <v>192</v>
      </c>
      <c r="D906" s="26" t="s">
        <v>204</v>
      </c>
      <c r="E906" s="26" t="s">
        <v>536</v>
      </c>
      <c r="F906" s="26" t="s">
        <v>248</v>
      </c>
      <c r="G906" s="26" t="s">
        <v>222</v>
      </c>
      <c r="H906" s="24"/>
      <c r="I906" s="139">
        <v>601</v>
      </c>
      <c r="J906" s="145"/>
      <c r="K906" s="145"/>
      <c r="L906" s="145"/>
      <c r="M906" s="145"/>
      <c r="N906" s="141">
        <v>0</v>
      </c>
      <c r="O906" s="141">
        <f>I906+N906</f>
        <v>601</v>
      </c>
    </row>
    <row r="907" spans="1:15" ht="18">
      <c r="A907" s="45" t="s">
        <v>181</v>
      </c>
      <c r="B907" s="46" t="s">
        <v>304</v>
      </c>
      <c r="C907" s="46" t="s">
        <v>196</v>
      </c>
      <c r="D907" s="24"/>
      <c r="E907" s="24"/>
      <c r="F907" s="24"/>
      <c r="G907" s="24"/>
      <c r="H907" s="24"/>
      <c r="I907" s="133">
        <f>I908+I923</f>
        <v>33147.7</v>
      </c>
      <c r="J907" s="151"/>
      <c r="K907" s="151"/>
      <c r="L907" s="151"/>
      <c r="M907" s="151"/>
      <c r="N907" s="133">
        <f>N908+N923</f>
        <v>-563.4</v>
      </c>
      <c r="O907" s="133">
        <f>O908+O923</f>
        <v>32584.299999999996</v>
      </c>
    </row>
    <row r="908" spans="1:15" ht="18">
      <c r="A908" s="45" t="s">
        <v>305</v>
      </c>
      <c r="B908" s="46" t="s">
        <v>304</v>
      </c>
      <c r="C908" s="46" t="s">
        <v>196</v>
      </c>
      <c r="D908" s="46" t="s">
        <v>190</v>
      </c>
      <c r="E908" s="46"/>
      <c r="F908" s="46"/>
      <c r="G908" s="46"/>
      <c r="H908" s="24"/>
      <c r="I908" s="133">
        <f>I916+I909</f>
        <v>32837.7</v>
      </c>
      <c r="J908" s="133">
        <f aca="true" t="shared" si="178" ref="J908:O908">J916+J909</f>
        <v>0</v>
      </c>
      <c r="K908" s="133">
        <f t="shared" si="178"/>
        <v>0</v>
      </c>
      <c r="L908" s="133">
        <f t="shared" si="178"/>
        <v>0</v>
      </c>
      <c r="M908" s="133">
        <f t="shared" si="178"/>
        <v>0</v>
      </c>
      <c r="N908" s="133">
        <f t="shared" si="178"/>
        <v>-563.4</v>
      </c>
      <c r="O908" s="133">
        <f t="shared" si="178"/>
        <v>32274.299999999996</v>
      </c>
    </row>
    <row r="909" spans="1:15" ht="33.75" customHeight="1">
      <c r="A909" s="23" t="s">
        <v>452</v>
      </c>
      <c r="B909" s="24" t="s">
        <v>304</v>
      </c>
      <c r="C909" s="24" t="s">
        <v>196</v>
      </c>
      <c r="D909" s="24" t="s">
        <v>190</v>
      </c>
      <c r="E909" s="24" t="s">
        <v>334</v>
      </c>
      <c r="F909" s="46"/>
      <c r="G909" s="46"/>
      <c r="H909" s="24"/>
      <c r="I909" s="193">
        <f aca="true" t="shared" si="179" ref="I909:I914">I910</f>
        <v>4</v>
      </c>
      <c r="J909" s="151"/>
      <c r="K909" s="151"/>
      <c r="L909" s="151"/>
      <c r="M909" s="151"/>
      <c r="N909" s="201">
        <f aca="true" t="shared" si="180" ref="N909:O914">N910</f>
        <v>0</v>
      </c>
      <c r="O909" s="201">
        <f t="shared" si="180"/>
        <v>4</v>
      </c>
    </row>
    <row r="910" spans="1:15" ht="60">
      <c r="A910" s="23" t="s">
        <v>384</v>
      </c>
      <c r="B910" s="24" t="s">
        <v>304</v>
      </c>
      <c r="C910" s="24" t="s">
        <v>196</v>
      </c>
      <c r="D910" s="24" t="s">
        <v>190</v>
      </c>
      <c r="E910" s="24" t="s">
        <v>382</v>
      </c>
      <c r="F910" s="24"/>
      <c r="G910" s="24"/>
      <c r="H910" s="24"/>
      <c r="I910" s="193">
        <f t="shared" si="179"/>
        <v>4</v>
      </c>
      <c r="J910" s="151"/>
      <c r="K910" s="151"/>
      <c r="L910" s="151"/>
      <c r="M910" s="151"/>
      <c r="N910" s="201">
        <f t="shared" si="180"/>
        <v>0</v>
      </c>
      <c r="O910" s="201">
        <f t="shared" si="180"/>
        <v>4</v>
      </c>
    </row>
    <row r="911" spans="1:15" ht="30">
      <c r="A911" s="23" t="s">
        <v>385</v>
      </c>
      <c r="B911" s="24" t="s">
        <v>304</v>
      </c>
      <c r="C911" s="24" t="s">
        <v>196</v>
      </c>
      <c r="D911" s="24" t="s">
        <v>190</v>
      </c>
      <c r="E911" s="24" t="s">
        <v>383</v>
      </c>
      <c r="F911" s="24"/>
      <c r="G911" s="24"/>
      <c r="H911" s="24"/>
      <c r="I911" s="193">
        <f t="shared" si="179"/>
        <v>4</v>
      </c>
      <c r="J911" s="151"/>
      <c r="K911" s="151"/>
      <c r="L911" s="151"/>
      <c r="M911" s="151"/>
      <c r="N911" s="201">
        <f t="shared" si="180"/>
        <v>0</v>
      </c>
      <c r="O911" s="201">
        <f t="shared" si="180"/>
        <v>4</v>
      </c>
    </row>
    <row r="912" spans="1:15" ht="18">
      <c r="A912" s="23" t="s">
        <v>298</v>
      </c>
      <c r="B912" s="24" t="s">
        <v>304</v>
      </c>
      <c r="C912" s="24" t="s">
        <v>196</v>
      </c>
      <c r="D912" s="24" t="s">
        <v>190</v>
      </c>
      <c r="E912" s="24" t="s">
        <v>388</v>
      </c>
      <c r="F912" s="24"/>
      <c r="G912" s="24"/>
      <c r="H912" s="24"/>
      <c r="I912" s="193">
        <f t="shared" si="179"/>
        <v>4</v>
      </c>
      <c r="J912" s="151"/>
      <c r="K912" s="151"/>
      <c r="L912" s="151"/>
      <c r="M912" s="151"/>
      <c r="N912" s="201">
        <f t="shared" si="180"/>
        <v>0</v>
      </c>
      <c r="O912" s="201">
        <f t="shared" si="180"/>
        <v>4</v>
      </c>
    </row>
    <row r="913" spans="1:15" ht="45">
      <c r="A913" s="27" t="s">
        <v>247</v>
      </c>
      <c r="B913" s="24" t="s">
        <v>304</v>
      </c>
      <c r="C913" s="24" t="s">
        <v>196</v>
      </c>
      <c r="D913" s="24" t="s">
        <v>190</v>
      </c>
      <c r="E913" s="24" t="s">
        <v>388</v>
      </c>
      <c r="F913" s="24" t="s">
        <v>246</v>
      </c>
      <c r="G913" s="24"/>
      <c r="H913" s="24"/>
      <c r="I913" s="193">
        <f t="shared" si="179"/>
        <v>4</v>
      </c>
      <c r="J913" s="151"/>
      <c r="K913" s="151"/>
      <c r="L913" s="151"/>
      <c r="M913" s="151"/>
      <c r="N913" s="201">
        <f t="shared" si="180"/>
        <v>0</v>
      </c>
      <c r="O913" s="201">
        <f t="shared" si="180"/>
        <v>4</v>
      </c>
    </row>
    <row r="914" spans="1:15" ht="18">
      <c r="A914" s="23" t="s">
        <v>249</v>
      </c>
      <c r="B914" s="24" t="s">
        <v>304</v>
      </c>
      <c r="C914" s="24" t="s">
        <v>196</v>
      </c>
      <c r="D914" s="24" t="s">
        <v>190</v>
      </c>
      <c r="E914" s="24" t="s">
        <v>388</v>
      </c>
      <c r="F914" s="24" t="s">
        <v>248</v>
      </c>
      <c r="G914" s="24"/>
      <c r="H914" s="24"/>
      <c r="I914" s="193">
        <f t="shared" si="179"/>
        <v>4</v>
      </c>
      <c r="J914" s="151"/>
      <c r="K914" s="151"/>
      <c r="L914" s="151"/>
      <c r="M914" s="151"/>
      <c r="N914" s="201">
        <f t="shared" si="180"/>
        <v>0</v>
      </c>
      <c r="O914" s="201">
        <f t="shared" si="180"/>
        <v>4</v>
      </c>
    </row>
    <row r="915" spans="1:15" ht="18">
      <c r="A915" s="25" t="s">
        <v>234</v>
      </c>
      <c r="B915" s="24" t="s">
        <v>304</v>
      </c>
      <c r="C915" s="26" t="s">
        <v>196</v>
      </c>
      <c r="D915" s="26" t="s">
        <v>190</v>
      </c>
      <c r="E915" s="26" t="s">
        <v>388</v>
      </c>
      <c r="F915" s="26" t="s">
        <v>248</v>
      </c>
      <c r="G915" s="26" t="s">
        <v>222</v>
      </c>
      <c r="H915" s="24"/>
      <c r="I915" s="139">
        <v>4</v>
      </c>
      <c r="J915" s="145"/>
      <c r="K915" s="145"/>
      <c r="L915" s="145"/>
      <c r="M915" s="145"/>
      <c r="N915" s="139">
        <v>0</v>
      </c>
      <c r="O915" s="139">
        <f>I915+N915</f>
        <v>4</v>
      </c>
    </row>
    <row r="916" spans="1:15" ht="45">
      <c r="A916" s="22" t="s">
        <v>14</v>
      </c>
      <c r="B916" s="24" t="s">
        <v>304</v>
      </c>
      <c r="C916" s="24" t="s">
        <v>196</v>
      </c>
      <c r="D916" s="24" t="s">
        <v>190</v>
      </c>
      <c r="E916" s="24" t="s">
        <v>15</v>
      </c>
      <c r="F916" s="24"/>
      <c r="G916" s="24"/>
      <c r="H916" s="24"/>
      <c r="I916" s="137">
        <f aca="true" t="shared" si="181" ref="I916:I921">I917</f>
        <v>32833.7</v>
      </c>
      <c r="J916" s="151"/>
      <c r="K916" s="151"/>
      <c r="L916" s="151"/>
      <c r="M916" s="151"/>
      <c r="N916" s="201">
        <f aca="true" t="shared" si="182" ref="N916:O921">N917</f>
        <v>-563.4</v>
      </c>
      <c r="O916" s="201">
        <f t="shared" si="182"/>
        <v>32270.299999999996</v>
      </c>
    </row>
    <row r="917" spans="1:15" ht="45">
      <c r="A917" s="23" t="s">
        <v>16</v>
      </c>
      <c r="B917" s="24" t="s">
        <v>304</v>
      </c>
      <c r="C917" s="24" t="s">
        <v>196</v>
      </c>
      <c r="D917" s="24" t="s">
        <v>190</v>
      </c>
      <c r="E917" s="24" t="s">
        <v>17</v>
      </c>
      <c r="F917" s="24"/>
      <c r="G917" s="24"/>
      <c r="H917" s="24"/>
      <c r="I917" s="137">
        <f t="shared" si="181"/>
        <v>32833.7</v>
      </c>
      <c r="J917" s="151"/>
      <c r="K917" s="151"/>
      <c r="L917" s="151"/>
      <c r="M917" s="151"/>
      <c r="N917" s="201">
        <f t="shared" si="182"/>
        <v>-563.4</v>
      </c>
      <c r="O917" s="201">
        <f t="shared" si="182"/>
        <v>32270.299999999996</v>
      </c>
    </row>
    <row r="918" spans="1:15" ht="45">
      <c r="A918" s="27" t="s">
        <v>18</v>
      </c>
      <c r="B918" s="24" t="s">
        <v>304</v>
      </c>
      <c r="C918" s="24" t="s">
        <v>196</v>
      </c>
      <c r="D918" s="24" t="s">
        <v>190</v>
      </c>
      <c r="E918" s="24" t="s">
        <v>19</v>
      </c>
      <c r="F918" s="24"/>
      <c r="G918" s="24"/>
      <c r="H918" s="24"/>
      <c r="I918" s="137">
        <f>I919</f>
        <v>32833.7</v>
      </c>
      <c r="J918" s="151"/>
      <c r="K918" s="151"/>
      <c r="L918" s="151"/>
      <c r="M918" s="151"/>
      <c r="N918" s="201">
        <f>N919</f>
        <v>-563.4</v>
      </c>
      <c r="O918" s="201">
        <f>O919</f>
        <v>32270.299999999996</v>
      </c>
    </row>
    <row r="919" spans="1:15" ht="18">
      <c r="A919" s="22" t="s">
        <v>298</v>
      </c>
      <c r="B919" s="24" t="s">
        <v>304</v>
      </c>
      <c r="C919" s="24" t="s">
        <v>196</v>
      </c>
      <c r="D919" s="24" t="s">
        <v>190</v>
      </c>
      <c r="E919" s="24" t="s">
        <v>20</v>
      </c>
      <c r="F919" s="24"/>
      <c r="G919" s="24"/>
      <c r="H919" s="24"/>
      <c r="I919" s="137">
        <f t="shared" si="181"/>
        <v>32833.7</v>
      </c>
      <c r="J919" s="151"/>
      <c r="K919" s="151"/>
      <c r="L919" s="151"/>
      <c r="M919" s="151"/>
      <c r="N919" s="201">
        <f t="shared" si="182"/>
        <v>-563.4</v>
      </c>
      <c r="O919" s="201">
        <f t="shared" si="182"/>
        <v>32270.299999999996</v>
      </c>
    </row>
    <row r="920" spans="1:15" ht="45">
      <c r="A920" s="27" t="s">
        <v>247</v>
      </c>
      <c r="B920" s="24" t="s">
        <v>304</v>
      </c>
      <c r="C920" s="24" t="s">
        <v>196</v>
      </c>
      <c r="D920" s="24" t="s">
        <v>190</v>
      </c>
      <c r="E920" s="24" t="s">
        <v>20</v>
      </c>
      <c r="F920" s="24" t="s">
        <v>246</v>
      </c>
      <c r="G920" s="24"/>
      <c r="H920" s="24"/>
      <c r="I920" s="137">
        <f t="shared" si="181"/>
        <v>32833.7</v>
      </c>
      <c r="J920" s="151"/>
      <c r="K920" s="151"/>
      <c r="L920" s="151"/>
      <c r="M920" s="151"/>
      <c r="N920" s="201">
        <f t="shared" si="182"/>
        <v>-563.4</v>
      </c>
      <c r="O920" s="201">
        <f t="shared" si="182"/>
        <v>32270.299999999996</v>
      </c>
    </row>
    <row r="921" spans="1:15" ht="18">
      <c r="A921" s="23" t="s">
        <v>249</v>
      </c>
      <c r="B921" s="24" t="s">
        <v>304</v>
      </c>
      <c r="C921" s="24" t="s">
        <v>196</v>
      </c>
      <c r="D921" s="24" t="s">
        <v>190</v>
      </c>
      <c r="E921" s="24" t="s">
        <v>20</v>
      </c>
      <c r="F921" s="24" t="s">
        <v>248</v>
      </c>
      <c r="G921" s="24"/>
      <c r="H921" s="24"/>
      <c r="I921" s="137">
        <f t="shared" si="181"/>
        <v>32833.7</v>
      </c>
      <c r="J921" s="151"/>
      <c r="K921" s="151"/>
      <c r="L921" s="151"/>
      <c r="M921" s="151"/>
      <c r="N921" s="201">
        <f t="shared" si="182"/>
        <v>-563.4</v>
      </c>
      <c r="O921" s="201">
        <f t="shared" si="182"/>
        <v>32270.299999999996</v>
      </c>
    </row>
    <row r="922" spans="1:15" ht="18">
      <c r="A922" s="25" t="s">
        <v>234</v>
      </c>
      <c r="B922" s="26" t="s">
        <v>304</v>
      </c>
      <c r="C922" s="26" t="s">
        <v>196</v>
      </c>
      <c r="D922" s="26" t="s">
        <v>190</v>
      </c>
      <c r="E922" s="26" t="s">
        <v>20</v>
      </c>
      <c r="F922" s="26" t="s">
        <v>248</v>
      </c>
      <c r="G922" s="26" t="s">
        <v>222</v>
      </c>
      <c r="H922" s="26"/>
      <c r="I922" s="139">
        <v>32833.7</v>
      </c>
      <c r="J922" s="151"/>
      <c r="K922" s="151"/>
      <c r="L922" s="151"/>
      <c r="M922" s="151"/>
      <c r="N922" s="141">
        <v>-563.4</v>
      </c>
      <c r="O922" s="141">
        <f>I922+N922</f>
        <v>32270.299999999996</v>
      </c>
    </row>
    <row r="923" spans="1:15" ht="18">
      <c r="A923" s="45" t="s">
        <v>311</v>
      </c>
      <c r="B923" s="46" t="s">
        <v>304</v>
      </c>
      <c r="C923" s="46" t="s">
        <v>196</v>
      </c>
      <c r="D923" s="46" t="s">
        <v>196</v>
      </c>
      <c r="E923" s="46"/>
      <c r="F923" s="46"/>
      <c r="G923" s="46"/>
      <c r="H923" s="46"/>
      <c r="I923" s="133">
        <f>I924</f>
        <v>310</v>
      </c>
      <c r="J923" s="151"/>
      <c r="K923" s="151"/>
      <c r="L923" s="151"/>
      <c r="M923" s="151"/>
      <c r="N923" s="133">
        <f>N924</f>
        <v>0</v>
      </c>
      <c r="O923" s="133">
        <f>O924</f>
        <v>310</v>
      </c>
    </row>
    <row r="924" spans="1:15" ht="30">
      <c r="A924" s="22" t="s">
        <v>429</v>
      </c>
      <c r="B924" s="24" t="s">
        <v>304</v>
      </c>
      <c r="C924" s="24" t="s">
        <v>196</v>
      </c>
      <c r="D924" s="24" t="s">
        <v>196</v>
      </c>
      <c r="E924" s="24" t="s">
        <v>59</v>
      </c>
      <c r="F924" s="24"/>
      <c r="G924" s="24"/>
      <c r="H924" s="24"/>
      <c r="I924" s="137">
        <f>I925+I931+I937</f>
        <v>310</v>
      </c>
      <c r="J924" s="151"/>
      <c r="K924" s="151"/>
      <c r="L924" s="151"/>
      <c r="M924" s="151"/>
      <c r="N924" s="201">
        <f>N925+N931+N937</f>
        <v>0</v>
      </c>
      <c r="O924" s="201">
        <f>O925+O931+O937</f>
        <v>310</v>
      </c>
    </row>
    <row r="925" spans="1:15" ht="18">
      <c r="A925" s="22" t="s">
        <v>431</v>
      </c>
      <c r="B925" s="24" t="s">
        <v>304</v>
      </c>
      <c r="C925" s="24" t="s">
        <v>196</v>
      </c>
      <c r="D925" s="24" t="s">
        <v>196</v>
      </c>
      <c r="E925" s="24" t="s">
        <v>117</v>
      </c>
      <c r="F925" s="24"/>
      <c r="G925" s="24"/>
      <c r="H925" s="24"/>
      <c r="I925" s="137">
        <f>I928</f>
        <v>105</v>
      </c>
      <c r="J925" s="151"/>
      <c r="K925" s="151"/>
      <c r="L925" s="151"/>
      <c r="M925" s="151"/>
      <c r="N925" s="201">
        <f>N928</f>
        <v>0</v>
      </c>
      <c r="O925" s="201">
        <f>O928</f>
        <v>105</v>
      </c>
    </row>
    <row r="926" spans="1:15" ht="60">
      <c r="A926" s="22" t="s">
        <v>116</v>
      </c>
      <c r="B926" s="24" t="s">
        <v>304</v>
      </c>
      <c r="C926" s="24" t="s">
        <v>196</v>
      </c>
      <c r="D926" s="24" t="s">
        <v>196</v>
      </c>
      <c r="E926" s="24" t="s">
        <v>119</v>
      </c>
      <c r="F926" s="24"/>
      <c r="G926" s="24"/>
      <c r="H926" s="24"/>
      <c r="I926" s="137">
        <f>I927</f>
        <v>105</v>
      </c>
      <c r="J926" s="151"/>
      <c r="K926" s="151"/>
      <c r="L926" s="151"/>
      <c r="M926" s="151"/>
      <c r="N926" s="201">
        <f aca="true" t="shared" si="183" ref="N926:O929">N927</f>
        <v>0</v>
      </c>
      <c r="O926" s="201">
        <f t="shared" si="183"/>
        <v>105</v>
      </c>
    </row>
    <row r="927" spans="1:15" ht="18">
      <c r="A927" s="22" t="s">
        <v>298</v>
      </c>
      <c r="B927" s="24" t="s">
        <v>304</v>
      </c>
      <c r="C927" s="24" t="s">
        <v>196</v>
      </c>
      <c r="D927" s="24" t="s">
        <v>196</v>
      </c>
      <c r="E927" s="24" t="s">
        <v>118</v>
      </c>
      <c r="F927" s="24"/>
      <c r="G927" s="24"/>
      <c r="H927" s="24"/>
      <c r="I927" s="137">
        <f>I928</f>
        <v>105</v>
      </c>
      <c r="J927" s="151"/>
      <c r="K927" s="151"/>
      <c r="L927" s="151"/>
      <c r="M927" s="151"/>
      <c r="N927" s="201">
        <f t="shared" si="183"/>
        <v>0</v>
      </c>
      <c r="O927" s="201">
        <f t="shared" si="183"/>
        <v>105</v>
      </c>
    </row>
    <row r="928" spans="1:15" ht="36" customHeight="1">
      <c r="A928" s="22" t="s">
        <v>327</v>
      </c>
      <c r="B928" s="24" t="s">
        <v>304</v>
      </c>
      <c r="C928" s="24" t="s">
        <v>196</v>
      </c>
      <c r="D928" s="24" t="s">
        <v>196</v>
      </c>
      <c r="E928" s="24" t="s">
        <v>118</v>
      </c>
      <c r="F928" s="24" t="s">
        <v>244</v>
      </c>
      <c r="G928" s="24"/>
      <c r="H928" s="24"/>
      <c r="I928" s="137">
        <f>I929</f>
        <v>105</v>
      </c>
      <c r="J928" s="151"/>
      <c r="K928" s="151"/>
      <c r="L928" s="151"/>
      <c r="M928" s="151"/>
      <c r="N928" s="201">
        <f t="shared" si="183"/>
        <v>0</v>
      </c>
      <c r="O928" s="201">
        <f t="shared" si="183"/>
        <v>105</v>
      </c>
    </row>
    <row r="929" spans="1:15" ht="45">
      <c r="A929" s="22" t="s">
        <v>315</v>
      </c>
      <c r="B929" s="24" t="s">
        <v>304</v>
      </c>
      <c r="C929" s="24" t="s">
        <v>196</v>
      </c>
      <c r="D929" s="24" t="s">
        <v>196</v>
      </c>
      <c r="E929" s="24" t="s">
        <v>118</v>
      </c>
      <c r="F929" s="24" t="s">
        <v>245</v>
      </c>
      <c r="G929" s="24"/>
      <c r="H929" s="24"/>
      <c r="I929" s="137">
        <f>I930</f>
        <v>105</v>
      </c>
      <c r="J929" s="151"/>
      <c r="K929" s="151"/>
      <c r="L929" s="151"/>
      <c r="M929" s="151"/>
      <c r="N929" s="201">
        <f t="shared" si="183"/>
        <v>0</v>
      </c>
      <c r="O929" s="201">
        <f t="shared" si="183"/>
        <v>105</v>
      </c>
    </row>
    <row r="930" spans="1:15" ht="18">
      <c r="A930" s="28" t="s">
        <v>234</v>
      </c>
      <c r="B930" s="26" t="s">
        <v>304</v>
      </c>
      <c r="C930" s="26" t="s">
        <v>196</v>
      </c>
      <c r="D930" s="26" t="s">
        <v>196</v>
      </c>
      <c r="E930" s="26" t="s">
        <v>118</v>
      </c>
      <c r="F930" s="26" t="s">
        <v>245</v>
      </c>
      <c r="G930" s="26" t="s">
        <v>222</v>
      </c>
      <c r="H930" s="26"/>
      <c r="I930" s="139">
        <v>105</v>
      </c>
      <c r="J930" s="151"/>
      <c r="K930" s="151"/>
      <c r="L930" s="151"/>
      <c r="M930" s="151"/>
      <c r="N930" s="141">
        <v>0</v>
      </c>
      <c r="O930" s="141">
        <f>I930+N930</f>
        <v>105</v>
      </c>
    </row>
    <row r="931" spans="1:15" ht="30">
      <c r="A931" s="22" t="s">
        <v>432</v>
      </c>
      <c r="B931" s="24" t="s">
        <v>304</v>
      </c>
      <c r="C931" s="24" t="s">
        <v>196</v>
      </c>
      <c r="D931" s="24" t="s">
        <v>196</v>
      </c>
      <c r="E931" s="24" t="s">
        <v>120</v>
      </c>
      <c r="F931" s="24"/>
      <c r="G931" s="24"/>
      <c r="H931" s="24"/>
      <c r="I931" s="137">
        <f>I934</f>
        <v>155</v>
      </c>
      <c r="J931" s="151"/>
      <c r="K931" s="151"/>
      <c r="L931" s="151"/>
      <c r="M931" s="151"/>
      <c r="N931" s="201">
        <f>N934</f>
        <v>0</v>
      </c>
      <c r="O931" s="201">
        <f>O934</f>
        <v>155</v>
      </c>
    </row>
    <row r="932" spans="1:15" ht="45">
      <c r="A932" s="22" t="s">
        <v>475</v>
      </c>
      <c r="B932" s="24" t="s">
        <v>304</v>
      </c>
      <c r="C932" s="24" t="s">
        <v>196</v>
      </c>
      <c r="D932" s="24" t="s">
        <v>196</v>
      </c>
      <c r="E932" s="24" t="s">
        <v>121</v>
      </c>
      <c r="F932" s="24"/>
      <c r="G932" s="24"/>
      <c r="H932" s="24"/>
      <c r="I932" s="137">
        <f>I933</f>
        <v>155</v>
      </c>
      <c r="J932" s="151"/>
      <c r="K932" s="151"/>
      <c r="L932" s="151"/>
      <c r="M932" s="151"/>
      <c r="N932" s="201">
        <f aca="true" t="shared" si="184" ref="N932:O935">N933</f>
        <v>0</v>
      </c>
      <c r="O932" s="201">
        <f t="shared" si="184"/>
        <v>155</v>
      </c>
    </row>
    <row r="933" spans="1:15" ht="18">
      <c r="A933" s="22" t="s">
        <v>298</v>
      </c>
      <c r="B933" s="24" t="s">
        <v>304</v>
      </c>
      <c r="C933" s="24" t="s">
        <v>196</v>
      </c>
      <c r="D933" s="24" t="s">
        <v>196</v>
      </c>
      <c r="E933" s="24" t="s">
        <v>122</v>
      </c>
      <c r="F933" s="24"/>
      <c r="G933" s="24"/>
      <c r="H933" s="24"/>
      <c r="I933" s="137">
        <f>I934</f>
        <v>155</v>
      </c>
      <c r="J933" s="151"/>
      <c r="K933" s="151"/>
      <c r="L933" s="151"/>
      <c r="M933" s="151"/>
      <c r="N933" s="201">
        <f t="shared" si="184"/>
        <v>0</v>
      </c>
      <c r="O933" s="201">
        <f t="shared" si="184"/>
        <v>155</v>
      </c>
    </row>
    <row r="934" spans="1:15" ht="34.5" customHeight="1">
      <c r="A934" s="22" t="s">
        <v>327</v>
      </c>
      <c r="B934" s="24" t="s">
        <v>304</v>
      </c>
      <c r="C934" s="24" t="s">
        <v>196</v>
      </c>
      <c r="D934" s="24" t="s">
        <v>196</v>
      </c>
      <c r="E934" s="24" t="s">
        <v>122</v>
      </c>
      <c r="F934" s="24" t="s">
        <v>244</v>
      </c>
      <c r="G934" s="24"/>
      <c r="H934" s="24"/>
      <c r="I934" s="137">
        <f>I935</f>
        <v>155</v>
      </c>
      <c r="J934" s="151"/>
      <c r="K934" s="151"/>
      <c r="L934" s="151"/>
      <c r="M934" s="151"/>
      <c r="N934" s="201">
        <f t="shared" si="184"/>
        <v>0</v>
      </c>
      <c r="O934" s="201">
        <f t="shared" si="184"/>
        <v>155</v>
      </c>
    </row>
    <row r="935" spans="1:15" ht="45">
      <c r="A935" s="22" t="s">
        <v>315</v>
      </c>
      <c r="B935" s="24" t="s">
        <v>304</v>
      </c>
      <c r="C935" s="24" t="s">
        <v>196</v>
      </c>
      <c r="D935" s="24" t="s">
        <v>196</v>
      </c>
      <c r="E935" s="24" t="s">
        <v>122</v>
      </c>
      <c r="F935" s="24" t="s">
        <v>245</v>
      </c>
      <c r="G935" s="24"/>
      <c r="H935" s="24"/>
      <c r="I935" s="137">
        <f>I936</f>
        <v>155</v>
      </c>
      <c r="J935" s="151"/>
      <c r="K935" s="151"/>
      <c r="L935" s="151"/>
      <c r="M935" s="151"/>
      <c r="N935" s="201">
        <f t="shared" si="184"/>
        <v>0</v>
      </c>
      <c r="O935" s="201">
        <f t="shared" si="184"/>
        <v>155</v>
      </c>
    </row>
    <row r="936" spans="1:15" ht="18">
      <c r="A936" s="28" t="s">
        <v>234</v>
      </c>
      <c r="B936" s="24" t="s">
        <v>304</v>
      </c>
      <c r="C936" s="26" t="s">
        <v>196</v>
      </c>
      <c r="D936" s="26" t="s">
        <v>196</v>
      </c>
      <c r="E936" s="26" t="s">
        <v>122</v>
      </c>
      <c r="F936" s="26" t="s">
        <v>245</v>
      </c>
      <c r="G936" s="26" t="s">
        <v>222</v>
      </c>
      <c r="H936" s="26"/>
      <c r="I936" s="139">
        <v>155</v>
      </c>
      <c r="J936" s="151"/>
      <c r="K936" s="151"/>
      <c r="L936" s="151"/>
      <c r="M936" s="151"/>
      <c r="N936" s="141">
        <v>0</v>
      </c>
      <c r="O936" s="141">
        <f>I936+N936</f>
        <v>155</v>
      </c>
    </row>
    <row r="937" spans="1:15" ht="30">
      <c r="A937" s="22" t="s">
        <v>433</v>
      </c>
      <c r="B937" s="24" t="s">
        <v>304</v>
      </c>
      <c r="C937" s="24" t="s">
        <v>196</v>
      </c>
      <c r="D937" s="24" t="s">
        <v>196</v>
      </c>
      <c r="E937" s="24" t="s">
        <v>123</v>
      </c>
      <c r="F937" s="24"/>
      <c r="G937" s="24"/>
      <c r="H937" s="24"/>
      <c r="I937" s="137">
        <f>I940</f>
        <v>50</v>
      </c>
      <c r="J937" s="151"/>
      <c r="K937" s="151"/>
      <c r="L937" s="151"/>
      <c r="M937" s="151"/>
      <c r="N937" s="201">
        <f>N940</f>
        <v>0</v>
      </c>
      <c r="O937" s="201">
        <f>O940</f>
        <v>50</v>
      </c>
    </row>
    <row r="938" spans="1:15" ht="81" customHeight="1">
      <c r="A938" s="22" t="s">
        <v>398</v>
      </c>
      <c r="B938" s="24" t="s">
        <v>304</v>
      </c>
      <c r="C938" s="24" t="s">
        <v>196</v>
      </c>
      <c r="D938" s="24" t="s">
        <v>196</v>
      </c>
      <c r="E938" s="24" t="s">
        <v>124</v>
      </c>
      <c r="F938" s="24"/>
      <c r="G938" s="24"/>
      <c r="H938" s="24"/>
      <c r="I938" s="137">
        <f>I939</f>
        <v>50</v>
      </c>
      <c r="J938" s="151"/>
      <c r="K938" s="151"/>
      <c r="L938" s="151"/>
      <c r="M938" s="151"/>
      <c r="N938" s="201">
        <f aca="true" t="shared" si="185" ref="N938:O941">N939</f>
        <v>0</v>
      </c>
      <c r="O938" s="201">
        <f t="shared" si="185"/>
        <v>50</v>
      </c>
    </row>
    <row r="939" spans="1:15" ht="18">
      <c r="A939" s="22" t="s">
        <v>298</v>
      </c>
      <c r="B939" s="24" t="s">
        <v>304</v>
      </c>
      <c r="C939" s="24" t="s">
        <v>196</v>
      </c>
      <c r="D939" s="24" t="s">
        <v>196</v>
      </c>
      <c r="E939" s="24" t="s">
        <v>125</v>
      </c>
      <c r="F939" s="24"/>
      <c r="G939" s="24"/>
      <c r="H939" s="24"/>
      <c r="I939" s="137">
        <f>I940</f>
        <v>50</v>
      </c>
      <c r="J939" s="151"/>
      <c r="K939" s="151"/>
      <c r="L939" s="151"/>
      <c r="M939" s="151"/>
      <c r="N939" s="201">
        <f t="shared" si="185"/>
        <v>0</v>
      </c>
      <c r="O939" s="201">
        <f t="shared" si="185"/>
        <v>50</v>
      </c>
    </row>
    <row r="940" spans="1:15" ht="37.5" customHeight="1">
      <c r="A940" s="22" t="s">
        <v>327</v>
      </c>
      <c r="B940" s="24" t="s">
        <v>304</v>
      </c>
      <c r="C940" s="24" t="s">
        <v>196</v>
      </c>
      <c r="D940" s="24" t="s">
        <v>196</v>
      </c>
      <c r="E940" s="24" t="s">
        <v>125</v>
      </c>
      <c r="F940" s="24" t="s">
        <v>244</v>
      </c>
      <c r="G940" s="24"/>
      <c r="H940" s="24"/>
      <c r="I940" s="137">
        <f>I941</f>
        <v>50</v>
      </c>
      <c r="J940" s="151"/>
      <c r="K940" s="151"/>
      <c r="L940" s="151"/>
      <c r="M940" s="151"/>
      <c r="N940" s="201">
        <f t="shared" si="185"/>
        <v>0</v>
      </c>
      <c r="O940" s="201">
        <f t="shared" si="185"/>
        <v>50</v>
      </c>
    </row>
    <row r="941" spans="1:15" ht="45">
      <c r="A941" s="22" t="s">
        <v>315</v>
      </c>
      <c r="B941" s="24" t="s">
        <v>304</v>
      </c>
      <c r="C941" s="24" t="s">
        <v>196</v>
      </c>
      <c r="D941" s="24" t="s">
        <v>196</v>
      </c>
      <c r="E941" s="24" t="s">
        <v>125</v>
      </c>
      <c r="F941" s="24" t="s">
        <v>245</v>
      </c>
      <c r="G941" s="24"/>
      <c r="H941" s="24"/>
      <c r="I941" s="137">
        <f>I942</f>
        <v>50</v>
      </c>
      <c r="J941" s="151"/>
      <c r="K941" s="151"/>
      <c r="L941" s="151"/>
      <c r="M941" s="151"/>
      <c r="N941" s="201">
        <f t="shared" si="185"/>
        <v>0</v>
      </c>
      <c r="O941" s="201">
        <f t="shared" si="185"/>
        <v>50</v>
      </c>
    </row>
    <row r="942" spans="1:15" ht="18">
      <c r="A942" s="28" t="s">
        <v>234</v>
      </c>
      <c r="B942" s="24" t="s">
        <v>304</v>
      </c>
      <c r="C942" s="26" t="s">
        <v>196</v>
      </c>
      <c r="D942" s="26" t="s">
        <v>196</v>
      </c>
      <c r="E942" s="26" t="s">
        <v>125</v>
      </c>
      <c r="F942" s="26" t="s">
        <v>245</v>
      </c>
      <c r="G942" s="26" t="s">
        <v>222</v>
      </c>
      <c r="H942" s="26"/>
      <c r="I942" s="139">
        <v>50</v>
      </c>
      <c r="J942" s="151"/>
      <c r="K942" s="151"/>
      <c r="L942" s="151"/>
      <c r="M942" s="151"/>
      <c r="N942" s="141">
        <v>0</v>
      </c>
      <c r="O942" s="141">
        <f>I942+N942</f>
        <v>50</v>
      </c>
    </row>
    <row r="943" spans="1:15" ht="18">
      <c r="A943" s="45" t="s">
        <v>390</v>
      </c>
      <c r="B943" s="46" t="s">
        <v>304</v>
      </c>
      <c r="C943" s="46" t="s">
        <v>193</v>
      </c>
      <c r="D943" s="24"/>
      <c r="E943" s="24"/>
      <c r="F943" s="24"/>
      <c r="G943" s="24"/>
      <c r="H943" s="26"/>
      <c r="I943" s="133">
        <f>I944+I1014</f>
        <v>43513.8</v>
      </c>
      <c r="J943" s="151"/>
      <c r="K943" s="151"/>
      <c r="L943" s="151"/>
      <c r="M943" s="151"/>
      <c r="N943" s="133">
        <f>N944+N1014</f>
        <v>1313.6999999999998</v>
      </c>
      <c r="O943" s="133">
        <f>O944+O1014</f>
        <v>44827.50000000001</v>
      </c>
    </row>
    <row r="944" spans="1:15" ht="18">
      <c r="A944" s="45" t="s">
        <v>185</v>
      </c>
      <c r="B944" s="46" t="s">
        <v>304</v>
      </c>
      <c r="C944" s="46" t="s">
        <v>193</v>
      </c>
      <c r="D944" s="46" t="s">
        <v>189</v>
      </c>
      <c r="E944" s="46"/>
      <c r="F944" s="46"/>
      <c r="G944" s="46"/>
      <c r="H944" s="46"/>
      <c r="I944" s="133">
        <f>I945+I1001</f>
        <v>35302.600000000006</v>
      </c>
      <c r="J944" s="133">
        <f aca="true" t="shared" si="186" ref="J944:O944">J945+J1001</f>
        <v>0</v>
      </c>
      <c r="K944" s="133">
        <f t="shared" si="186"/>
        <v>0</v>
      </c>
      <c r="L944" s="133">
        <f t="shared" si="186"/>
        <v>0</v>
      </c>
      <c r="M944" s="133">
        <f t="shared" si="186"/>
        <v>0</v>
      </c>
      <c r="N944" s="133">
        <f t="shared" si="186"/>
        <v>1067.1</v>
      </c>
      <c r="O944" s="133">
        <f t="shared" si="186"/>
        <v>36369.700000000004</v>
      </c>
    </row>
    <row r="945" spans="1:15" ht="45">
      <c r="A945" s="22" t="s">
        <v>14</v>
      </c>
      <c r="B945" s="24" t="s">
        <v>304</v>
      </c>
      <c r="C945" s="24" t="s">
        <v>193</v>
      </c>
      <c r="D945" s="24" t="s">
        <v>189</v>
      </c>
      <c r="E945" s="24" t="s">
        <v>15</v>
      </c>
      <c r="F945" s="24"/>
      <c r="G945" s="24"/>
      <c r="H945" s="24"/>
      <c r="I945" s="137">
        <f>I946+I952+I969+I981+I990</f>
        <v>33926.3</v>
      </c>
      <c r="J945" s="151"/>
      <c r="K945" s="151"/>
      <c r="L945" s="151"/>
      <c r="M945" s="151"/>
      <c r="N945" s="201">
        <f>N946+N952+N969+N981+N990</f>
        <v>1067.1</v>
      </c>
      <c r="O945" s="201">
        <f>O946+O952+O969+O981+O990</f>
        <v>34993.4</v>
      </c>
    </row>
    <row r="946" spans="1:15" ht="30">
      <c r="A946" s="23" t="s">
        <v>166</v>
      </c>
      <c r="B946" s="24" t="s">
        <v>304</v>
      </c>
      <c r="C946" s="24" t="s">
        <v>193</v>
      </c>
      <c r="D946" s="24" t="s">
        <v>189</v>
      </c>
      <c r="E946" s="24" t="s">
        <v>21</v>
      </c>
      <c r="F946" s="24"/>
      <c r="G946" s="24"/>
      <c r="H946" s="24"/>
      <c r="I946" s="137">
        <f>I947</f>
        <v>19087.6</v>
      </c>
      <c r="J946" s="151"/>
      <c r="K946" s="151"/>
      <c r="L946" s="151"/>
      <c r="M946" s="151"/>
      <c r="N946" s="201">
        <f aca="true" t="shared" si="187" ref="N946:O950">N947</f>
        <v>906.8</v>
      </c>
      <c r="O946" s="201">
        <f t="shared" si="187"/>
        <v>19994.399999999998</v>
      </c>
    </row>
    <row r="947" spans="1:15" ht="60">
      <c r="A947" s="22" t="s">
        <v>300</v>
      </c>
      <c r="B947" s="24" t="s">
        <v>304</v>
      </c>
      <c r="C947" s="24" t="s">
        <v>193</v>
      </c>
      <c r="D947" s="24" t="s">
        <v>189</v>
      </c>
      <c r="E947" s="24" t="s">
        <v>22</v>
      </c>
      <c r="F947" s="24"/>
      <c r="G947" s="24"/>
      <c r="H947" s="24"/>
      <c r="I947" s="137">
        <f>I948</f>
        <v>19087.6</v>
      </c>
      <c r="J947" s="151"/>
      <c r="K947" s="151"/>
      <c r="L947" s="151"/>
      <c r="M947" s="151"/>
      <c r="N947" s="201">
        <f t="shared" si="187"/>
        <v>906.8</v>
      </c>
      <c r="O947" s="201">
        <f t="shared" si="187"/>
        <v>19994.399999999998</v>
      </c>
    </row>
    <row r="948" spans="1:15" ht="18">
      <c r="A948" s="22" t="s">
        <v>298</v>
      </c>
      <c r="B948" s="24" t="s">
        <v>304</v>
      </c>
      <c r="C948" s="24" t="s">
        <v>193</v>
      </c>
      <c r="D948" s="24" t="s">
        <v>189</v>
      </c>
      <c r="E948" s="24" t="s">
        <v>23</v>
      </c>
      <c r="F948" s="24"/>
      <c r="G948" s="24"/>
      <c r="H948" s="24"/>
      <c r="I948" s="137">
        <f>I949</f>
        <v>19087.6</v>
      </c>
      <c r="J948" s="151"/>
      <c r="K948" s="151"/>
      <c r="L948" s="151"/>
      <c r="M948" s="151"/>
      <c r="N948" s="201">
        <f t="shared" si="187"/>
        <v>906.8</v>
      </c>
      <c r="O948" s="201">
        <f t="shared" si="187"/>
        <v>19994.399999999998</v>
      </c>
    </row>
    <row r="949" spans="1:15" ht="45">
      <c r="A949" s="27" t="s">
        <v>247</v>
      </c>
      <c r="B949" s="24" t="s">
        <v>304</v>
      </c>
      <c r="C949" s="24" t="s">
        <v>193</v>
      </c>
      <c r="D949" s="24" t="s">
        <v>189</v>
      </c>
      <c r="E949" s="24" t="s">
        <v>23</v>
      </c>
      <c r="F949" s="24" t="s">
        <v>246</v>
      </c>
      <c r="G949" s="24"/>
      <c r="H949" s="24"/>
      <c r="I949" s="137">
        <f>I950</f>
        <v>19087.6</v>
      </c>
      <c r="J949" s="151"/>
      <c r="K949" s="151"/>
      <c r="L949" s="151"/>
      <c r="M949" s="151"/>
      <c r="N949" s="201">
        <f t="shared" si="187"/>
        <v>906.8</v>
      </c>
      <c r="O949" s="201">
        <f t="shared" si="187"/>
        <v>19994.399999999998</v>
      </c>
    </row>
    <row r="950" spans="1:15" ht="18">
      <c r="A950" s="23" t="s">
        <v>249</v>
      </c>
      <c r="B950" s="24" t="s">
        <v>304</v>
      </c>
      <c r="C950" s="24" t="s">
        <v>193</v>
      </c>
      <c r="D950" s="24" t="s">
        <v>189</v>
      </c>
      <c r="E950" s="24" t="s">
        <v>23</v>
      </c>
      <c r="F950" s="24" t="s">
        <v>248</v>
      </c>
      <c r="G950" s="24"/>
      <c r="H950" s="24"/>
      <c r="I950" s="137">
        <f>I951</f>
        <v>19087.6</v>
      </c>
      <c r="J950" s="151"/>
      <c r="K950" s="151"/>
      <c r="L950" s="151"/>
      <c r="M950" s="151"/>
      <c r="N950" s="201">
        <f t="shared" si="187"/>
        <v>906.8</v>
      </c>
      <c r="O950" s="201">
        <f t="shared" si="187"/>
        <v>19994.399999999998</v>
      </c>
    </row>
    <row r="951" spans="1:15" ht="18">
      <c r="A951" s="25" t="s">
        <v>234</v>
      </c>
      <c r="B951" s="24" t="s">
        <v>304</v>
      </c>
      <c r="C951" s="26" t="s">
        <v>193</v>
      </c>
      <c r="D951" s="26" t="s">
        <v>189</v>
      </c>
      <c r="E951" s="26" t="s">
        <v>23</v>
      </c>
      <c r="F951" s="26" t="s">
        <v>248</v>
      </c>
      <c r="G951" s="26" t="s">
        <v>222</v>
      </c>
      <c r="H951" s="26"/>
      <c r="I951" s="139">
        <v>19087.6</v>
      </c>
      <c r="J951" s="151"/>
      <c r="K951" s="151"/>
      <c r="L951" s="151"/>
      <c r="M951" s="151"/>
      <c r="N951" s="141">
        <v>906.8</v>
      </c>
      <c r="O951" s="141">
        <f>I951+N951</f>
        <v>19994.399999999998</v>
      </c>
    </row>
    <row r="952" spans="1:15" ht="30">
      <c r="A952" s="22" t="s">
        <v>167</v>
      </c>
      <c r="B952" s="24" t="s">
        <v>304</v>
      </c>
      <c r="C952" s="24" t="s">
        <v>193</v>
      </c>
      <c r="D952" s="24" t="s">
        <v>189</v>
      </c>
      <c r="E952" s="24" t="s">
        <v>24</v>
      </c>
      <c r="F952" s="24"/>
      <c r="G952" s="24"/>
      <c r="H952" s="24"/>
      <c r="I952" s="137">
        <f>I953+I958</f>
        <v>9257.5</v>
      </c>
      <c r="J952" s="151"/>
      <c r="K952" s="151"/>
      <c r="L952" s="151"/>
      <c r="M952" s="151"/>
      <c r="N952" s="201">
        <f>N953+N958</f>
        <v>73.2</v>
      </c>
      <c r="O952" s="201">
        <f>O953+O958</f>
        <v>9330.7</v>
      </c>
    </row>
    <row r="953" spans="1:15" ht="30">
      <c r="A953" s="22" t="s">
        <v>299</v>
      </c>
      <c r="B953" s="24" t="s">
        <v>304</v>
      </c>
      <c r="C953" s="24" t="s">
        <v>193</v>
      </c>
      <c r="D953" s="24" t="s">
        <v>189</v>
      </c>
      <c r="E953" s="24" t="s">
        <v>25</v>
      </c>
      <c r="F953" s="24"/>
      <c r="G953" s="24"/>
      <c r="H953" s="24"/>
      <c r="I953" s="137">
        <f>I954</f>
        <v>3195.1</v>
      </c>
      <c r="J953" s="151"/>
      <c r="K953" s="151"/>
      <c r="L953" s="151"/>
      <c r="M953" s="151"/>
      <c r="N953" s="201">
        <f aca="true" t="shared" si="188" ref="N953:O956">N954</f>
        <v>73.2</v>
      </c>
      <c r="O953" s="201">
        <f t="shared" si="188"/>
        <v>3268.2999999999997</v>
      </c>
    </row>
    <row r="954" spans="1:15" ht="18">
      <c r="A954" s="22" t="s">
        <v>298</v>
      </c>
      <c r="B954" s="24" t="s">
        <v>304</v>
      </c>
      <c r="C954" s="24" t="s">
        <v>193</v>
      </c>
      <c r="D954" s="24" t="s">
        <v>189</v>
      </c>
      <c r="E954" s="24" t="s">
        <v>26</v>
      </c>
      <c r="F954" s="24"/>
      <c r="G954" s="24"/>
      <c r="H954" s="24"/>
      <c r="I954" s="137">
        <f>I955</f>
        <v>3195.1</v>
      </c>
      <c r="J954" s="151"/>
      <c r="K954" s="151"/>
      <c r="L954" s="151"/>
      <c r="M954" s="151"/>
      <c r="N954" s="201">
        <f t="shared" si="188"/>
        <v>73.2</v>
      </c>
      <c r="O954" s="201">
        <f t="shared" si="188"/>
        <v>3268.2999999999997</v>
      </c>
    </row>
    <row r="955" spans="1:15" ht="45">
      <c r="A955" s="27" t="s">
        <v>247</v>
      </c>
      <c r="B955" s="24" t="s">
        <v>304</v>
      </c>
      <c r="C955" s="24" t="s">
        <v>193</v>
      </c>
      <c r="D955" s="24" t="s">
        <v>189</v>
      </c>
      <c r="E955" s="24" t="s">
        <v>26</v>
      </c>
      <c r="F955" s="24" t="s">
        <v>246</v>
      </c>
      <c r="G955" s="24"/>
      <c r="H955" s="24"/>
      <c r="I955" s="137">
        <f>I956</f>
        <v>3195.1</v>
      </c>
      <c r="J955" s="151"/>
      <c r="K955" s="151"/>
      <c r="L955" s="151"/>
      <c r="M955" s="151"/>
      <c r="N955" s="201">
        <f t="shared" si="188"/>
        <v>73.2</v>
      </c>
      <c r="O955" s="201">
        <f t="shared" si="188"/>
        <v>3268.2999999999997</v>
      </c>
    </row>
    <row r="956" spans="1:15" ht="18">
      <c r="A956" s="23" t="s">
        <v>249</v>
      </c>
      <c r="B956" s="24" t="s">
        <v>304</v>
      </c>
      <c r="C956" s="24" t="s">
        <v>193</v>
      </c>
      <c r="D956" s="24" t="s">
        <v>189</v>
      </c>
      <c r="E956" s="24" t="s">
        <v>26</v>
      </c>
      <c r="F956" s="24" t="s">
        <v>248</v>
      </c>
      <c r="G956" s="24"/>
      <c r="H956" s="24"/>
      <c r="I956" s="137">
        <f>I957</f>
        <v>3195.1</v>
      </c>
      <c r="J956" s="151"/>
      <c r="K956" s="151"/>
      <c r="L956" s="151"/>
      <c r="M956" s="151"/>
      <c r="N956" s="201">
        <f t="shared" si="188"/>
        <v>73.2</v>
      </c>
      <c r="O956" s="201">
        <f t="shared" si="188"/>
        <v>3268.2999999999997</v>
      </c>
    </row>
    <row r="957" spans="1:15" ht="18">
      <c r="A957" s="25" t="s">
        <v>234</v>
      </c>
      <c r="B957" s="24" t="s">
        <v>304</v>
      </c>
      <c r="C957" s="26" t="s">
        <v>193</v>
      </c>
      <c r="D957" s="26" t="s">
        <v>189</v>
      </c>
      <c r="E957" s="26" t="s">
        <v>26</v>
      </c>
      <c r="F957" s="26" t="s">
        <v>248</v>
      </c>
      <c r="G957" s="26" t="s">
        <v>222</v>
      </c>
      <c r="H957" s="26"/>
      <c r="I957" s="139">
        <v>3195.1</v>
      </c>
      <c r="J957" s="151"/>
      <c r="K957" s="151"/>
      <c r="L957" s="151"/>
      <c r="M957" s="151"/>
      <c r="N957" s="141">
        <v>73.2</v>
      </c>
      <c r="O957" s="141">
        <f>I957+N957</f>
        <v>3268.2999999999997</v>
      </c>
    </row>
    <row r="958" spans="1:15" ht="60">
      <c r="A958" s="121" t="s">
        <v>504</v>
      </c>
      <c r="B958" s="24" t="s">
        <v>304</v>
      </c>
      <c r="C958" s="24" t="s">
        <v>193</v>
      </c>
      <c r="D958" s="24" t="s">
        <v>189</v>
      </c>
      <c r="E958" s="24" t="s">
        <v>505</v>
      </c>
      <c r="F958" s="24"/>
      <c r="G958" s="24"/>
      <c r="H958" s="24"/>
      <c r="I958" s="137">
        <f>I959+I964</f>
        <v>6062.400000000001</v>
      </c>
      <c r="J958" s="137">
        <f aca="true" t="shared" si="189" ref="J958:O958">J959+J964</f>
        <v>0</v>
      </c>
      <c r="K958" s="137">
        <f t="shared" si="189"/>
        <v>0</v>
      </c>
      <c r="L958" s="137">
        <f t="shared" si="189"/>
        <v>0</v>
      </c>
      <c r="M958" s="137">
        <f t="shared" si="189"/>
        <v>0</v>
      </c>
      <c r="N958" s="201">
        <f t="shared" si="189"/>
        <v>0</v>
      </c>
      <c r="O958" s="201">
        <f t="shared" si="189"/>
        <v>6062.400000000001</v>
      </c>
    </row>
    <row r="959" spans="1:15" ht="18">
      <c r="A959" s="165" t="s">
        <v>506</v>
      </c>
      <c r="B959" s="24" t="s">
        <v>304</v>
      </c>
      <c r="C959" s="24" t="s">
        <v>193</v>
      </c>
      <c r="D959" s="24" t="s">
        <v>189</v>
      </c>
      <c r="E959" s="24" t="s">
        <v>507</v>
      </c>
      <c r="F959" s="24"/>
      <c r="G959" s="24"/>
      <c r="H959" s="24"/>
      <c r="I959" s="137">
        <f>I960</f>
        <v>0</v>
      </c>
      <c r="J959" s="151"/>
      <c r="K959" s="151"/>
      <c r="L959" s="151"/>
      <c r="M959" s="151"/>
      <c r="N959" s="201">
        <f>N960</f>
        <v>0</v>
      </c>
      <c r="O959" s="201">
        <f>O960</f>
        <v>0</v>
      </c>
    </row>
    <row r="960" spans="1:15" ht="45">
      <c r="A960" s="27" t="s">
        <v>247</v>
      </c>
      <c r="B960" s="24" t="s">
        <v>304</v>
      </c>
      <c r="C960" s="24" t="s">
        <v>193</v>
      </c>
      <c r="D960" s="24" t="s">
        <v>189</v>
      </c>
      <c r="E960" s="24" t="s">
        <v>507</v>
      </c>
      <c r="F960" s="24" t="s">
        <v>246</v>
      </c>
      <c r="G960" s="24"/>
      <c r="H960" s="24"/>
      <c r="I960" s="137">
        <f>I961</f>
        <v>0</v>
      </c>
      <c r="J960" s="151"/>
      <c r="K960" s="151"/>
      <c r="L960" s="151"/>
      <c r="M960" s="151"/>
      <c r="N960" s="201">
        <f>N961</f>
        <v>0</v>
      </c>
      <c r="O960" s="201">
        <f>O961</f>
        <v>0</v>
      </c>
    </row>
    <row r="961" spans="1:15" ht="18">
      <c r="A961" s="23" t="s">
        <v>249</v>
      </c>
      <c r="B961" s="24" t="s">
        <v>304</v>
      </c>
      <c r="C961" s="24" t="s">
        <v>193</v>
      </c>
      <c r="D961" s="24" t="s">
        <v>189</v>
      </c>
      <c r="E961" s="24" t="s">
        <v>507</v>
      </c>
      <c r="F961" s="24" t="s">
        <v>248</v>
      </c>
      <c r="G961" s="24"/>
      <c r="H961" s="24"/>
      <c r="I961" s="137">
        <f>I962+I963</f>
        <v>0</v>
      </c>
      <c r="J961" s="151"/>
      <c r="K961" s="151"/>
      <c r="L961" s="151"/>
      <c r="M961" s="151"/>
      <c r="N961" s="201">
        <f>N962+N963</f>
        <v>0</v>
      </c>
      <c r="O961" s="201">
        <f>O962+O963</f>
        <v>0</v>
      </c>
    </row>
    <row r="962" spans="1:15" ht="18">
      <c r="A962" s="25" t="s">
        <v>234</v>
      </c>
      <c r="B962" s="24" t="s">
        <v>304</v>
      </c>
      <c r="C962" s="26" t="s">
        <v>193</v>
      </c>
      <c r="D962" s="26" t="s">
        <v>189</v>
      </c>
      <c r="E962" s="26" t="s">
        <v>507</v>
      </c>
      <c r="F962" s="26" t="s">
        <v>248</v>
      </c>
      <c r="G962" s="26" t="s">
        <v>222</v>
      </c>
      <c r="H962" s="26"/>
      <c r="I962" s="139">
        <v>0</v>
      </c>
      <c r="J962" s="151"/>
      <c r="K962" s="151"/>
      <c r="L962" s="151"/>
      <c r="M962" s="151"/>
      <c r="N962" s="141">
        <v>0</v>
      </c>
      <c r="O962" s="141">
        <f>I962+N962</f>
        <v>0</v>
      </c>
    </row>
    <row r="963" spans="1:15" ht="18">
      <c r="A963" s="25" t="s">
        <v>235</v>
      </c>
      <c r="B963" s="24" t="s">
        <v>304</v>
      </c>
      <c r="C963" s="26" t="s">
        <v>193</v>
      </c>
      <c r="D963" s="26" t="s">
        <v>189</v>
      </c>
      <c r="E963" s="26" t="s">
        <v>507</v>
      </c>
      <c r="F963" s="26" t="s">
        <v>248</v>
      </c>
      <c r="G963" s="26" t="s">
        <v>223</v>
      </c>
      <c r="H963" s="26"/>
      <c r="I963" s="139">
        <v>0</v>
      </c>
      <c r="J963" s="151"/>
      <c r="K963" s="151"/>
      <c r="L963" s="151"/>
      <c r="M963" s="151"/>
      <c r="N963" s="141">
        <v>0</v>
      </c>
      <c r="O963" s="141">
        <f>I963+N963</f>
        <v>0</v>
      </c>
    </row>
    <row r="964" spans="1:15" ht="30">
      <c r="A964" s="22" t="s">
        <v>537</v>
      </c>
      <c r="B964" s="24" t="s">
        <v>304</v>
      </c>
      <c r="C964" s="24" t="s">
        <v>193</v>
      </c>
      <c r="D964" s="24" t="s">
        <v>189</v>
      </c>
      <c r="E964" s="24" t="s">
        <v>529</v>
      </c>
      <c r="F964" s="26"/>
      <c r="G964" s="26"/>
      <c r="H964" s="26"/>
      <c r="I964" s="137">
        <f>I965</f>
        <v>6062.400000000001</v>
      </c>
      <c r="J964" s="151"/>
      <c r="K964" s="151"/>
      <c r="L964" s="151"/>
      <c r="M964" s="151"/>
      <c r="N964" s="201">
        <f>N965</f>
        <v>0</v>
      </c>
      <c r="O964" s="201">
        <f>O965</f>
        <v>6062.400000000001</v>
      </c>
    </row>
    <row r="965" spans="1:15" ht="45">
      <c r="A965" s="27" t="s">
        <v>247</v>
      </c>
      <c r="B965" s="24" t="s">
        <v>304</v>
      </c>
      <c r="C965" s="24" t="s">
        <v>193</v>
      </c>
      <c r="D965" s="24" t="s">
        <v>189</v>
      </c>
      <c r="E965" s="24" t="s">
        <v>529</v>
      </c>
      <c r="F965" s="24" t="s">
        <v>246</v>
      </c>
      <c r="G965" s="24"/>
      <c r="H965" s="26"/>
      <c r="I965" s="137">
        <f>I966</f>
        <v>6062.400000000001</v>
      </c>
      <c r="J965" s="151"/>
      <c r="K965" s="151"/>
      <c r="L965" s="151"/>
      <c r="M965" s="151"/>
      <c r="N965" s="201">
        <f>N966</f>
        <v>0</v>
      </c>
      <c r="O965" s="201">
        <f>O966</f>
        <v>6062.400000000001</v>
      </c>
    </row>
    <row r="966" spans="1:15" ht="18">
      <c r="A966" s="23" t="s">
        <v>249</v>
      </c>
      <c r="B966" s="24" t="s">
        <v>304</v>
      </c>
      <c r="C966" s="24" t="s">
        <v>193</v>
      </c>
      <c r="D966" s="24" t="s">
        <v>189</v>
      </c>
      <c r="E966" s="24" t="s">
        <v>529</v>
      </c>
      <c r="F966" s="24" t="s">
        <v>248</v>
      </c>
      <c r="G966" s="24"/>
      <c r="H966" s="26"/>
      <c r="I966" s="137">
        <f>I967+I968</f>
        <v>6062.400000000001</v>
      </c>
      <c r="J966" s="151"/>
      <c r="K966" s="151"/>
      <c r="L966" s="151"/>
      <c r="M966" s="151"/>
      <c r="N966" s="201">
        <f>N967+N968</f>
        <v>0</v>
      </c>
      <c r="O966" s="201">
        <f>O967+O968</f>
        <v>6062.400000000001</v>
      </c>
    </row>
    <row r="967" spans="1:15" ht="18">
      <c r="A967" s="25" t="s">
        <v>234</v>
      </c>
      <c r="B967" s="24" t="s">
        <v>304</v>
      </c>
      <c r="C967" s="26" t="s">
        <v>193</v>
      </c>
      <c r="D967" s="26" t="s">
        <v>189</v>
      </c>
      <c r="E967" s="26" t="s">
        <v>529</v>
      </c>
      <c r="F967" s="26" t="s">
        <v>248</v>
      </c>
      <c r="G967" s="26" t="s">
        <v>222</v>
      </c>
      <c r="H967" s="26"/>
      <c r="I967" s="139">
        <v>303.1</v>
      </c>
      <c r="J967" s="151"/>
      <c r="K967" s="151"/>
      <c r="L967" s="151"/>
      <c r="M967" s="151"/>
      <c r="N967" s="141">
        <v>0</v>
      </c>
      <c r="O967" s="141">
        <f>I967+N967</f>
        <v>303.1</v>
      </c>
    </row>
    <row r="968" spans="1:15" ht="18">
      <c r="A968" s="25" t="s">
        <v>235</v>
      </c>
      <c r="B968" s="24" t="s">
        <v>304</v>
      </c>
      <c r="C968" s="26" t="s">
        <v>193</v>
      </c>
      <c r="D968" s="26" t="s">
        <v>189</v>
      </c>
      <c r="E968" s="26" t="s">
        <v>529</v>
      </c>
      <c r="F968" s="26" t="s">
        <v>248</v>
      </c>
      <c r="G968" s="26" t="s">
        <v>223</v>
      </c>
      <c r="H968" s="26"/>
      <c r="I968" s="139">
        <v>5759.3</v>
      </c>
      <c r="J968" s="151"/>
      <c r="K968" s="151"/>
      <c r="L968" s="151"/>
      <c r="M968" s="151"/>
      <c r="N968" s="141">
        <v>0</v>
      </c>
      <c r="O968" s="141">
        <f>I968+N968</f>
        <v>5759.3</v>
      </c>
    </row>
    <row r="969" spans="1:15" ht="30">
      <c r="A969" s="22" t="s">
        <v>168</v>
      </c>
      <c r="B969" s="24" t="s">
        <v>304</v>
      </c>
      <c r="C969" s="24" t="s">
        <v>193</v>
      </c>
      <c r="D969" s="24" t="s">
        <v>189</v>
      </c>
      <c r="E969" s="24" t="s">
        <v>27</v>
      </c>
      <c r="F969" s="24"/>
      <c r="G969" s="24"/>
      <c r="H969" s="24"/>
      <c r="I969" s="137">
        <f>I970</f>
        <v>4101.6</v>
      </c>
      <c r="J969" s="151"/>
      <c r="K969" s="151"/>
      <c r="L969" s="151"/>
      <c r="M969" s="151"/>
      <c r="N969" s="201">
        <f>N970</f>
        <v>87.1</v>
      </c>
      <c r="O969" s="201">
        <f>O970</f>
        <v>4188.7</v>
      </c>
    </row>
    <row r="970" spans="1:15" ht="30">
      <c r="A970" s="22" t="s">
        <v>261</v>
      </c>
      <c r="B970" s="24" t="s">
        <v>304</v>
      </c>
      <c r="C970" s="24" t="s">
        <v>193</v>
      </c>
      <c r="D970" s="24" t="s">
        <v>189</v>
      </c>
      <c r="E970" s="24" t="s">
        <v>28</v>
      </c>
      <c r="F970" s="24"/>
      <c r="G970" s="24"/>
      <c r="H970" s="24"/>
      <c r="I970" s="137">
        <f>I971</f>
        <v>4101.6</v>
      </c>
      <c r="J970" s="151"/>
      <c r="K970" s="151"/>
      <c r="L970" s="151"/>
      <c r="M970" s="151"/>
      <c r="N970" s="201">
        <f>N971</f>
        <v>87.1</v>
      </c>
      <c r="O970" s="201">
        <f>O971</f>
        <v>4188.7</v>
      </c>
    </row>
    <row r="971" spans="1:15" ht="18">
      <c r="A971" s="22" t="s">
        <v>298</v>
      </c>
      <c r="B971" s="24" t="s">
        <v>304</v>
      </c>
      <c r="C971" s="24" t="s">
        <v>193</v>
      </c>
      <c r="D971" s="24" t="s">
        <v>189</v>
      </c>
      <c r="E971" s="24" t="s">
        <v>29</v>
      </c>
      <c r="F971" s="24"/>
      <c r="G971" s="24"/>
      <c r="H971" s="24"/>
      <c r="I971" s="137">
        <f>I972+I975+I980</f>
        <v>4101.6</v>
      </c>
      <c r="J971" s="151"/>
      <c r="K971" s="151"/>
      <c r="L971" s="151"/>
      <c r="M971" s="151"/>
      <c r="N971" s="201">
        <f>N972+N975+N980</f>
        <v>87.1</v>
      </c>
      <c r="O971" s="201">
        <f>O972+O975+O980</f>
        <v>4188.7</v>
      </c>
    </row>
    <row r="972" spans="1:15" ht="90">
      <c r="A972" s="23" t="s">
        <v>313</v>
      </c>
      <c r="B972" s="24" t="s">
        <v>304</v>
      </c>
      <c r="C972" s="24" t="s">
        <v>193</v>
      </c>
      <c r="D972" s="24" t="s">
        <v>189</v>
      </c>
      <c r="E972" s="24" t="s">
        <v>29</v>
      </c>
      <c r="F972" s="24" t="s">
        <v>242</v>
      </c>
      <c r="G972" s="24"/>
      <c r="H972" s="24"/>
      <c r="I972" s="137">
        <f>I973</f>
        <v>2707.1</v>
      </c>
      <c r="J972" s="151"/>
      <c r="K972" s="151"/>
      <c r="L972" s="151"/>
      <c r="M972" s="151"/>
      <c r="N972" s="201">
        <f>N973</f>
        <v>207.1</v>
      </c>
      <c r="O972" s="201">
        <f>O973</f>
        <v>2914.2</v>
      </c>
    </row>
    <row r="973" spans="1:15" ht="30">
      <c r="A973" s="23" t="s">
        <v>251</v>
      </c>
      <c r="B973" s="24" t="s">
        <v>304</v>
      </c>
      <c r="C973" s="24" t="s">
        <v>193</v>
      </c>
      <c r="D973" s="24" t="s">
        <v>189</v>
      </c>
      <c r="E973" s="24" t="s">
        <v>29</v>
      </c>
      <c r="F973" s="24" t="s">
        <v>250</v>
      </c>
      <c r="G973" s="24"/>
      <c r="H973" s="24"/>
      <c r="I973" s="137">
        <f>I974</f>
        <v>2707.1</v>
      </c>
      <c r="J973" s="151"/>
      <c r="K973" s="151"/>
      <c r="L973" s="151"/>
      <c r="M973" s="151"/>
      <c r="N973" s="201">
        <f>N974</f>
        <v>207.1</v>
      </c>
      <c r="O973" s="201">
        <f>O974</f>
        <v>2914.2</v>
      </c>
    </row>
    <row r="974" spans="1:15" ht="18">
      <c r="A974" s="28" t="s">
        <v>234</v>
      </c>
      <c r="B974" s="26" t="s">
        <v>304</v>
      </c>
      <c r="C974" s="26" t="s">
        <v>193</v>
      </c>
      <c r="D974" s="26" t="s">
        <v>189</v>
      </c>
      <c r="E974" s="26" t="s">
        <v>29</v>
      </c>
      <c r="F974" s="26" t="s">
        <v>250</v>
      </c>
      <c r="G974" s="26" t="s">
        <v>222</v>
      </c>
      <c r="H974" s="26"/>
      <c r="I974" s="139">
        <v>2707.1</v>
      </c>
      <c r="J974" s="151"/>
      <c r="K974" s="151"/>
      <c r="L974" s="151"/>
      <c r="M974" s="151"/>
      <c r="N974" s="141">
        <v>207.1</v>
      </c>
      <c r="O974" s="141">
        <f>I974+N974</f>
        <v>2914.2</v>
      </c>
    </row>
    <row r="975" spans="1:15" ht="33.75" customHeight="1">
      <c r="A975" s="22" t="s">
        <v>327</v>
      </c>
      <c r="B975" s="24" t="s">
        <v>304</v>
      </c>
      <c r="C975" s="24" t="s">
        <v>193</v>
      </c>
      <c r="D975" s="24" t="s">
        <v>189</v>
      </c>
      <c r="E975" s="24" t="s">
        <v>29</v>
      </c>
      <c r="F975" s="24" t="s">
        <v>244</v>
      </c>
      <c r="G975" s="24"/>
      <c r="H975" s="24"/>
      <c r="I975" s="137">
        <f>I976</f>
        <v>1376</v>
      </c>
      <c r="J975" s="151"/>
      <c r="K975" s="151"/>
      <c r="L975" s="151"/>
      <c r="M975" s="151"/>
      <c r="N975" s="201">
        <f>N976</f>
        <v>-120</v>
      </c>
      <c r="O975" s="201">
        <f>O976</f>
        <v>1256</v>
      </c>
    </row>
    <row r="976" spans="1:15" ht="45">
      <c r="A976" s="22" t="s">
        <v>315</v>
      </c>
      <c r="B976" s="24" t="s">
        <v>304</v>
      </c>
      <c r="C976" s="24" t="s">
        <v>193</v>
      </c>
      <c r="D976" s="24" t="s">
        <v>189</v>
      </c>
      <c r="E976" s="24" t="s">
        <v>29</v>
      </c>
      <c r="F976" s="24" t="s">
        <v>245</v>
      </c>
      <c r="G976" s="24"/>
      <c r="H976" s="24"/>
      <c r="I976" s="137">
        <f>I977</f>
        <v>1376</v>
      </c>
      <c r="J976" s="151"/>
      <c r="K976" s="151"/>
      <c r="L976" s="151"/>
      <c r="M976" s="151"/>
      <c r="N976" s="201">
        <f>N977</f>
        <v>-120</v>
      </c>
      <c r="O976" s="201">
        <f>O977</f>
        <v>1256</v>
      </c>
    </row>
    <row r="977" spans="1:15" ht="18">
      <c r="A977" s="25" t="s">
        <v>234</v>
      </c>
      <c r="B977" s="26" t="s">
        <v>304</v>
      </c>
      <c r="C977" s="26" t="s">
        <v>193</v>
      </c>
      <c r="D977" s="26" t="s">
        <v>189</v>
      </c>
      <c r="E977" s="26" t="s">
        <v>29</v>
      </c>
      <c r="F977" s="26" t="s">
        <v>245</v>
      </c>
      <c r="G977" s="26" t="s">
        <v>222</v>
      </c>
      <c r="H977" s="26"/>
      <c r="I977" s="139">
        <v>1376</v>
      </c>
      <c r="J977" s="151"/>
      <c r="K977" s="151"/>
      <c r="L977" s="151"/>
      <c r="M977" s="151"/>
      <c r="N977" s="141">
        <v>-120</v>
      </c>
      <c r="O977" s="141">
        <f>I977+N977</f>
        <v>1256</v>
      </c>
    </row>
    <row r="978" spans="1:15" ht="18">
      <c r="A978" s="22" t="s">
        <v>253</v>
      </c>
      <c r="B978" s="24" t="s">
        <v>304</v>
      </c>
      <c r="C978" s="24" t="s">
        <v>193</v>
      </c>
      <c r="D978" s="24" t="s">
        <v>189</v>
      </c>
      <c r="E978" s="24" t="s">
        <v>29</v>
      </c>
      <c r="F978" s="24" t="s">
        <v>252</v>
      </c>
      <c r="G978" s="24"/>
      <c r="H978" s="24"/>
      <c r="I978" s="137">
        <f>I979</f>
        <v>18.5</v>
      </c>
      <c r="J978" s="151"/>
      <c r="K978" s="151"/>
      <c r="L978" s="151"/>
      <c r="M978" s="151"/>
      <c r="N978" s="201">
        <f>N979</f>
        <v>0</v>
      </c>
      <c r="O978" s="201">
        <f>O979</f>
        <v>18.5</v>
      </c>
    </row>
    <row r="979" spans="1:15" ht="18">
      <c r="A979" s="22" t="s">
        <v>255</v>
      </c>
      <c r="B979" s="24" t="s">
        <v>304</v>
      </c>
      <c r="C979" s="24" t="s">
        <v>193</v>
      </c>
      <c r="D979" s="24" t="s">
        <v>189</v>
      </c>
      <c r="E979" s="24" t="s">
        <v>29</v>
      </c>
      <c r="F979" s="24" t="s">
        <v>254</v>
      </c>
      <c r="G979" s="24"/>
      <c r="H979" s="24"/>
      <c r="I979" s="137">
        <f>I980</f>
        <v>18.5</v>
      </c>
      <c r="J979" s="151"/>
      <c r="K979" s="151"/>
      <c r="L979" s="151"/>
      <c r="M979" s="151"/>
      <c r="N979" s="201">
        <f>N980</f>
        <v>0</v>
      </c>
      <c r="O979" s="201">
        <f>O980</f>
        <v>18.5</v>
      </c>
    </row>
    <row r="980" spans="1:15" ht="18">
      <c r="A980" s="25" t="s">
        <v>234</v>
      </c>
      <c r="B980" s="26" t="s">
        <v>304</v>
      </c>
      <c r="C980" s="26" t="s">
        <v>193</v>
      </c>
      <c r="D980" s="26" t="s">
        <v>189</v>
      </c>
      <c r="E980" s="26" t="s">
        <v>29</v>
      </c>
      <c r="F980" s="26" t="s">
        <v>254</v>
      </c>
      <c r="G980" s="26" t="s">
        <v>222</v>
      </c>
      <c r="H980" s="26"/>
      <c r="I980" s="139">
        <v>18.5</v>
      </c>
      <c r="J980" s="151"/>
      <c r="K980" s="151"/>
      <c r="L980" s="151"/>
      <c r="M980" s="151"/>
      <c r="N980" s="141">
        <v>0</v>
      </c>
      <c r="O980" s="141">
        <f>I980+N980</f>
        <v>18.5</v>
      </c>
    </row>
    <row r="981" spans="1:15" ht="30">
      <c r="A981" s="22" t="s">
        <v>169</v>
      </c>
      <c r="B981" s="24" t="s">
        <v>304</v>
      </c>
      <c r="C981" s="24" t="s">
        <v>193</v>
      </c>
      <c r="D981" s="24" t="s">
        <v>189</v>
      </c>
      <c r="E981" s="24" t="s">
        <v>30</v>
      </c>
      <c r="F981" s="24"/>
      <c r="G981" s="24"/>
      <c r="H981" s="24"/>
      <c r="I981" s="137">
        <f>I982</f>
        <v>681.3</v>
      </c>
      <c r="J981" s="151"/>
      <c r="K981" s="151"/>
      <c r="L981" s="151"/>
      <c r="M981" s="151"/>
      <c r="N981" s="201">
        <f aca="true" t="shared" si="190" ref="N981:O985">N982</f>
        <v>0</v>
      </c>
      <c r="O981" s="201">
        <f t="shared" si="190"/>
        <v>681.3</v>
      </c>
    </row>
    <row r="982" spans="1:15" ht="45">
      <c r="A982" s="22" t="s">
        <v>377</v>
      </c>
      <c r="B982" s="24" t="s">
        <v>304</v>
      </c>
      <c r="C982" s="24" t="s">
        <v>193</v>
      </c>
      <c r="D982" s="24" t="s">
        <v>189</v>
      </c>
      <c r="E982" s="24" t="s">
        <v>31</v>
      </c>
      <c r="F982" s="24"/>
      <c r="G982" s="24"/>
      <c r="H982" s="24"/>
      <c r="I982" s="137">
        <f>I983</f>
        <v>681.3</v>
      </c>
      <c r="J982" s="151"/>
      <c r="K982" s="151"/>
      <c r="L982" s="151"/>
      <c r="M982" s="151"/>
      <c r="N982" s="201">
        <f t="shared" si="190"/>
        <v>0</v>
      </c>
      <c r="O982" s="201">
        <f t="shared" si="190"/>
        <v>681.3</v>
      </c>
    </row>
    <row r="983" spans="1:15" ht="18">
      <c r="A983" s="22" t="s">
        <v>298</v>
      </c>
      <c r="B983" s="24" t="s">
        <v>304</v>
      </c>
      <c r="C983" s="24" t="s">
        <v>193</v>
      </c>
      <c r="D983" s="24" t="s">
        <v>189</v>
      </c>
      <c r="E983" s="24" t="s">
        <v>32</v>
      </c>
      <c r="F983" s="24"/>
      <c r="G983" s="24"/>
      <c r="H983" s="24"/>
      <c r="I983" s="137">
        <f>I984+I987</f>
        <v>681.3</v>
      </c>
      <c r="J983" s="187">
        <f aca="true" t="shared" si="191" ref="J983:O983">J984+J987</f>
        <v>0</v>
      </c>
      <c r="K983" s="187">
        <f t="shared" si="191"/>
        <v>0</v>
      </c>
      <c r="L983" s="187">
        <f t="shared" si="191"/>
        <v>0</v>
      </c>
      <c r="M983" s="187">
        <f t="shared" si="191"/>
        <v>0</v>
      </c>
      <c r="N983" s="201">
        <f t="shared" si="191"/>
        <v>0</v>
      </c>
      <c r="O983" s="201">
        <f t="shared" si="191"/>
        <v>681.3</v>
      </c>
    </row>
    <row r="984" spans="1:15" ht="36" customHeight="1">
      <c r="A984" s="22" t="s">
        <v>327</v>
      </c>
      <c r="B984" s="24" t="s">
        <v>304</v>
      </c>
      <c r="C984" s="24" t="s">
        <v>193</v>
      </c>
      <c r="D984" s="24" t="s">
        <v>189</v>
      </c>
      <c r="E984" s="24" t="s">
        <v>32</v>
      </c>
      <c r="F984" s="24" t="s">
        <v>244</v>
      </c>
      <c r="G984" s="24"/>
      <c r="H984" s="24"/>
      <c r="I984" s="137">
        <f>I985</f>
        <v>661.3</v>
      </c>
      <c r="J984" s="151"/>
      <c r="K984" s="151"/>
      <c r="L984" s="151"/>
      <c r="M984" s="151"/>
      <c r="N984" s="201">
        <f t="shared" si="190"/>
        <v>0</v>
      </c>
      <c r="O984" s="201">
        <f t="shared" si="190"/>
        <v>661.3</v>
      </c>
    </row>
    <row r="985" spans="1:15" ht="45">
      <c r="A985" s="22" t="s">
        <v>315</v>
      </c>
      <c r="B985" s="24" t="s">
        <v>304</v>
      </c>
      <c r="C985" s="24" t="s">
        <v>193</v>
      </c>
      <c r="D985" s="24" t="s">
        <v>189</v>
      </c>
      <c r="E985" s="24" t="s">
        <v>32</v>
      </c>
      <c r="F985" s="24" t="s">
        <v>245</v>
      </c>
      <c r="G985" s="24"/>
      <c r="H985" s="24"/>
      <c r="I985" s="137">
        <f>I986</f>
        <v>661.3</v>
      </c>
      <c r="J985" s="151"/>
      <c r="K985" s="151"/>
      <c r="L985" s="151"/>
      <c r="M985" s="151"/>
      <c r="N985" s="201">
        <f t="shared" si="190"/>
        <v>0</v>
      </c>
      <c r="O985" s="201">
        <f t="shared" si="190"/>
        <v>661.3</v>
      </c>
    </row>
    <row r="986" spans="1:15" ht="18">
      <c r="A986" s="28" t="s">
        <v>234</v>
      </c>
      <c r="B986" s="26" t="s">
        <v>304</v>
      </c>
      <c r="C986" s="26" t="s">
        <v>193</v>
      </c>
      <c r="D986" s="26" t="s">
        <v>189</v>
      </c>
      <c r="E986" s="24" t="s">
        <v>32</v>
      </c>
      <c r="F986" s="26" t="s">
        <v>245</v>
      </c>
      <c r="G986" s="26" t="s">
        <v>222</v>
      </c>
      <c r="H986" s="26"/>
      <c r="I986" s="139">
        <v>661.3</v>
      </c>
      <c r="J986" s="151"/>
      <c r="K986" s="151"/>
      <c r="L986" s="151"/>
      <c r="M986" s="151"/>
      <c r="N986" s="141">
        <v>0</v>
      </c>
      <c r="O986" s="141">
        <f>I986+N986</f>
        <v>661.3</v>
      </c>
    </row>
    <row r="987" spans="1:15" ht="45">
      <c r="A987" s="27" t="s">
        <v>247</v>
      </c>
      <c r="B987" s="24" t="s">
        <v>304</v>
      </c>
      <c r="C987" s="24" t="s">
        <v>193</v>
      </c>
      <c r="D987" s="24" t="s">
        <v>189</v>
      </c>
      <c r="E987" s="24" t="s">
        <v>32</v>
      </c>
      <c r="F987" s="24" t="s">
        <v>246</v>
      </c>
      <c r="G987" s="24"/>
      <c r="H987" s="24"/>
      <c r="I987" s="187">
        <f>I988</f>
        <v>20</v>
      </c>
      <c r="J987" s="151"/>
      <c r="K987" s="151"/>
      <c r="L987" s="151"/>
      <c r="M987" s="151"/>
      <c r="N987" s="201">
        <f>N988</f>
        <v>0</v>
      </c>
      <c r="O987" s="201">
        <f>O988</f>
        <v>20</v>
      </c>
    </row>
    <row r="988" spans="1:15" ht="18">
      <c r="A988" s="23" t="s">
        <v>249</v>
      </c>
      <c r="B988" s="24" t="s">
        <v>304</v>
      </c>
      <c r="C988" s="24" t="s">
        <v>193</v>
      </c>
      <c r="D988" s="24" t="s">
        <v>189</v>
      </c>
      <c r="E988" s="24" t="s">
        <v>32</v>
      </c>
      <c r="F988" s="24" t="s">
        <v>248</v>
      </c>
      <c r="G988" s="24"/>
      <c r="H988" s="24"/>
      <c r="I988" s="187">
        <f>I989</f>
        <v>20</v>
      </c>
      <c r="J988" s="151"/>
      <c r="K988" s="151"/>
      <c r="L988" s="151"/>
      <c r="M988" s="151"/>
      <c r="N988" s="201">
        <f>N989</f>
        <v>0</v>
      </c>
      <c r="O988" s="201">
        <f>O989</f>
        <v>20</v>
      </c>
    </row>
    <row r="989" spans="1:15" ht="18">
      <c r="A989" s="25" t="s">
        <v>234</v>
      </c>
      <c r="B989" s="26" t="s">
        <v>304</v>
      </c>
      <c r="C989" s="26" t="s">
        <v>193</v>
      </c>
      <c r="D989" s="26" t="s">
        <v>189</v>
      </c>
      <c r="E989" s="24" t="s">
        <v>32</v>
      </c>
      <c r="F989" s="26" t="s">
        <v>248</v>
      </c>
      <c r="G989" s="26" t="s">
        <v>222</v>
      </c>
      <c r="H989" s="26"/>
      <c r="I989" s="139">
        <v>20</v>
      </c>
      <c r="J989" s="151"/>
      <c r="K989" s="151"/>
      <c r="L989" s="151"/>
      <c r="M989" s="151"/>
      <c r="N989" s="141">
        <v>0</v>
      </c>
      <c r="O989" s="141">
        <f>I989+N989</f>
        <v>20</v>
      </c>
    </row>
    <row r="990" spans="1:15" ht="30">
      <c r="A990" s="23" t="s">
        <v>374</v>
      </c>
      <c r="B990" s="24" t="s">
        <v>304</v>
      </c>
      <c r="C990" s="24" t="s">
        <v>193</v>
      </c>
      <c r="D990" s="24" t="s">
        <v>189</v>
      </c>
      <c r="E990" s="24" t="s">
        <v>375</v>
      </c>
      <c r="F990" s="24"/>
      <c r="G990" s="24"/>
      <c r="H990" s="24"/>
      <c r="I990" s="137">
        <f>I991+I996</f>
        <v>798.3000000000001</v>
      </c>
      <c r="J990" s="151"/>
      <c r="K990" s="151"/>
      <c r="L990" s="151"/>
      <c r="M990" s="151"/>
      <c r="N990" s="201">
        <f>N991+N996</f>
        <v>0</v>
      </c>
      <c r="O990" s="201">
        <f>O991+O996</f>
        <v>798.3000000000001</v>
      </c>
    </row>
    <row r="991" spans="1:15" ht="45">
      <c r="A991" s="22" t="s">
        <v>151</v>
      </c>
      <c r="B991" s="24" t="s">
        <v>304</v>
      </c>
      <c r="C991" s="24" t="s">
        <v>193</v>
      </c>
      <c r="D991" s="24" t="s">
        <v>189</v>
      </c>
      <c r="E991" s="24" t="s">
        <v>402</v>
      </c>
      <c r="F991" s="26"/>
      <c r="G991" s="26"/>
      <c r="H991" s="26"/>
      <c r="I991" s="137">
        <f>I992</f>
        <v>106.4</v>
      </c>
      <c r="J991" s="151"/>
      <c r="K991" s="151"/>
      <c r="L991" s="151"/>
      <c r="M991" s="151"/>
      <c r="N991" s="201">
        <f aca="true" t="shared" si="192" ref="N991:O994">N992</f>
        <v>0</v>
      </c>
      <c r="O991" s="201">
        <f t="shared" si="192"/>
        <v>106.4</v>
      </c>
    </row>
    <row r="992" spans="1:15" ht="18">
      <c r="A992" s="22" t="s">
        <v>298</v>
      </c>
      <c r="B992" s="24" t="s">
        <v>304</v>
      </c>
      <c r="C992" s="24" t="s">
        <v>193</v>
      </c>
      <c r="D992" s="24" t="s">
        <v>189</v>
      </c>
      <c r="E992" s="24" t="s">
        <v>146</v>
      </c>
      <c r="F992" s="24"/>
      <c r="G992" s="24"/>
      <c r="H992" s="24"/>
      <c r="I992" s="137">
        <f>I993</f>
        <v>106.4</v>
      </c>
      <c r="J992" s="151"/>
      <c r="K992" s="151"/>
      <c r="L992" s="151"/>
      <c r="M992" s="151"/>
      <c r="N992" s="200">
        <f t="shared" si="192"/>
        <v>0</v>
      </c>
      <c r="O992" s="200">
        <f t="shared" si="192"/>
        <v>106.4</v>
      </c>
    </row>
    <row r="993" spans="1:15" ht="37.5" customHeight="1">
      <c r="A993" s="22" t="s">
        <v>327</v>
      </c>
      <c r="B993" s="24" t="s">
        <v>304</v>
      </c>
      <c r="C993" s="24" t="s">
        <v>193</v>
      </c>
      <c r="D993" s="24" t="s">
        <v>189</v>
      </c>
      <c r="E993" s="24" t="s">
        <v>146</v>
      </c>
      <c r="F993" s="24" t="s">
        <v>244</v>
      </c>
      <c r="G993" s="24"/>
      <c r="H993" s="24"/>
      <c r="I993" s="137">
        <f>I994</f>
        <v>106.4</v>
      </c>
      <c r="J993" s="151"/>
      <c r="K993" s="151"/>
      <c r="L993" s="151"/>
      <c r="M993" s="151"/>
      <c r="N993" s="200">
        <f t="shared" si="192"/>
        <v>0</v>
      </c>
      <c r="O993" s="200">
        <f t="shared" si="192"/>
        <v>106.4</v>
      </c>
    </row>
    <row r="994" spans="1:15" ht="45">
      <c r="A994" s="22" t="s">
        <v>315</v>
      </c>
      <c r="B994" s="24" t="s">
        <v>304</v>
      </c>
      <c r="C994" s="24" t="s">
        <v>193</v>
      </c>
      <c r="D994" s="24" t="s">
        <v>189</v>
      </c>
      <c r="E994" s="24" t="s">
        <v>146</v>
      </c>
      <c r="F994" s="24" t="s">
        <v>245</v>
      </c>
      <c r="G994" s="24"/>
      <c r="H994" s="24"/>
      <c r="I994" s="137">
        <f>I995</f>
        <v>106.4</v>
      </c>
      <c r="J994" s="151"/>
      <c r="K994" s="151"/>
      <c r="L994" s="151"/>
      <c r="M994" s="151"/>
      <c r="N994" s="200">
        <f t="shared" si="192"/>
        <v>0</v>
      </c>
      <c r="O994" s="200">
        <f t="shared" si="192"/>
        <v>106.4</v>
      </c>
    </row>
    <row r="995" spans="1:15" ht="18">
      <c r="A995" s="28" t="s">
        <v>234</v>
      </c>
      <c r="B995" s="26" t="s">
        <v>304</v>
      </c>
      <c r="C995" s="26" t="s">
        <v>193</v>
      </c>
      <c r="D995" s="26" t="s">
        <v>189</v>
      </c>
      <c r="E995" s="26" t="s">
        <v>146</v>
      </c>
      <c r="F995" s="26" t="s">
        <v>245</v>
      </c>
      <c r="G995" s="26" t="s">
        <v>222</v>
      </c>
      <c r="H995" s="26"/>
      <c r="I995" s="139">
        <v>106.4</v>
      </c>
      <c r="J995" s="151"/>
      <c r="K995" s="151"/>
      <c r="L995" s="151"/>
      <c r="M995" s="151"/>
      <c r="N995" s="141">
        <v>0</v>
      </c>
      <c r="O995" s="141">
        <f>I995+N995</f>
        <v>106.4</v>
      </c>
    </row>
    <row r="996" spans="1:15" ht="45">
      <c r="A996" s="121" t="s">
        <v>491</v>
      </c>
      <c r="B996" s="24" t="s">
        <v>304</v>
      </c>
      <c r="C996" s="24" t="s">
        <v>193</v>
      </c>
      <c r="D996" s="24" t="s">
        <v>189</v>
      </c>
      <c r="E996" s="24" t="s">
        <v>492</v>
      </c>
      <c r="F996" s="26"/>
      <c r="G996" s="26"/>
      <c r="H996" s="26"/>
      <c r="I996" s="137">
        <f>I997</f>
        <v>691.9000000000001</v>
      </c>
      <c r="J996" s="151"/>
      <c r="K996" s="151"/>
      <c r="L996" s="151"/>
      <c r="M996" s="151"/>
      <c r="N996" s="200">
        <f>N997</f>
        <v>0</v>
      </c>
      <c r="O996" s="200">
        <f>O997</f>
        <v>691.9000000000001</v>
      </c>
    </row>
    <row r="997" spans="1:15" ht="35.25" customHeight="1">
      <c r="A997" s="22" t="s">
        <v>327</v>
      </c>
      <c r="B997" s="24" t="s">
        <v>304</v>
      </c>
      <c r="C997" s="24" t="s">
        <v>193</v>
      </c>
      <c r="D997" s="24" t="s">
        <v>189</v>
      </c>
      <c r="E997" s="24" t="s">
        <v>492</v>
      </c>
      <c r="F997" s="24" t="s">
        <v>244</v>
      </c>
      <c r="G997" s="24"/>
      <c r="H997" s="24"/>
      <c r="I997" s="137">
        <f>I998</f>
        <v>691.9000000000001</v>
      </c>
      <c r="J997" s="151"/>
      <c r="K997" s="151"/>
      <c r="L997" s="151"/>
      <c r="M997" s="151"/>
      <c r="N997" s="200">
        <f>N998</f>
        <v>0</v>
      </c>
      <c r="O997" s="200">
        <f>O998</f>
        <v>691.9000000000001</v>
      </c>
    </row>
    <row r="998" spans="1:15" ht="45">
      <c r="A998" s="22" t="s">
        <v>315</v>
      </c>
      <c r="B998" s="24" t="s">
        <v>304</v>
      </c>
      <c r="C998" s="24" t="s">
        <v>193</v>
      </c>
      <c r="D998" s="24" t="s">
        <v>189</v>
      </c>
      <c r="E998" s="24" t="s">
        <v>492</v>
      </c>
      <c r="F998" s="24" t="s">
        <v>245</v>
      </c>
      <c r="G998" s="24"/>
      <c r="H998" s="24"/>
      <c r="I998" s="137">
        <f>I999+I1000</f>
        <v>691.9000000000001</v>
      </c>
      <c r="J998" s="151"/>
      <c r="K998" s="151"/>
      <c r="L998" s="151"/>
      <c r="M998" s="151"/>
      <c r="N998" s="200">
        <f>N999+N1000</f>
        <v>0</v>
      </c>
      <c r="O998" s="200">
        <f>O999+O1000</f>
        <v>691.9000000000001</v>
      </c>
    </row>
    <row r="999" spans="1:15" ht="18">
      <c r="A999" s="28" t="s">
        <v>234</v>
      </c>
      <c r="B999" s="26" t="s">
        <v>304</v>
      </c>
      <c r="C999" s="26" t="s">
        <v>193</v>
      </c>
      <c r="D999" s="26" t="s">
        <v>189</v>
      </c>
      <c r="E999" s="26" t="s">
        <v>492</v>
      </c>
      <c r="F999" s="26" t="s">
        <v>245</v>
      </c>
      <c r="G999" s="26" t="s">
        <v>222</v>
      </c>
      <c r="H999" s="26"/>
      <c r="I999" s="139">
        <v>0.7</v>
      </c>
      <c r="J999" s="151"/>
      <c r="K999" s="151"/>
      <c r="L999" s="151"/>
      <c r="M999" s="151"/>
      <c r="N999" s="141">
        <v>0</v>
      </c>
      <c r="O999" s="141">
        <f>I999+N999</f>
        <v>0.7</v>
      </c>
    </row>
    <row r="1000" spans="1:15" ht="18">
      <c r="A1000" s="28" t="s">
        <v>235</v>
      </c>
      <c r="B1000" s="26" t="s">
        <v>304</v>
      </c>
      <c r="C1000" s="26" t="s">
        <v>193</v>
      </c>
      <c r="D1000" s="26" t="s">
        <v>189</v>
      </c>
      <c r="E1000" s="26" t="s">
        <v>492</v>
      </c>
      <c r="F1000" s="26" t="s">
        <v>245</v>
      </c>
      <c r="G1000" s="26" t="s">
        <v>223</v>
      </c>
      <c r="H1000" s="26"/>
      <c r="I1000" s="139">
        <v>691.2</v>
      </c>
      <c r="J1000" s="151"/>
      <c r="K1000" s="151"/>
      <c r="L1000" s="151"/>
      <c r="M1000" s="151"/>
      <c r="N1000" s="141">
        <v>0</v>
      </c>
      <c r="O1000" s="141">
        <f>I1000+N1000</f>
        <v>691.2</v>
      </c>
    </row>
    <row r="1001" spans="1:15" ht="18">
      <c r="A1001" s="27" t="s">
        <v>164</v>
      </c>
      <c r="B1001" s="24" t="s">
        <v>304</v>
      </c>
      <c r="C1001" s="24" t="s">
        <v>193</v>
      </c>
      <c r="D1001" s="24" t="s">
        <v>189</v>
      </c>
      <c r="E1001" s="24" t="s">
        <v>358</v>
      </c>
      <c r="F1001" s="26"/>
      <c r="G1001" s="26"/>
      <c r="H1001" s="26"/>
      <c r="I1001" s="163">
        <f>I1006+I1002+I1010</f>
        <v>1376.3</v>
      </c>
      <c r="J1001" s="185">
        <f aca="true" t="shared" si="193" ref="J1001:O1001">J1006+J1002+J1010</f>
        <v>0</v>
      </c>
      <c r="K1001" s="185">
        <f t="shared" si="193"/>
        <v>0</v>
      </c>
      <c r="L1001" s="185">
        <f t="shared" si="193"/>
        <v>0</v>
      </c>
      <c r="M1001" s="185">
        <f t="shared" si="193"/>
        <v>0</v>
      </c>
      <c r="N1001" s="200">
        <f t="shared" si="193"/>
        <v>0</v>
      </c>
      <c r="O1001" s="200">
        <f t="shared" si="193"/>
        <v>1376.3</v>
      </c>
    </row>
    <row r="1002" spans="1:15" ht="75">
      <c r="A1002" s="112" t="s">
        <v>555</v>
      </c>
      <c r="B1002" s="24" t="s">
        <v>304</v>
      </c>
      <c r="C1002" s="24" t="s">
        <v>193</v>
      </c>
      <c r="D1002" s="24" t="s">
        <v>189</v>
      </c>
      <c r="E1002" s="24" t="s">
        <v>556</v>
      </c>
      <c r="F1002" s="26"/>
      <c r="G1002" s="26"/>
      <c r="H1002" s="26"/>
      <c r="I1002" s="182">
        <f>I1003</f>
        <v>390</v>
      </c>
      <c r="J1002" s="147"/>
      <c r="K1002" s="147"/>
      <c r="L1002" s="147"/>
      <c r="M1002" s="147"/>
      <c r="N1002" s="200">
        <f aca="true" t="shared" si="194" ref="N1002:O1004">N1003</f>
        <v>0</v>
      </c>
      <c r="O1002" s="200">
        <f t="shared" si="194"/>
        <v>390</v>
      </c>
    </row>
    <row r="1003" spans="1:15" ht="45">
      <c r="A1003" s="112" t="s">
        <v>247</v>
      </c>
      <c r="B1003" s="24" t="s">
        <v>304</v>
      </c>
      <c r="C1003" s="24" t="s">
        <v>193</v>
      </c>
      <c r="D1003" s="24" t="s">
        <v>189</v>
      </c>
      <c r="E1003" s="24" t="s">
        <v>556</v>
      </c>
      <c r="F1003" s="24" t="s">
        <v>246</v>
      </c>
      <c r="G1003" s="26"/>
      <c r="H1003" s="26"/>
      <c r="I1003" s="182">
        <f>I1004</f>
        <v>390</v>
      </c>
      <c r="J1003" s="147"/>
      <c r="K1003" s="147"/>
      <c r="L1003" s="147"/>
      <c r="M1003" s="147"/>
      <c r="N1003" s="200">
        <f t="shared" si="194"/>
        <v>0</v>
      </c>
      <c r="O1003" s="200">
        <f t="shared" si="194"/>
        <v>390</v>
      </c>
    </row>
    <row r="1004" spans="1:15" ht="18">
      <c r="A1004" s="112" t="s">
        <v>249</v>
      </c>
      <c r="B1004" s="24" t="s">
        <v>304</v>
      </c>
      <c r="C1004" s="24" t="s">
        <v>193</v>
      </c>
      <c r="D1004" s="24" t="s">
        <v>189</v>
      </c>
      <c r="E1004" s="24" t="s">
        <v>556</v>
      </c>
      <c r="F1004" s="24" t="s">
        <v>248</v>
      </c>
      <c r="G1004" s="26"/>
      <c r="H1004" s="26"/>
      <c r="I1004" s="182">
        <f>I1005</f>
        <v>390</v>
      </c>
      <c r="J1004" s="147"/>
      <c r="K1004" s="147"/>
      <c r="L1004" s="147"/>
      <c r="M1004" s="147"/>
      <c r="N1004" s="200">
        <f t="shared" si="194"/>
        <v>0</v>
      </c>
      <c r="O1004" s="200">
        <f t="shared" si="194"/>
        <v>390</v>
      </c>
    </row>
    <row r="1005" spans="1:15" ht="18">
      <c r="A1005" s="114" t="s">
        <v>235</v>
      </c>
      <c r="B1005" s="26" t="s">
        <v>304</v>
      </c>
      <c r="C1005" s="26" t="s">
        <v>193</v>
      </c>
      <c r="D1005" s="26" t="s">
        <v>189</v>
      </c>
      <c r="E1005" s="26" t="s">
        <v>556</v>
      </c>
      <c r="F1005" s="26" t="s">
        <v>248</v>
      </c>
      <c r="G1005" s="26" t="s">
        <v>223</v>
      </c>
      <c r="H1005" s="26"/>
      <c r="I1005" s="139">
        <v>390</v>
      </c>
      <c r="J1005" s="183"/>
      <c r="K1005" s="183"/>
      <c r="L1005" s="183"/>
      <c r="M1005" s="183"/>
      <c r="N1005" s="139">
        <v>0</v>
      </c>
      <c r="O1005" s="139">
        <f>I1005+N1005</f>
        <v>390</v>
      </c>
    </row>
    <row r="1006" spans="1:15" ht="60">
      <c r="A1006" s="112" t="s">
        <v>293</v>
      </c>
      <c r="B1006" s="24" t="s">
        <v>304</v>
      </c>
      <c r="C1006" s="24" t="s">
        <v>193</v>
      </c>
      <c r="D1006" s="24" t="s">
        <v>189</v>
      </c>
      <c r="E1006" s="24" t="s">
        <v>11</v>
      </c>
      <c r="F1006" s="26"/>
      <c r="G1006" s="26"/>
      <c r="H1006" s="26"/>
      <c r="I1006" s="163">
        <f>I1007</f>
        <v>232</v>
      </c>
      <c r="J1006" s="151"/>
      <c r="K1006" s="151"/>
      <c r="L1006" s="151"/>
      <c r="M1006" s="151"/>
      <c r="N1006" s="200">
        <f aca="true" t="shared" si="195" ref="N1006:O1008">N1007</f>
        <v>0</v>
      </c>
      <c r="O1006" s="200">
        <f t="shared" si="195"/>
        <v>232</v>
      </c>
    </row>
    <row r="1007" spans="1:15" ht="45">
      <c r="A1007" s="112" t="s">
        <v>247</v>
      </c>
      <c r="B1007" s="24" t="s">
        <v>304</v>
      </c>
      <c r="C1007" s="24" t="s">
        <v>193</v>
      </c>
      <c r="D1007" s="24" t="s">
        <v>189</v>
      </c>
      <c r="E1007" s="24" t="s">
        <v>11</v>
      </c>
      <c r="F1007" s="24" t="s">
        <v>246</v>
      </c>
      <c r="G1007" s="26"/>
      <c r="H1007" s="26"/>
      <c r="I1007" s="163">
        <f>I1008</f>
        <v>232</v>
      </c>
      <c r="J1007" s="151"/>
      <c r="K1007" s="151"/>
      <c r="L1007" s="151"/>
      <c r="M1007" s="151"/>
      <c r="N1007" s="200">
        <f t="shared" si="195"/>
        <v>0</v>
      </c>
      <c r="O1007" s="200">
        <f t="shared" si="195"/>
        <v>232</v>
      </c>
    </row>
    <row r="1008" spans="1:15" ht="18">
      <c r="A1008" s="112" t="s">
        <v>249</v>
      </c>
      <c r="B1008" s="24" t="s">
        <v>304</v>
      </c>
      <c r="C1008" s="24" t="s">
        <v>193</v>
      </c>
      <c r="D1008" s="24" t="s">
        <v>189</v>
      </c>
      <c r="E1008" s="24" t="s">
        <v>11</v>
      </c>
      <c r="F1008" s="24" t="s">
        <v>248</v>
      </c>
      <c r="G1008" s="26"/>
      <c r="H1008" s="26"/>
      <c r="I1008" s="163">
        <f>I1009</f>
        <v>232</v>
      </c>
      <c r="J1008" s="151"/>
      <c r="K1008" s="151"/>
      <c r="L1008" s="151"/>
      <c r="M1008" s="151"/>
      <c r="N1008" s="200">
        <f t="shared" si="195"/>
        <v>0</v>
      </c>
      <c r="O1008" s="200">
        <f t="shared" si="195"/>
        <v>232</v>
      </c>
    </row>
    <row r="1009" spans="1:15" ht="18">
      <c r="A1009" s="114" t="s">
        <v>234</v>
      </c>
      <c r="B1009" s="26" t="s">
        <v>304</v>
      </c>
      <c r="C1009" s="26" t="s">
        <v>193</v>
      </c>
      <c r="D1009" s="26" t="s">
        <v>189</v>
      </c>
      <c r="E1009" s="26" t="s">
        <v>11</v>
      </c>
      <c r="F1009" s="26" t="s">
        <v>248</v>
      </c>
      <c r="G1009" s="26" t="s">
        <v>222</v>
      </c>
      <c r="H1009" s="26"/>
      <c r="I1009" s="139">
        <v>232</v>
      </c>
      <c r="J1009" s="151"/>
      <c r="K1009" s="151"/>
      <c r="L1009" s="151"/>
      <c r="M1009" s="151"/>
      <c r="N1009" s="141">
        <v>0</v>
      </c>
      <c r="O1009" s="141">
        <f>I1009+N1009</f>
        <v>232</v>
      </c>
    </row>
    <row r="1010" spans="1:15" ht="45">
      <c r="A1010" s="22" t="s">
        <v>273</v>
      </c>
      <c r="B1010" s="24" t="s">
        <v>304</v>
      </c>
      <c r="C1010" s="24" t="s">
        <v>193</v>
      </c>
      <c r="D1010" s="24" t="s">
        <v>189</v>
      </c>
      <c r="E1010" s="24" t="s">
        <v>12</v>
      </c>
      <c r="F1010" s="26"/>
      <c r="G1010" s="26"/>
      <c r="H1010" s="26"/>
      <c r="I1010" s="185">
        <f>I1011</f>
        <v>754.3</v>
      </c>
      <c r="J1010" s="151"/>
      <c r="K1010" s="151"/>
      <c r="L1010" s="151"/>
      <c r="M1010" s="151"/>
      <c r="N1010" s="200">
        <f aca="true" t="shared" si="196" ref="N1010:O1012">N1011</f>
        <v>0</v>
      </c>
      <c r="O1010" s="200">
        <f t="shared" si="196"/>
        <v>754.3</v>
      </c>
    </row>
    <row r="1011" spans="1:15" ht="45">
      <c r="A1011" s="112" t="s">
        <v>247</v>
      </c>
      <c r="B1011" s="24" t="s">
        <v>304</v>
      </c>
      <c r="C1011" s="24" t="s">
        <v>193</v>
      </c>
      <c r="D1011" s="24" t="s">
        <v>189</v>
      </c>
      <c r="E1011" s="24" t="s">
        <v>12</v>
      </c>
      <c r="F1011" s="24" t="s">
        <v>246</v>
      </c>
      <c r="G1011" s="26"/>
      <c r="H1011" s="26"/>
      <c r="I1011" s="185">
        <f>I1012</f>
        <v>754.3</v>
      </c>
      <c r="J1011" s="151"/>
      <c r="K1011" s="151"/>
      <c r="L1011" s="151"/>
      <c r="M1011" s="151"/>
      <c r="N1011" s="200">
        <f t="shared" si="196"/>
        <v>0</v>
      </c>
      <c r="O1011" s="200">
        <f t="shared" si="196"/>
        <v>754.3</v>
      </c>
    </row>
    <row r="1012" spans="1:15" ht="18">
      <c r="A1012" s="112" t="s">
        <v>249</v>
      </c>
      <c r="B1012" s="24" t="s">
        <v>304</v>
      </c>
      <c r="C1012" s="24" t="s">
        <v>193</v>
      </c>
      <c r="D1012" s="24" t="s">
        <v>189</v>
      </c>
      <c r="E1012" s="24" t="s">
        <v>12</v>
      </c>
      <c r="F1012" s="24" t="s">
        <v>248</v>
      </c>
      <c r="G1012" s="26"/>
      <c r="H1012" s="26"/>
      <c r="I1012" s="185">
        <f>I1013</f>
        <v>754.3</v>
      </c>
      <c r="J1012" s="151"/>
      <c r="K1012" s="151"/>
      <c r="L1012" s="151"/>
      <c r="M1012" s="151"/>
      <c r="N1012" s="200">
        <f t="shared" si="196"/>
        <v>0</v>
      </c>
      <c r="O1012" s="200">
        <f t="shared" si="196"/>
        <v>754.3</v>
      </c>
    </row>
    <row r="1013" spans="1:15" ht="18">
      <c r="A1013" s="114" t="s">
        <v>234</v>
      </c>
      <c r="B1013" s="26" t="s">
        <v>304</v>
      </c>
      <c r="C1013" s="26" t="s">
        <v>193</v>
      </c>
      <c r="D1013" s="26" t="s">
        <v>189</v>
      </c>
      <c r="E1013" s="26" t="s">
        <v>12</v>
      </c>
      <c r="F1013" s="26" t="s">
        <v>248</v>
      </c>
      <c r="G1013" s="26" t="s">
        <v>222</v>
      </c>
      <c r="H1013" s="26"/>
      <c r="I1013" s="139">
        <v>754.3</v>
      </c>
      <c r="J1013" s="151"/>
      <c r="K1013" s="151"/>
      <c r="L1013" s="151"/>
      <c r="M1013" s="151"/>
      <c r="N1013" s="141">
        <v>0</v>
      </c>
      <c r="O1013" s="141">
        <f>I1013+N1013</f>
        <v>754.3</v>
      </c>
    </row>
    <row r="1014" spans="1:15" ht="28.5">
      <c r="A1014" s="45" t="s">
        <v>323</v>
      </c>
      <c r="B1014" s="46" t="s">
        <v>304</v>
      </c>
      <c r="C1014" s="46" t="s">
        <v>193</v>
      </c>
      <c r="D1014" s="46" t="s">
        <v>192</v>
      </c>
      <c r="E1014" s="46"/>
      <c r="F1014" s="46"/>
      <c r="G1014" s="46"/>
      <c r="H1014" s="46"/>
      <c r="I1014" s="133">
        <f>I1015</f>
        <v>8211.2</v>
      </c>
      <c r="J1014" s="151"/>
      <c r="K1014" s="151"/>
      <c r="L1014" s="151"/>
      <c r="M1014" s="151"/>
      <c r="N1014" s="133">
        <f>N1015</f>
        <v>246.6</v>
      </c>
      <c r="O1014" s="133">
        <f>O1015</f>
        <v>8457.800000000001</v>
      </c>
    </row>
    <row r="1015" spans="1:15" ht="18">
      <c r="A1015" s="23" t="s">
        <v>164</v>
      </c>
      <c r="B1015" s="24" t="s">
        <v>304</v>
      </c>
      <c r="C1015" s="24" t="s">
        <v>193</v>
      </c>
      <c r="D1015" s="24" t="s">
        <v>192</v>
      </c>
      <c r="E1015" s="24" t="s">
        <v>358</v>
      </c>
      <c r="F1015" s="24"/>
      <c r="G1015" s="24"/>
      <c r="H1015" s="24"/>
      <c r="I1015" s="137">
        <f>I1020+I1027+I1016</f>
        <v>8211.2</v>
      </c>
      <c r="J1015" s="195">
        <f aca="true" t="shared" si="197" ref="J1015:O1015">J1020+J1027+J1016</f>
        <v>0</v>
      </c>
      <c r="K1015" s="195">
        <f t="shared" si="197"/>
        <v>0</v>
      </c>
      <c r="L1015" s="195">
        <f t="shared" si="197"/>
        <v>0</v>
      </c>
      <c r="M1015" s="195">
        <f t="shared" si="197"/>
        <v>0</v>
      </c>
      <c r="N1015" s="200">
        <f t="shared" si="197"/>
        <v>246.6</v>
      </c>
      <c r="O1015" s="200">
        <f t="shared" si="197"/>
        <v>8457.800000000001</v>
      </c>
    </row>
    <row r="1016" spans="1:15" ht="135">
      <c r="A1016" s="59" t="s">
        <v>576</v>
      </c>
      <c r="B1016" s="24" t="s">
        <v>304</v>
      </c>
      <c r="C1016" s="24" t="s">
        <v>193</v>
      </c>
      <c r="D1016" s="24" t="s">
        <v>192</v>
      </c>
      <c r="E1016" s="122" t="s">
        <v>577</v>
      </c>
      <c r="F1016" s="24"/>
      <c r="G1016" s="24"/>
      <c r="H1016" s="24"/>
      <c r="I1016" s="195">
        <f>I1017</f>
        <v>72.1</v>
      </c>
      <c r="J1016" s="151"/>
      <c r="K1016" s="151"/>
      <c r="L1016" s="151"/>
      <c r="M1016" s="151"/>
      <c r="N1016" s="200">
        <f aca="true" t="shared" si="198" ref="N1016:O1018">N1017</f>
        <v>0</v>
      </c>
      <c r="O1016" s="200">
        <f t="shared" si="198"/>
        <v>72.1</v>
      </c>
    </row>
    <row r="1017" spans="1:15" ht="90">
      <c r="A1017" s="23" t="s">
        <v>313</v>
      </c>
      <c r="B1017" s="24" t="s">
        <v>304</v>
      </c>
      <c r="C1017" s="24" t="s">
        <v>193</v>
      </c>
      <c r="D1017" s="24" t="s">
        <v>192</v>
      </c>
      <c r="E1017" s="122" t="s">
        <v>577</v>
      </c>
      <c r="F1017" s="24" t="s">
        <v>242</v>
      </c>
      <c r="G1017" s="24"/>
      <c r="H1017" s="24"/>
      <c r="I1017" s="195">
        <f>I1018</f>
        <v>72.1</v>
      </c>
      <c r="J1017" s="151"/>
      <c r="K1017" s="151"/>
      <c r="L1017" s="151"/>
      <c r="M1017" s="151"/>
      <c r="N1017" s="200">
        <f t="shared" si="198"/>
        <v>0</v>
      </c>
      <c r="O1017" s="200">
        <f t="shared" si="198"/>
        <v>72.1</v>
      </c>
    </row>
    <row r="1018" spans="1:15" ht="30">
      <c r="A1018" s="23" t="s">
        <v>312</v>
      </c>
      <c r="B1018" s="24" t="s">
        <v>304</v>
      </c>
      <c r="C1018" s="24" t="s">
        <v>193</v>
      </c>
      <c r="D1018" s="24" t="s">
        <v>192</v>
      </c>
      <c r="E1018" s="122" t="s">
        <v>578</v>
      </c>
      <c r="F1018" s="24" t="s">
        <v>243</v>
      </c>
      <c r="G1018" s="24"/>
      <c r="H1018" s="24"/>
      <c r="I1018" s="195">
        <f>I1019</f>
        <v>72.1</v>
      </c>
      <c r="J1018" s="151"/>
      <c r="K1018" s="151"/>
      <c r="L1018" s="151"/>
      <c r="M1018" s="151"/>
      <c r="N1018" s="200">
        <f t="shared" si="198"/>
        <v>0</v>
      </c>
      <c r="O1018" s="200">
        <f t="shared" si="198"/>
        <v>72.1</v>
      </c>
    </row>
    <row r="1019" spans="1:15" ht="18">
      <c r="A1019" s="25" t="s">
        <v>235</v>
      </c>
      <c r="B1019" s="26" t="s">
        <v>304</v>
      </c>
      <c r="C1019" s="26" t="s">
        <v>193</v>
      </c>
      <c r="D1019" s="26" t="s">
        <v>192</v>
      </c>
      <c r="E1019" s="58" t="s">
        <v>577</v>
      </c>
      <c r="F1019" s="26" t="s">
        <v>243</v>
      </c>
      <c r="G1019" s="26" t="s">
        <v>223</v>
      </c>
      <c r="H1019" s="24"/>
      <c r="I1019" s="139">
        <v>72.1</v>
      </c>
      <c r="J1019" s="145"/>
      <c r="K1019" s="145"/>
      <c r="L1019" s="145"/>
      <c r="M1019" s="145"/>
      <c r="N1019" s="139">
        <v>0</v>
      </c>
      <c r="O1019" s="139">
        <f>I1019+N1019</f>
        <v>72.1</v>
      </c>
    </row>
    <row r="1020" spans="1:15" ht="30">
      <c r="A1020" s="48" t="s">
        <v>241</v>
      </c>
      <c r="B1020" s="24" t="s">
        <v>304</v>
      </c>
      <c r="C1020" s="24" t="s">
        <v>193</v>
      </c>
      <c r="D1020" s="24" t="s">
        <v>192</v>
      </c>
      <c r="E1020" s="24" t="s">
        <v>357</v>
      </c>
      <c r="F1020" s="24"/>
      <c r="G1020" s="24"/>
      <c r="H1020" s="24"/>
      <c r="I1020" s="137">
        <f>I1021+I1024</f>
        <v>4126.7</v>
      </c>
      <c r="J1020" s="151"/>
      <c r="K1020" s="151"/>
      <c r="L1020" s="151"/>
      <c r="M1020" s="151"/>
      <c r="N1020" s="200">
        <f>N1021+N1024</f>
        <v>193.7</v>
      </c>
      <c r="O1020" s="200">
        <f>O1021+O1024</f>
        <v>4320.4</v>
      </c>
    </row>
    <row r="1021" spans="1:15" ht="90">
      <c r="A1021" s="23" t="s">
        <v>313</v>
      </c>
      <c r="B1021" s="24" t="s">
        <v>304</v>
      </c>
      <c r="C1021" s="24" t="s">
        <v>193</v>
      </c>
      <c r="D1021" s="24" t="s">
        <v>192</v>
      </c>
      <c r="E1021" s="24" t="s">
        <v>357</v>
      </c>
      <c r="F1021" s="24" t="s">
        <v>242</v>
      </c>
      <c r="G1021" s="24"/>
      <c r="H1021" s="24"/>
      <c r="I1021" s="137">
        <f>I1022</f>
        <v>3966.3</v>
      </c>
      <c r="J1021" s="151"/>
      <c r="K1021" s="151"/>
      <c r="L1021" s="151"/>
      <c r="M1021" s="151"/>
      <c r="N1021" s="200">
        <f>N1022</f>
        <v>193.7</v>
      </c>
      <c r="O1021" s="200">
        <f>O1022</f>
        <v>4160</v>
      </c>
    </row>
    <row r="1022" spans="1:15" ht="30">
      <c r="A1022" s="23" t="s">
        <v>312</v>
      </c>
      <c r="B1022" s="24" t="s">
        <v>304</v>
      </c>
      <c r="C1022" s="24" t="s">
        <v>193</v>
      </c>
      <c r="D1022" s="24" t="s">
        <v>192</v>
      </c>
      <c r="E1022" s="24" t="s">
        <v>357</v>
      </c>
      <c r="F1022" s="24" t="s">
        <v>243</v>
      </c>
      <c r="G1022" s="24"/>
      <c r="H1022" s="24"/>
      <c r="I1022" s="137">
        <f>I1023</f>
        <v>3966.3</v>
      </c>
      <c r="J1022" s="151"/>
      <c r="K1022" s="151"/>
      <c r="L1022" s="151"/>
      <c r="M1022" s="151"/>
      <c r="N1022" s="200">
        <f>N1023</f>
        <v>193.7</v>
      </c>
      <c r="O1022" s="200">
        <f>O1023</f>
        <v>4160</v>
      </c>
    </row>
    <row r="1023" spans="1:15" ht="18">
      <c r="A1023" s="25" t="s">
        <v>234</v>
      </c>
      <c r="B1023" s="26" t="s">
        <v>304</v>
      </c>
      <c r="C1023" s="26" t="s">
        <v>193</v>
      </c>
      <c r="D1023" s="26" t="s">
        <v>192</v>
      </c>
      <c r="E1023" s="26" t="s">
        <v>357</v>
      </c>
      <c r="F1023" s="26" t="s">
        <v>243</v>
      </c>
      <c r="G1023" s="26" t="s">
        <v>222</v>
      </c>
      <c r="H1023" s="26"/>
      <c r="I1023" s="139">
        <v>3966.3</v>
      </c>
      <c r="J1023" s="151"/>
      <c r="K1023" s="151"/>
      <c r="L1023" s="151"/>
      <c r="M1023" s="151"/>
      <c r="N1023" s="141">
        <v>193.7</v>
      </c>
      <c r="O1023" s="141">
        <f>I1023+N1023</f>
        <v>4160</v>
      </c>
    </row>
    <row r="1024" spans="1:15" ht="36" customHeight="1">
      <c r="A1024" s="22" t="s">
        <v>327</v>
      </c>
      <c r="B1024" s="24" t="s">
        <v>304</v>
      </c>
      <c r="C1024" s="24" t="s">
        <v>193</v>
      </c>
      <c r="D1024" s="24" t="s">
        <v>192</v>
      </c>
      <c r="E1024" s="24" t="s">
        <v>357</v>
      </c>
      <c r="F1024" s="24" t="s">
        <v>244</v>
      </c>
      <c r="G1024" s="24"/>
      <c r="H1024" s="24"/>
      <c r="I1024" s="137">
        <f>I1025</f>
        <v>160.4</v>
      </c>
      <c r="J1024" s="151"/>
      <c r="K1024" s="151"/>
      <c r="L1024" s="151"/>
      <c r="M1024" s="151"/>
      <c r="N1024" s="200">
        <f>N1025</f>
        <v>0</v>
      </c>
      <c r="O1024" s="200">
        <f>O1025</f>
        <v>160.4</v>
      </c>
    </row>
    <row r="1025" spans="1:15" ht="45">
      <c r="A1025" s="22" t="s">
        <v>315</v>
      </c>
      <c r="B1025" s="24" t="s">
        <v>304</v>
      </c>
      <c r="C1025" s="24" t="s">
        <v>193</v>
      </c>
      <c r="D1025" s="24" t="s">
        <v>192</v>
      </c>
      <c r="E1025" s="24" t="s">
        <v>357</v>
      </c>
      <c r="F1025" s="24" t="s">
        <v>245</v>
      </c>
      <c r="G1025" s="24"/>
      <c r="H1025" s="24"/>
      <c r="I1025" s="137">
        <f>I1026</f>
        <v>160.4</v>
      </c>
      <c r="J1025" s="151"/>
      <c r="K1025" s="151"/>
      <c r="L1025" s="151"/>
      <c r="M1025" s="151"/>
      <c r="N1025" s="200">
        <f>N1026</f>
        <v>0</v>
      </c>
      <c r="O1025" s="200">
        <f>O1026</f>
        <v>160.4</v>
      </c>
    </row>
    <row r="1026" spans="1:15" ht="18">
      <c r="A1026" s="25" t="s">
        <v>234</v>
      </c>
      <c r="B1026" s="26" t="s">
        <v>304</v>
      </c>
      <c r="C1026" s="26" t="s">
        <v>193</v>
      </c>
      <c r="D1026" s="26" t="s">
        <v>192</v>
      </c>
      <c r="E1026" s="26" t="s">
        <v>357</v>
      </c>
      <c r="F1026" s="26" t="s">
        <v>245</v>
      </c>
      <c r="G1026" s="26" t="s">
        <v>222</v>
      </c>
      <c r="H1026" s="26"/>
      <c r="I1026" s="139">
        <v>160.4</v>
      </c>
      <c r="J1026" s="151"/>
      <c r="K1026" s="151"/>
      <c r="L1026" s="151"/>
      <c r="M1026" s="151"/>
      <c r="N1026" s="141">
        <v>0</v>
      </c>
      <c r="O1026" s="141">
        <f>I1026+N1026</f>
        <v>160.4</v>
      </c>
    </row>
    <row r="1027" spans="1:15" ht="30">
      <c r="A1027" s="23" t="s">
        <v>265</v>
      </c>
      <c r="B1027" s="24" t="s">
        <v>304</v>
      </c>
      <c r="C1027" s="24" t="s">
        <v>193</v>
      </c>
      <c r="D1027" s="24" t="s">
        <v>192</v>
      </c>
      <c r="E1027" s="24" t="s">
        <v>33</v>
      </c>
      <c r="F1027" s="24"/>
      <c r="G1027" s="24"/>
      <c r="H1027" s="24"/>
      <c r="I1027" s="137">
        <f>I1028+I1031</f>
        <v>4012.4</v>
      </c>
      <c r="J1027" s="151"/>
      <c r="K1027" s="151"/>
      <c r="L1027" s="151"/>
      <c r="M1027" s="151"/>
      <c r="N1027" s="200">
        <f>N1028+N1031</f>
        <v>52.9</v>
      </c>
      <c r="O1027" s="200">
        <f>O1028+O1031</f>
        <v>4065.3</v>
      </c>
    </row>
    <row r="1028" spans="1:15" ht="90">
      <c r="A1028" s="23" t="s">
        <v>313</v>
      </c>
      <c r="B1028" s="24" t="s">
        <v>304</v>
      </c>
      <c r="C1028" s="24" t="s">
        <v>193</v>
      </c>
      <c r="D1028" s="24" t="s">
        <v>192</v>
      </c>
      <c r="E1028" s="24" t="s">
        <v>33</v>
      </c>
      <c r="F1028" s="24" t="s">
        <v>242</v>
      </c>
      <c r="G1028" s="24"/>
      <c r="H1028" s="24"/>
      <c r="I1028" s="137">
        <f>I1029</f>
        <v>3699.3</v>
      </c>
      <c r="J1028" s="151"/>
      <c r="K1028" s="151"/>
      <c r="L1028" s="151"/>
      <c r="M1028" s="151"/>
      <c r="N1028" s="200">
        <f>N1029</f>
        <v>31.7</v>
      </c>
      <c r="O1028" s="200">
        <f>O1029</f>
        <v>3731</v>
      </c>
    </row>
    <row r="1029" spans="1:15" ht="30">
      <c r="A1029" s="23" t="s">
        <v>251</v>
      </c>
      <c r="B1029" s="24" t="s">
        <v>304</v>
      </c>
      <c r="C1029" s="24" t="s">
        <v>193</v>
      </c>
      <c r="D1029" s="24" t="s">
        <v>192</v>
      </c>
      <c r="E1029" s="24" t="s">
        <v>33</v>
      </c>
      <c r="F1029" s="24" t="s">
        <v>250</v>
      </c>
      <c r="G1029" s="24"/>
      <c r="H1029" s="24"/>
      <c r="I1029" s="137">
        <f>I1030</f>
        <v>3699.3</v>
      </c>
      <c r="J1029" s="151"/>
      <c r="K1029" s="151"/>
      <c r="L1029" s="151"/>
      <c r="M1029" s="151"/>
      <c r="N1029" s="200">
        <f>N1030</f>
        <v>31.7</v>
      </c>
      <c r="O1029" s="200">
        <f>O1030</f>
        <v>3731</v>
      </c>
    </row>
    <row r="1030" spans="1:15" ht="18">
      <c r="A1030" s="28" t="s">
        <v>234</v>
      </c>
      <c r="B1030" s="26" t="s">
        <v>304</v>
      </c>
      <c r="C1030" s="26" t="s">
        <v>193</v>
      </c>
      <c r="D1030" s="26" t="s">
        <v>192</v>
      </c>
      <c r="E1030" s="26" t="s">
        <v>33</v>
      </c>
      <c r="F1030" s="26" t="s">
        <v>250</v>
      </c>
      <c r="G1030" s="26" t="s">
        <v>222</v>
      </c>
      <c r="H1030" s="26"/>
      <c r="I1030" s="139">
        <v>3699.3</v>
      </c>
      <c r="J1030" s="151"/>
      <c r="K1030" s="151"/>
      <c r="L1030" s="151"/>
      <c r="M1030" s="151"/>
      <c r="N1030" s="141">
        <v>31.7</v>
      </c>
      <c r="O1030" s="141">
        <f>I1030+N1030</f>
        <v>3731</v>
      </c>
    </row>
    <row r="1031" spans="1:15" ht="35.25" customHeight="1">
      <c r="A1031" s="22" t="s">
        <v>327</v>
      </c>
      <c r="B1031" s="24" t="s">
        <v>304</v>
      </c>
      <c r="C1031" s="24" t="s">
        <v>193</v>
      </c>
      <c r="D1031" s="24" t="s">
        <v>192</v>
      </c>
      <c r="E1031" s="24" t="s">
        <v>33</v>
      </c>
      <c r="F1031" s="24" t="s">
        <v>244</v>
      </c>
      <c r="G1031" s="24"/>
      <c r="H1031" s="24"/>
      <c r="I1031" s="137">
        <f>I1032</f>
        <v>313.1</v>
      </c>
      <c r="J1031" s="151"/>
      <c r="K1031" s="151"/>
      <c r="L1031" s="151"/>
      <c r="M1031" s="151"/>
      <c r="N1031" s="200">
        <f>N1032</f>
        <v>21.2</v>
      </c>
      <c r="O1031" s="200">
        <f>O1032</f>
        <v>334.3</v>
      </c>
    </row>
    <row r="1032" spans="1:15" ht="45">
      <c r="A1032" s="22" t="s">
        <v>315</v>
      </c>
      <c r="B1032" s="24" t="s">
        <v>304</v>
      </c>
      <c r="C1032" s="24" t="s">
        <v>193</v>
      </c>
      <c r="D1032" s="24" t="s">
        <v>192</v>
      </c>
      <c r="E1032" s="24" t="s">
        <v>33</v>
      </c>
      <c r="F1032" s="24" t="s">
        <v>245</v>
      </c>
      <c r="G1032" s="24"/>
      <c r="H1032" s="24"/>
      <c r="I1032" s="137">
        <f>I1033</f>
        <v>313.1</v>
      </c>
      <c r="J1032" s="151"/>
      <c r="K1032" s="151"/>
      <c r="L1032" s="151"/>
      <c r="M1032" s="151"/>
      <c r="N1032" s="200">
        <f>N1033</f>
        <v>21.2</v>
      </c>
      <c r="O1032" s="200">
        <f>O1033</f>
        <v>334.3</v>
      </c>
    </row>
    <row r="1033" spans="1:15" ht="18">
      <c r="A1033" s="25" t="s">
        <v>234</v>
      </c>
      <c r="B1033" s="26" t="s">
        <v>304</v>
      </c>
      <c r="C1033" s="26" t="s">
        <v>193</v>
      </c>
      <c r="D1033" s="26" t="s">
        <v>192</v>
      </c>
      <c r="E1033" s="26" t="s">
        <v>33</v>
      </c>
      <c r="F1033" s="26" t="s">
        <v>245</v>
      </c>
      <c r="G1033" s="26" t="s">
        <v>222</v>
      </c>
      <c r="H1033" s="26"/>
      <c r="I1033" s="139">
        <v>313.1</v>
      </c>
      <c r="J1033" s="151"/>
      <c r="K1033" s="151"/>
      <c r="L1033" s="151"/>
      <c r="M1033" s="151"/>
      <c r="N1033" s="141">
        <v>21.2</v>
      </c>
      <c r="O1033" s="141">
        <f>I1033+N1033</f>
        <v>334.3</v>
      </c>
    </row>
    <row r="1034" spans="1:15" ht="18">
      <c r="A1034" s="45" t="s">
        <v>186</v>
      </c>
      <c r="B1034" s="46" t="s">
        <v>304</v>
      </c>
      <c r="C1034" s="46" t="s">
        <v>203</v>
      </c>
      <c r="D1034" s="46"/>
      <c r="E1034" s="26"/>
      <c r="F1034" s="26"/>
      <c r="G1034" s="26"/>
      <c r="H1034" s="26"/>
      <c r="I1034" s="133">
        <f aca="true" t="shared" si="199" ref="I1034:I1040">I1035</f>
        <v>2434.3</v>
      </c>
      <c r="J1034" s="151"/>
      <c r="K1034" s="151"/>
      <c r="L1034" s="151"/>
      <c r="M1034" s="151"/>
      <c r="N1034" s="133">
        <f aca="true" t="shared" si="200" ref="N1034:O1040">N1035</f>
        <v>0</v>
      </c>
      <c r="O1034" s="133">
        <f t="shared" si="200"/>
        <v>2434.3</v>
      </c>
    </row>
    <row r="1035" spans="1:15" ht="18">
      <c r="A1035" s="45" t="s">
        <v>238</v>
      </c>
      <c r="B1035" s="46" t="s">
        <v>304</v>
      </c>
      <c r="C1035" s="46" t="s">
        <v>203</v>
      </c>
      <c r="D1035" s="46" t="s">
        <v>192</v>
      </c>
      <c r="E1035" s="26"/>
      <c r="F1035" s="26"/>
      <c r="G1035" s="26"/>
      <c r="H1035" s="26"/>
      <c r="I1035" s="133">
        <f t="shared" si="199"/>
        <v>2434.3</v>
      </c>
      <c r="J1035" s="151"/>
      <c r="K1035" s="151"/>
      <c r="L1035" s="151"/>
      <c r="M1035" s="151"/>
      <c r="N1035" s="133">
        <f t="shared" si="200"/>
        <v>0</v>
      </c>
      <c r="O1035" s="133">
        <f t="shared" si="200"/>
        <v>2434.3</v>
      </c>
    </row>
    <row r="1036" spans="1:15" ht="30">
      <c r="A1036" s="22" t="s">
        <v>429</v>
      </c>
      <c r="B1036" s="24" t="s">
        <v>304</v>
      </c>
      <c r="C1036" s="24" t="s">
        <v>203</v>
      </c>
      <c r="D1036" s="24" t="s">
        <v>192</v>
      </c>
      <c r="E1036" s="24" t="s">
        <v>126</v>
      </c>
      <c r="F1036" s="24"/>
      <c r="G1036" s="24"/>
      <c r="H1036" s="26"/>
      <c r="I1036" s="137">
        <f t="shared" si="199"/>
        <v>2434.3</v>
      </c>
      <c r="J1036" s="151"/>
      <c r="K1036" s="151"/>
      <c r="L1036" s="151"/>
      <c r="M1036" s="151"/>
      <c r="N1036" s="200">
        <f t="shared" si="200"/>
        <v>0</v>
      </c>
      <c r="O1036" s="200">
        <f t="shared" si="200"/>
        <v>2434.3</v>
      </c>
    </row>
    <row r="1037" spans="1:15" ht="30">
      <c r="A1037" s="22" t="s">
        <v>434</v>
      </c>
      <c r="B1037" s="24" t="s">
        <v>304</v>
      </c>
      <c r="C1037" s="24" t="s">
        <v>203</v>
      </c>
      <c r="D1037" s="24" t="s">
        <v>192</v>
      </c>
      <c r="E1037" s="24" t="s">
        <v>127</v>
      </c>
      <c r="F1037" s="24"/>
      <c r="G1037" s="24"/>
      <c r="H1037" s="26"/>
      <c r="I1037" s="137">
        <f t="shared" si="199"/>
        <v>2434.3</v>
      </c>
      <c r="J1037" s="151"/>
      <c r="K1037" s="151"/>
      <c r="L1037" s="151"/>
      <c r="M1037" s="151"/>
      <c r="N1037" s="200">
        <f t="shared" si="200"/>
        <v>0</v>
      </c>
      <c r="O1037" s="200">
        <f t="shared" si="200"/>
        <v>2434.3</v>
      </c>
    </row>
    <row r="1038" spans="1:15" ht="75">
      <c r="A1038" s="22" t="s">
        <v>321</v>
      </c>
      <c r="B1038" s="24" t="s">
        <v>304</v>
      </c>
      <c r="C1038" s="24" t="s">
        <v>203</v>
      </c>
      <c r="D1038" s="24" t="s">
        <v>192</v>
      </c>
      <c r="E1038" s="24" t="s">
        <v>128</v>
      </c>
      <c r="F1038" s="24"/>
      <c r="G1038" s="24"/>
      <c r="H1038" s="26"/>
      <c r="I1038" s="137">
        <f>I1039</f>
        <v>2434.3</v>
      </c>
      <c r="J1038" s="151"/>
      <c r="K1038" s="151"/>
      <c r="L1038" s="151"/>
      <c r="M1038" s="151"/>
      <c r="N1038" s="200">
        <f>N1039</f>
        <v>0</v>
      </c>
      <c r="O1038" s="200">
        <f>O1039</f>
        <v>2434.3</v>
      </c>
    </row>
    <row r="1039" spans="1:15" ht="26.25" customHeight="1">
      <c r="A1039" s="22" t="s">
        <v>522</v>
      </c>
      <c r="B1039" s="24" t="s">
        <v>304</v>
      </c>
      <c r="C1039" s="24" t="s">
        <v>203</v>
      </c>
      <c r="D1039" s="24" t="s">
        <v>192</v>
      </c>
      <c r="E1039" s="24" t="s">
        <v>129</v>
      </c>
      <c r="F1039" s="24"/>
      <c r="G1039" s="24"/>
      <c r="H1039" s="26"/>
      <c r="I1039" s="137">
        <f>I1040</f>
        <v>2434.3</v>
      </c>
      <c r="J1039" s="151"/>
      <c r="K1039" s="151"/>
      <c r="L1039" s="151"/>
      <c r="M1039" s="151"/>
      <c r="N1039" s="200">
        <f>N1040</f>
        <v>0</v>
      </c>
      <c r="O1039" s="200">
        <f>O1040</f>
        <v>2434.3</v>
      </c>
    </row>
    <row r="1040" spans="1:15" ht="30">
      <c r="A1040" s="22" t="s">
        <v>257</v>
      </c>
      <c r="B1040" s="24" t="s">
        <v>304</v>
      </c>
      <c r="C1040" s="24" t="s">
        <v>203</v>
      </c>
      <c r="D1040" s="24" t="s">
        <v>192</v>
      </c>
      <c r="E1040" s="24" t="s">
        <v>129</v>
      </c>
      <c r="F1040" s="24" t="s">
        <v>256</v>
      </c>
      <c r="G1040" s="24"/>
      <c r="H1040" s="26"/>
      <c r="I1040" s="137">
        <f t="shared" si="199"/>
        <v>2434.3</v>
      </c>
      <c r="J1040" s="151"/>
      <c r="K1040" s="151"/>
      <c r="L1040" s="151"/>
      <c r="M1040" s="151"/>
      <c r="N1040" s="200">
        <f t="shared" si="200"/>
        <v>0</v>
      </c>
      <c r="O1040" s="200">
        <f t="shared" si="200"/>
        <v>2434.3</v>
      </c>
    </row>
    <row r="1041" spans="1:15" ht="30">
      <c r="A1041" s="22" t="s">
        <v>268</v>
      </c>
      <c r="B1041" s="24" t="s">
        <v>304</v>
      </c>
      <c r="C1041" s="24" t="s">
        <v>203</v>
      </c>
      <c r="D1041" s="24" t="s">
        <v>192</v>
      </c>
      <c r="E1041" s="24" t="s">
        <v>129</v>
      </c>
      <c r="F1041" s="24" t="s">
        <v>260</v>
      </c>
      <c r="G1041" s="24"/>
      <c r="H1041" s="26"/>
      <c r="I1041" s="137">
        <f>I1042+I1043</f>
        <v>2434.3</v>
      </c>
      <c r="J1041" s="151"/>
      <c r="K1041" s="151"/>
      <c r="L1041" s="151"/>
      <c r="M1041" s="151"/>
      <c r="N1041" s="200">
        <f>N1042+N1043</f>
        <v>0</v>
      </c>
      <c r="O1041" s="200">
        <f>O1042+O1043</f>
        <v>2434.3</v>
      </c>
    </row>
    <row r="1042" spans="1:15" ht="18">
      <c r="A1042" s="25" t="s">
        <v>234</v>
      </c>
      <c r="B1042" s="26" t="s">
        <v>304</v>
      </c>
      <c r="C1042" s="26" t="s">
        <v>203</v>
      </c>
      <c r="D1042" s="26" t="s">
        <v>192</v>
      </c>
      <c r="E1042" s="26" t="s">
        <v>129</v>
      </c>
      <c r="F1042" s="26" t="s">
        <v>260</v>
      </c>
      <c r="G1042" s="26" t="s">
        <v>222</v>
      </c>
      <c r="H1042" s="26"/>
      <c r="I1042" s="139">
        <v>1387.6</v>
      </c>
      <c r="J1042" s="151"/>
      <c r="K1042" s="151"/>
      <c r="L1042" s="151"/>
      <c r="M1042" s="151"/>
      <c r="N1042" s="141">
        <v>0</v>
      </c>
      <c r="O1042" s="141">
        <f>I1042+N1042</f>
        <v>1387.6</v>
      </c>
    </row>
    <row r="1043" spans="1:15" ht="18">
      <c r="A1043" s="25" t="s">
        <v>235</v>
      </c>
      <c r="B1043" s="26" t="s">
        <v>304</v>
      </c>
      <c r="C1043" s="26" t="s">
        <v>203</v>
      </c>
      <c r="D1043" s="26" t="s">
        <v>192</v>
      </c>
      <c r="E1043" s="26" t="s">
        <v>129</v>
      </c>
      <c r="F1043" s="26" t="s">
        <v>260</v>
      </c>
      <c r="G1043" s="26" t="s">
        <v>223</v>
      </c>
      <c r="H1043" s="26"/>
      <c r="I1043" s="139">
        <v>1046.7</v>
      </c>
      <c r="J1043" s="151"/>
      <c r="K1043" s="151"/>
      <c r="L1043" s="151"/>
      <c r="M1043" s="151"/>
      <c r="N1043" s="141">
        <v>0</v>
      </c>
      <c r="O1043" s="141">
        <f>I1043+N1043</f>
        <v>1046.7</v>
      </c>
    </row>
    <row r="1044" spans="1:15" ht="18">
      <c r="A1044" s="45" t="s">
        <v>233</v>
      </c>
      <c r="B1044" s="46" t="s">
        <v>304</v>
      </c>
      <c r="C1044" s="46" t="s">
        <v>206</v>
      </c>
      <c r="D1044" s="24"/>
      <c r="E1044" s="24"/>
      <c r="F1044" s="24"/>
      <c r="G1044" s="24"/>
      <c r="H1044" s="24"/>
      <c r="I1044" s="133">
        <f>I1045</f>
        <v>34629.2</v>
      </c>
      <c r="J1044" s="151"/>
      <c r="K1044" s="151"/>
      <c r="L1044" s="151"/>
      <c r="M1044" s="151"/>
      <c r="N1044" s="133">
        <f>N1045</f>
        <v>-440.3</v>
      </c>
      <c r="O1044" s="133">
        <f>O1045</f>
        <v>34188.9</v>
      </c>
    </row>
    <row r="1045" spans="1:15" ht="18">
      <c r="A1045" s="45" t="s">
        <v>231</v>
      </c>
      <c r="B1045" s="46" t="s">
        <v>304</v>
      </c>
      <c r="C1045" s="46" t="s">
        <v>206</v>
      </c>
      <c r="D1045" s="46" t="s">
        <v>195</v>
      </c>
      <c r="E1045" s="46"/>
      <c r="F1045" s="46"/>
      <c r="G1045" s="46"/>
      <c r="H1045" s="46"/>
      <c r="I1045" s="133">
        <f>I1053+I1100+I1046</f>
        <v>34629.2</v>
      </c>
      <c r="J1045" s="133">
        <f aca="true" t="shared" si="201" ref="J1045:O1045">J1053+J1100+J1046</f>
        <v>0</v>
      </c>
      <c r="K1045" s="133">
        <f t="shared" si="201"/>
        <v>0</v>
      </c>
      <c r="L1045" s="133">
        <f t="shared" si="201"/>
        <v>0</v>
      </c>
      <c r="M1045" s="133">
        <f t="shared" si="201"/>
        <v>0</v>
      </c>
      <c r="N1045" s="133">
        <f t="shared" si="201"/>
        <v>-440.3</v>
      </c>
      <c r="O1045" s="133">
        <f t="shared" si="201"/>
        <v>34188.9</v>
      </c>
    </row>
    <row r="1046" spans="1:15" ht="30">
      <c r="A1046" s="23" t="s">
        <v>452</v>
      </c>
      <c r="B1046" s="24" t="s">
        <v>304</v>
      </c>
      <c r="C1046" s="24" t="s">
        <v>206</v>
      </c>
      <c r="D1046" s="24" t="s">
        <v>195</v>
      </c>
      <c r="E1046" s="24" t="s">
        <v>334</v>
      </c>
      <c r="F1046" s="46"/>
      <c r="G1046" s="46"/>
      <c r="H1046" s="46"/>
      <c r="I1046" s="193">
        <f aca="true" t="shared" si="202" ref="I1046:I1051">I1047</f>
        <v>8</v>
      </c>
      <c r="J1046" s="147"/>
      <c r="K1046" s="147"/>
      <c r="L1046" s="147"/>
      <c r="M1046" s="147"/>
      <c r="N1046" s="200">
        <f aca="true" t="shared" si="203" ref="N1046:O1051">N1047</f>
        <v>0</v>
      </c>
      <c r="O1046" s="200">
        <f t="shared" si="203"/>
        <v>8</v>
      </c>
    </row>
    <row r="1047" spans="1:15" ht="60">
      <c r="A1047" s="23" t="s">
        <v>384</v>
      </c>
      <c r="B1047" s="24" t="s">
        <v>304</v>
      </c>
      <c r="C1047" s="24" t="s">
        <v>206</v>
      </c>
      <c r="D1047" s="24" t="s">
        <v>195</v>
      </c>
      <c r="E1047" s="24" t="s">
        <v>382</v>
      </c>
      <c r="F1047" s="24"/>
      <c r="G1047" s="24"/>
      <c r="H1047" s="46"/>
      <c r="I1047" s="193">
        <f t="shared" si="202"/>
        <v>8</v>
      </c>
      <c r="J1047" s="147"/>
      <c r="K1047" s="147"/>
      <c r="L1047" s="147"/>
      <c r="M1047" s="147"/>
      <c r="N1047" s="200">
        <f t="shared" si="203"/>
        <v>0</v>
      </c>
      <c r="O1047" s="200">
        <f t="shared" si="203"/>
        <v>8</v>
      </c>
    </row>
    <row r="1048" spans="1:15" ht="30">
      <c r="A1048" s="23" t="s">
        <v>385</v>
      </c>
      <c r="B1048" s="24" t="s">
        <v>304</v>
      </c>
      <c r="C1048" s="24" t="s">
        <v>206</v>
      </c>
      <c r="D1048" s="24" t="s">
        <v>195</v>
      </c>
      <c r="E1048" s="24" t="s">
        <v>383</v>
      </c>
      <c r="F1048" s="24"/>
      <c r="G1048" s="24"/>
      <c r="H1048" s="46"/>
      <c r="I1048" s="193">
        <f t="shared" si="202"/>
        <v>8</v>
      </c>
      <c r="J1048" s="147"/>
      <c r="K1048" s="147"/>
      <c r="L1048" s="147"/>
      <c r="M1048" s="147"/>
      <c r="N1048" s="200">
        <f t="shared" si="203"/>
        <v>0</v>
      </c>
      <c r="O1048" s="200">
        <f t="shared" si="203"/>
        <v>8</v>
      </c>
    </row>
    <row r="1049" spans="1:15" ht="18">
      <c r="A1049" s="23" t="s">
        <v>298</v>
      </c>
      <c r="B1049" s="24" t="s">
        <v>304</v>
      </c>
      <c r="C1049" s="24" t="s">
        <v>206</v>
      </c>
      <c r="D1049" s="24" t="s">
        <v>195</v>
      </c>
      <c r="E1049" s="24" t="s">
        <v>388</v>
      </c>
      <c r="F1049" s="24"/>
      <c r="G1049" s="24"/>
      <c r="H1049" s="46"/>
      <c r="I1049" s="193">
        <f t="shared" si="202"/>
        <v>8</v>
      </c>
      <c r="J1049" s="147"/>
      <c r="K1049" s="147"/>
      <c r="L1049" s="147"/>
      <c r="M1049" s="147"/>
      <c r="N1049" s="200">
        <f t="shared" si="203"/>
        <v>0</v>
      </c>
      <c r="O1049" s="200">
        <f t="shared" si="203"/>
        <v>8</v>
      </c>
    </row>
    <row r="1050" spans="1:15" ht="45">
      <c r="A1050" s="27" t="s">
        <v>247</v>
      </c>
      <c r="B1050" s="24" t="s">
        <v>304</v>
      </c>
      <c r="C1050" s="24" t="s">
        <v>206</v>
      </c>
      <c r="D1050" s="24" t="s">
        <v>195</v>
      </c>
      <c r="E1050" s="24" t="s">
        <v>388</v>
      </c>
      <c r="F1050" s="24" t="s">
        <v>246</v>
      </c>
      <c r="G1050" s="24"/>
      <c r="H1050" s="46"/>
      <c r="I1050" s="193">
        <f t="shared" si="202"/>
        <v>8</v>
      </c>
      <c r="J1050" s="147"/>
      <c r="K1050" s="147"/>
      <c r="L1050" s="147"/>
      <c r="M1050" s="147"/>
      <c r="N1050" s="200">
        <f t="shared" si="203"/>
        <v>0</v>
      </c>
      <c r="O1050" s="200">
        <f t="shared" si="203"/>
        <v>8</v>
      </c>
    </row>
    <row r="1051" spans="1:15" ht="18">
      <c r="A1051" s="23" t="s">
        <v>249</v>
      </c>
      <c r="B1051" s="24" t="s">
        <v>304</v>
      </c>
      <c r="C1051" s="24" t="s">
        <v>206</v>
      </c>
      <c r="D1051" s="24" t="s">
        <v>195</v>
      </c>
      <c r="E1051" s="24" t="s">
        <v>388</v>
      </c>
      <c r="F1051" s="24" t="s">
        <v>248</v>
      </c>
      <c r="G1051" s="24"/>
      <c r="H1051" s="46"/>
      <c r="I1051" s="193">
        <f t="shared" si="202"/>
        <v>8</v>
      </c>
      <c r="J1051" s="147"/>
      <c r="K1051" s="147"/>
      <c r="L1051" s="147"/>
      <c r="M1051" s="147"/>
      <c r="N1051" s="200">
        <f t="shared" si="203"/>
        <v>0</v>
      </c>
      <c r="O1051" s="200">
        <f t="shared" si="203"/>
        <v>8</v>
      </c>
    </row>
    <row r="1052" spans="1:15" ht="18">
      <c r="A1052" s="25" t="s">
        <v>234</v>
      </c>
      <c r="B1052" s="24" t="s">
        <v>304</v>
      </c>
      <c r="C1052" s="26" t="s">
        <v>206</v>
      </c>
      <c r="D1052" s="26" t="s">
        <v>195</v>
      </c>
      <c r="E1052" s="26" t="s">
        <v>388</v>
      </c>
      <c r="F1052" s="26" t="s">
        <v>248</v>
      </c>
      <c r="G1052" s="26" t="s">
        <v>222</v>
      </c>
      <c r="H1052" s="46"/>
      <c r="I1052" s="139">
        <v>8</v>
      </c>
      <c r="J1052" s="183"/>
      <c r="K1052" s="183"/>
      <c r="L1052" s="183"/>
      <c r="M1052" s="183"/>
      <c r="N1052" s="139">
        <v>0</v>
      </c>
      <c r="O1052" s="139">
        <f>I1052+N1052</f>
        <v>8</v>
      </c>
    </row>
    <row r="1053" spans="1:15" ht="45">
      <c r="A1053" s="23" t="s">
        <v>565</v>
      </c>
      <c r="B1053" s="24" t="s">
        <v>304</v>
      </c>
      <c r="C1053" s="24" t="s">
        <v>206</v>
      </c>
      <c r="D1053" s="24" t="s">
        <v>195</v>
      </c>
      <c r="E1053" s="24" t="s">
        <v>38</v>
      </c>
      <c r="F1053" s="24"/>
      <c r="G1053" s="24"/>
      <c r="H1053" s="24"/>
      <c r="I1053" s="137">
        <f>I1054+I1071+I1094</f>
        <v>34501.2</v>
      </c>
      <c r="J1053" s="151"/>
      <c r="K1053" s="151"/>
      <c r="L1053" s="151"/>
      <c r="M1053" s="151"/>
      <c r="N1053" s="200">
        <f>N1054+N1071+N1094</f>
        <v>-440.3</v>
      </c>
      <c r="O1053" s="200">
        <f>O1054+O1071+O1094</f>
        <v>34060.9</v>
      </c>
    </row>
    <row r="1054" spans="1:15" ht="75">
      <c r="A1054" s="23" t="s">
        <v>566</v>
      </c>
      <c r="B1054" s="24" t="s">
        <v>304</v>
      </c>
      <c r="C1054" s="24" t="s">
        <v>206</v>
      </c>
      <c r="D1054" s="24" t="s">
        <v>195</v>
      </c>
      <c r="E1054" s="24" t="s">
        <v>39</v>
      </c>
      <c r="F1054" s="24"/>
      <c r="G1054" s="24"/>
      <c r="H1054" s="24"/>
      <c r="I1054" s="137">
        <f>I1055+I1066</f>
        <v>14097.4</v>
      </c>
      <c r="J1054" s="151"/>
      <c r="K1054" s="151"/>
      <c r="L1054" s="151"/>
      <c r="M1054" s="151"/>
      <c r="N1054" s="200">
        <f>N1055+N1066</f>
        <v>169.7</v>
      </c>
      <c r="O1054" s="200">
        <f>O1055+O1066</f>
        <v>14267.1</v>
      </c>
    </row>
    <row r="1055" spans="1:15" ht="60">
      <c r="A1055" s="23" t="s">
        <v>476</v>
      </c>
      <c r="B1055" s="24" t="s">
        <v>304</v>
      </c>
      <c r="C1055" s="24" t="s">
        <v>206</v>
      </c>
      <c r="D1055" s="24" t="s">
        <v>195</v>
      </c>
      <c r="E1055" s="24" t="s">
        <v>42</v>
      </c>
      <c r="F1055" s="24"/>
      <c r="G1055" s="24"/>
      <c r="H1055" s="24"/>
      <c r="I1055" s="137">
        <f>I1056</f>
        <v>838.1</v>
      </c>
      <c r="J1055" s="151"/>
      <c r="K1055" s="151"/>
      <c r="L1055" s="151"/>
      <c r="M1055" s="151"/>
      <c r="N1055" s="200">
        <f>N1056</f>
        <v>8</v>
      </c>
      <c r="O1055" s="200">
        <f>O1056</f>
        <v>846.1</v>
      </c>
    </row>
    <row r="1056" spans="1:15" ht="18">
      <c r="A1056" s="22" t="s">
        <v>298</v>
      </c>
      <c r="B1056" s="24" t="s">
        <v>304</v>
      </c>
      <c r="C1056" s="24" t="s">
        <v>206</v>
      </c>
      <c r="D1056" s="24" t="s">
        <v>195</v>
      </c>
      <c r="E1056" s="24" t="s">
        <v>43</v>
      </c>
      <c r="F1056" s="24"/>
      <c r="G1056" s="24"/>
      <c r="H1056" s="24"/>
      <c r="I1056" s="137">
        <f>I1060+I1057+I1063</f>
        <v>838.1</v>
      </c>
      <c r="J1056" s="193">
        <f aca="true" t="shared" si="204" ref="J1056:O1056">J1060+J1057+J1063</f>
        <v>0</v>
      </c>
      <c r="K1056" s="193">
        <f t="shared" si="204"/>
        <v>0</v>
      </c>
      <c r="L1056" s="193">
        <f t="shared" si="204"/>
        <v>0</v>
      </c>
      <c r="M1056" s="193">
        <f t="shared" si="204"/>
        <v>0</v>
      </c>
      <c r="N1056" s="200">
        <f t="shared" si="204"/>
        <v>8</v>
      </c>
      <c r="O1056" s="200">
        <f t="shared" si="204"/>
        <v>846.1</v>
      </c>
    </row>
    <row r="1057" spans="1:15" ht="90">
      <c r="A1057" s="23" t="s">
        <v>313</v>
      </c>
      <c r="B1057" s="24" t="s">
        <v>304</v>
      </c>
      <c r="C1057" s="24" t="s">
        <v>206</v>
      </c>
      <c r="D1057" s="24" t="s">
        <v>195</v>
      </c>
      <c r="E1057" s="24" t="s">
        <v>43</v>
      </c>
      <c r="F1057" s="24" t="s">
        <v>242</v>
      </c>
      <c r="G1057" s="24"/>
      <c r="H1057" s="24"/>
      <c r="I1057" s="137">
        <f>I1058</f>
        <v>304</v>
      </c>
      <c r="J1057" s="151"/>
      <c r="K1057" s="151"/>
      <c r="L1057" s="151"/>
      <c r="M1057" s="151"/>
      <c r="N1057" s="200">
        <f>N1058</f>
        <v>8</v>
      </c>
      <c r="O1057" s="200">
        <f>O1058</f>
        <v>312</v>
      </c>
    </row>
    <row r="1058" spans="1:15" ht="30">
      <c r="A1058" s="23" t="s">
        <v>312</v>
      </c>
      <c r="B1058" s="24" t="s">
        <v>304</v>
      </c>
      <c r="C1058" s="24" t="s">
        <v>206</v>
      </c>
      <c r="D1058" s="24" t="s">
        <v>195</v>
      </c>
      <c r="E1058" s="24" t="s">
        <v>43</v>
      </c>
      <c r="F1058" s="24" t="s">
        <v>243</v>
      </c>
      <c r="G1058" s="24"/>
      <c r="H1058" s="24"/>
      <c r="I1058" s="137">
        <f>I1059</f>
        <v>304</v>
      </c>
      <c r="J1058" s="151"/>
      <c r="K1058" s="151"/>
      <c r="L1058" s="151"/>
      <c r="M1058" s="151"/>
      <c r="N1058" s="200">
        <f>N1059</f>
        <v>8</v>
      </c>
      <c r="O1058" s="200">
        <f>O1059</f>
        <v>312</v>
      </c>
    </row>
    <row r="1059" spans="1:15" ht="18">
      <c r="A1059" s="25" t="s">
        <v>234</v>
      </c>
      <c r="B1059" s="26" t="s">
        <v>304</v>
      </c>
      <c r="C1059" s="26" t="s">
        <v>206</v>
      </c>
      <c r="D1059" s="26" t="s">
        <v>195</v>
      </c>
      <c r="E1059" s="26" t="s">
        <v>43</v>
      </c>
      <c r="F1059" s="26" t="s">
        <v>243</v>
      </c>
      <c r="G1059" s="26" t="s">
        <v>222</v>
      </c>
      <c r="H1059" s="26"/>
      <c r="I1059" s="139">
        <v>304</v>
      </c>
      <c r="J1059" s="151"/>
      <c r="K1059" s="151"/>
      <c r="L1059" s="151"/>
      <c r="M1059" s="151"/>
      <c r="N1059" s="141">
        <v>8</v>
      </c>
      <c r="O1059" s="141">
        <f>I1059+N1059</f>
        <v>312</v>
      </c>
    </row>
    <row r="1060" spans="1:15" ht="36.75" customHeight="1">
      <c r="A1060" s="22" t="s">
        <v>327</v>
      </c>
      <c r="B1060" s="24" t="s">
        <v>304</v>
      </c>
      <c r="C1060" s="24" t="s">
        <v>206</v>
      </c>
      <c r="D1060" s="24" t="s">
        <v>195</v>
      </c>
      <c r="E1060" s="24" t="s">
        <v>43</v>
      </c>
      <c r="F1060" s="24" t="s">
        <v>244</v>
      </c>
      <c r="G1060" s="24"/>
      <c r="H1060" s="24"/>
      <c r="I1060" s="137">
        <f>I1061</f>
        <v>339.7</v>
      </c>
      <c r="J1060" s="151"/>
      <c r="K1060" s="151"/>
      <c r="L1060" s="151"/>
      <c r="M1060" s="151"/>
      <c r="N1060" s="200">
        <f>N1061</f>
        <v>0</v>
      </c>
      <c r="O1060" s="200">
        <f>O1061</f>
        <v>339.7</v>
      </c>
    </row>
    <row r="1061" spans="1:15" ht="45">
      <c r="A1061" s="22" t="s">
        <v>315</v>
      </c>
      <c r="B1061" s="24" t="s">
        <v>304</v>
      </c>
      <c r="C1061" s="24" t="s">
        <v>206</v>
      </c>
      <c r="D1061" s="24" t="s">
        <v>195</v>
      </c>
      <c r="E1061" s="24" t="s">
        <v>43</v>
      </c>
      <c r="F1061" s="24" t="s">
        <v>245</v>
      </c>
      <c r="G1061" s="24"/>
      <c r="H1061" s="24"/>
      <c r="I1061" s="137">
        <f>I1062</f>
        <v>339.7</v>
      </c>
      <c r="J1061" s="151"/>
      <c r="K1061" s="151"/>
      <c r="L1061" s="151"/>
      <c r="M1061" s="151"/>
      <c r="N1061" s="200">
        <f>N1062</f>
        <v>0</v>
      </c>
      <c r="O1061" s="200">
        <f>O1062</f>
        <v>339.7</v>
      </c>
    </row>
    <row r="1062" spans="1:15" ht="18">
      <c r="A1062" s="25" t="s">
        <v>234</v>
      </c>
      <c r="B1062" s="26" t="s">
        <v>304</v>
      </c>
      <c r="C1062" s="26" t="s">
        <v>206</v>
      </c>
      <c r="D1062" s="26" t="s">
        <v>195</v>
      </c>
      <c r="E1062" s="26" t="s">
        <v>43</v>
      </c>
      <c r="F1062" s="26" t="s">
        <v>245</v>
      </c>
      <c r="G1062" s="26" t="s">
        <v>222</v>
      </c>
      <c r="H1062" s="26"/>
      <c r="I1062" s="139">
        <v>339.7</v>
      </c>
      <c r="J1062" s="151"/>
      <c r="K1062" s="151"/>
      <c r="L1062" s="151"/>
      <c r="M1062" s="151"/>
      <c r="N1062" s="141">
        <v>0</v>
      </c>
      <c r="O1062" s="141">
        <f>I1062+N1062</f>
        <v>339.7</v>
      </c>
    </row>
    <row r="1063" spans="1:15" ht="45">
      <c r="A1063" s="27" t="s">
        <v>247</v>
      </c>
      <c r="B1063" s="24" t="s">
        <v>304</v>
      </c>
      <c r="C1063" s="24" t="s">
        <v>206</v>
      </c>
      <c r="D1063" s="24" t="s">
        <v>195</v>
      </c>
      <c r="E1063" s="24" t="s">
        <v>43</v>
      </c>
      <c r="F1063" s="24" t="s">
        <v>246</v>
      </c>
      <c r="G1063" s="24"/>
      <c r="H1063" s="26"/>
      <c r="I1063" s="193">
        <f>I1064</f>
        <v>194.4</v>
      </c>
      <c r="J1063" s="151"/>
      <c r="K1063" s="151"/>
      <c r="L1063" s="151"/>
      <c r="M1063" s="151"/>
      <c r="N1063" s="200">
        <f>N1064</f>
        <v>0</v>
      </c>
      <c r="O1063" s="200">
        <f>O1064</f>
        <v>194.4</v>
      </c>
    </row>
    <row r="1064" spans="1:15" ht="18">
      <c r="A1064" s="23" t="s">
        <v>249</v>
      </c>
      <c r="B1064" s="24" t="s">
        <v>304</v>
      </c>
      <c r="C1064" s="24" t="s">
        <v>206</v>
      </c>
      <c r="D1064" s="24" t="s">
        <v>195</v>
      </c>
      <c r="E1064" s="24" t="s">
        <v>43</v>
      </c>
      <c r="F1064" s="24" t="s">
        <v>248</v>
      </c>
      <c r="G1064" s="24"/>
      <c r="H1064" s="26"/>
      <c r="I1064" s="193">
        <f>I1065</f>
        <v>194.4</v>
      </c>
      <c r="J1064" s="151"/>
      <c r="K1064" s="151"/>
      <c r="L1064" s="151"/>
      <c r="M1064" s="151"/>
      <c r="N1064" s="200">
        <f>N1065</f>
        <v>0</v>
      </c>
      <c r="O1064" s="200">
        <f>O1065</f>
        <v>194.4</v>
      </c>
    </row>
    <row r="1065" spans="1:15" ht="18">
      <c r="A1065" s="25" t="s">
        <v>234</v>
      </c>
      <c r="B1065" s="24" t="s">
        <v>304</v>
      </c>
      <c r="C1065" s="26" t="s">
        <v>206</v>
      </c>
      <c r="D1065" s="26" t="s">
        <v>195</v>
      </c>
      <c r="E1065" s="26" t="s">
        <v>43</v>
      </c>
      <c r="F1065" s="26" t="s">
        <v>248</v>
      </c>
      <c r="G1065" s="26" t="s">
        <v>222</v>
      </c>
      <c r="H1065" s="26"/>
      <c r="I1065" s="139">
        <v>194.4</v>
      </c>
      <c r="J1065" s="151"/>
      <c r="K1065" s="151"/>
      <c r="L1065" s="151"/>
      <c r="M1065" s="151"/>
      <c r="N1065" s="141">
        <v>0</v>
      </c>
      <c r="O1065" s="141">
        <f>I1065+N1065</f>
        <v>194.4</v>
      </c>
    </row>
    <row r="1066" spans="1:15" ht="75">
      <c r="A1066" s="23" t="s">
        <v>44</v>
      </c>
      <c r="B1066" s="24" t="s">
        <v>304</v>
      </c>
      <c r="C1066" s="24" t="s">
        <v>206</v>
      </c>
      <c r="D1066" s="24" t="s">
        <v>195</v>
      </c>
      <c r="E1066" s="24" t="s">
        <v>45</v>
      </c>
      <c r="F1066" s="24"/>
      <c r="G1066" s="24"/>
      <c r="H1066" s="24"/>
      <c r="I1066" s="137">
        <f>I1067</f>
        <v>13259.3</v>
      </c>
      <c r="J1066" s="151"/>
      <c r="K1066" s="151"/>
      <c r="L1066" s="151"/>
      <c r="M1066" s="151"/>
      <c r="N1066" s="200">
        <f aca="true" t="shared" si="205" ref="N1066:O1069">N1067</f>
        <v>161.7</v>
      </c>
      <c r="O1066" s="200">
        <f t="shared" si="205"/>
        <v>13421</v>
      </c>
    </row>
    <row r="1067" spans="1:15" ht="18">
      <c r="A1067" s="22" t="s">
        <v>298</v>
      </c>
      <c r="B1067" s="24" t="s">
        <v>304</v>
      </c>
      <c r="C1067" s="24" t="s">
        <v>206</v>
      </c>
      <c r="D1067" s="24" t="s">
        <v>195</v>
      </c>
      <c r="E1067" s="24" t="s">
        <v>46</v>
      </c>
      <c r="F1067" s="24"/>
      <c r="G1067" s="24"/>
      <c r="H1067" s="24"/>
      <c r="I1067" s="137">
        <f>I1068</f>
        <v>13259.3</v>
      </c>
      <c r="J1067" s="151"/>
      <c r="K1067" s="151"/>
      <c r="L1067" s="151"/>
      <c r="M1067" s="151"/>
      <c r="N1067" s="200">
        <f t="shared" si="205"/>
        <v>161.7</v>
      </c>
      <c r="O1067" s="200">
        <f t="shared" si="205"/>
        <v>13421</v>
      </c>
    </row>
    <row r="1068" spans="1:15" ht="45">
      <c r="A1068" s="27" t="s">
        <v>247</v>
      </c>
      <c r="B1068" s="24" t="s">
        <v>304</v>
      </c>
      <c r="C1068" s="24" t="s">
        <v>206</v>
      </c>
      <c r="D1068" s="24" t="s">
        <v>195</v>
      </c>
      <c r="E1068" s="24" t="s">
        <v>46</v>
      </c>
      <c r="F1068" s="24" t="s">
        <v>246</v>
      </c>
      <c r="G1068" s="24"/>
      <c r="H1068" s="24"/>
      <c r="I1068" s="137">
        <f>I1069</f>
        <v>13259.3</v>
      </c>
      <c r="J1068" s="151"/>
      <c r="K1068" s="151"/>
      <c r="L1068" s="151"/>
      <c r="M1068" s="151"/>
      <c r="N1068" s="200">
        <f t="shared" si="205"/>
        <v>161.7</v>
      </c>
      <c r="O1068" s="200">
        <f t="shared" si="205"/>
        <v>13421</v>
      </c>
    </row>
    <row r="1069" spans="1:15" ht="18">
      <c r="A1069" s="23" t="s">
        <v>270</v>
      </c>
      <c r="B1069" s="24" t="s">
        <v>304</v>
      </c>
      <c r="C1069" s="24" t="s">
        <v>206</v>
      </c>
      <c r="D1069" s="24" t="s">
        <v>195</v>
      </c>
      <c r="E1069" s="24" t="s">
        <v>46</v>
      </c>
      <c r="F1069" s="24" t="s">
        <v>269</v>
      </c>
      <c r="G1069" s="24"/>
      <c r="H1069" s="24"/>
      <c r="I1069" s="137">
        <f>I1070</f>
        <v>13259.3</v>
      </c>
      <c r="J1069" s="151"/>
      <c r="K1069" s="151"/>
      <c r="L1069" s="151"/>
      <c r="M1069" s="151"/>
      <c r="N1069" s="200">
        <f t="shared" si="205"/>
        <v>161.7</v>
      </c>
      <c r="O1069" s="200">
        <f t="shared" si="205"/>
        <v>13421</v>
      </c>
    </row>
    <row r="1070" spans="1:15" ht="18">
      <c r="A1070" s="25" t="s">
        <v>234</v>
      </c>
      <c r="B1070" s="26" t="s">
        <v>304</v>
      </c>
      <c r="C1070" s="26" t="s">
        <v>206</v>
      </c>
      <c r="D1070" s="26" t="s">
        <v>195</v>
      </c>
      <c r="E1070" s="26" t="s">
        <v>46</v>
      </c>
      <c r="F1070" s="26" t="s">
        <v>269</v>
      </c>
      <c r="G1070" s="26" t="s">
        <v>222</v>
      </c>
      <c r="H1070" s="26"/>
      <c r="I1070" s="139">
        <v>13259.3</v>
      </c>
      <c r="J1070" s="151"/>
      <c r="K1070" s="151"/>
      <c r="L1070" s="151"/>
      <c r="M1070" s="151"/>
      <c r="N1070" s="141">
        <v>161.7</v>
      </c>
      <c r="O1070" s="141">
        <f>I1070+N1070</f>
        <v>13421</v>
      </c>
    </row>
    <row r="1071" spans="1:15" ht="45">
      <c r="A1071" s="23" t="s">
        <v>567</v>
      </c>
      <c r="B1071" s="24" t="s">
        <v>304</v>
      </c>
      <c r="C1071" s="24" t="s">
        <v>206</v>
      </c>
      <c r="D1071" s="24" t="s">
        <v>195</v>
      </c>
      <c r="E1071" s="24" t="s">
        <v>47</v>
      </c>
      <c r="F1071" s="26"/>
      <c r="G1071" s="26"/>
      <c r="H1071" s="26"/>
      <c r="I1071" s="137">
        <f>I1072+I1080+I1085</f>
        <v>4637.7</v>
      </c>
      <c r="J1071" s="188">
        <f aca="true" t="shared" si="206" ref="J1071:O1071">J1072+J1080+J1085</f>
        <v>0</v>
      </c>
      <c r="K1071" s="188">
        <f t="shared" si="206"/>
        <v>0</v>
      </c>
      <c r="L1071" s="188">
        <f t="shared" si="206"/>
        <v>0</v>
      </c>
      <c r="M1071" s="188">
        <f t="shared" si="206"/>
        <v>0</v>
      </c>
      <c r="N1071" s="200">
        <f t="shared" si="206"/>
        <v>120</v>
      </c>
      <c r="O1071" s="200">
        <f t="shared" si="206"/>
        <v>4757.7</v>
      </c>
    </row>
    <row r="1072" spans="1:15" ht="30">
      <c r="A1072" s="23" t="s">
        <v>48</v>
      </c>
      <c r="B1072" s="24" t="s">
        <v>304</v>
      </c>
      <c r="C1072" s="24" t="s">
        <v>206</v>
      </c>
      <c r="D1072" s="24" t="s">
        <v>195</v>
      </c>
      <c r="E1072" s="24" t="s">
        <v>49</v>
      </c>
      <c r="F1072" s="26"/>
      <c r="G1072" s="26"/>
      <c r="H1072" s="26"/>
      <c r="I1072" s="137">
        <f>I1073</f>
        <v>414.20000000000005</v>
      </c>
      <c r="J1072" s="151"/>
      <c r="K1072" s="151"/>
      <c r="L1072" s="151"/>
      <c r="M1072" s="151"/>
      <c r="N1072" s="200">
        <f aca="true" t="shared" si="207" ref="N1072:O1075">N1073</f>
        <v>0</v>
      </c>
      <c r="O1072" s="200">
        <f t="shared" si="207"/>
        <v>414.20000000000005</v>
      </c>
    </row>
    <row r="1073" spans="1:15" ht="18">
      <c r="A1073" s="22" t="s">
        <v>298</v>
      </c>
      <c r="B1073" s="24" t="s">
        <v>304</v>
      </c>
      <c r="C1073" s="24" t="s">
        <v>206</v>
      </c>
      <c r="D1073" s="24" t="s">
        <v>195</v>
      </c>
      <c r="E1073" s="24" t="s">
        <v>50</v>
      </c>
      <c r="F1073" s="24"/>
      <c r="G1073" s="26"/>
      <c r="H1073" s="26"/>
      <c r="I1073" s="137">
        <f>I1074+I1077</f>
        <v>414.20000000000005</v>
      </c>
      <c r="J1073" s="186">
        <f aca="true" t="shared" si="208" ref="J1073:O1073">J1074+J1077</f>
        <v>0</v>
      </c>
      <c r="K1073" s="186">
        <f t="shared" si="208"/>
        <v>0</v>
      </c>
      <c r="L1073" s="186">
        <f t="shared" si="208"/>
        <v>0</v>
      </c>
      <c r="M1073" s="186">
        <f t="shared" si="208"/>
        <v>0</v>
      </c>
      <c r="N1073" s="200">
        <f t="shared" si="208"/>
        <v>0</v>
      </c>
      <c r="O1073" s="200">
        <f t="shared" si="208"/>
        <v>414.20000000000005</v>
      </c>
    </row>
    <row r="1074" spans="1:15" ht="36.75" customHeight="1">
      <c r="A1074" s="22" t="s">
        <v>327</v>
      </c>
      <c r="B1074" s="24" t="s">
        <v>304</v>
      </c>
      <c r="C1074" s="24" t="s">
        <v>206</v>
      </c>
      <c r="D1074" s="24" t="s">
        <v>195</v>
      </c>
      <c r="E1074" s="24" t="s">
        <v>50</v>
      </c>
      <c r="F1074" s="24" t="s">
        <v>244</v>
      </c>
      <c r="G1074" s="26"/>
      <c r="H1074" s="26"/>
      <c r="I1074" s="137">
        <f>I1075</f>
        <v>123.9</v>
      </c>
      <c r="J1074" s="151"/>
      <c r="K1074" s="151"/>
      <c r="L1074" s="151"/>
      <c r="M1074" s="151"/>
      <c r="N1074" s="200">
        <f t="shared" si="207"/>
        <v>0</v>
      </c>
      <c r="O1074" s="200">
        <f t="shared" si="207"/>
        <v>123.9</v>
      </c>
    </row>
    <row r="1075" spans="1:15" ht="45">
      <c r="A1075" s="22" t="s">
        <v>315</v>
      </c>
      <c r="B1075" s="24" t="s">
        <v>304</v>
      </c>
      <c r="C1075" s="24" t="s">
        <v>206</v>
      </c>
      <c r="D1075" s="24" t="s">
        <v>195</v>
      </c>
      <c r="E1075" s="24" t="s">
        <v>50</v>
      </c>
      <c r="F1075" s="24" t="s">
        <v>245</v>
      </c>
      <c r="G1075" s="26"/>
      <c r="H1075" s="26"/>
      <c r="I1075" s="137">
        <f>I1076</f>
        <v>123.9</v>
      </c>
      <c r="J1075" s="151"/>
      <c r="K1075" s="151"/>
      <c r="L1075" s="151"/>
      <c r="M1075" s="151"/>
      <c r="N1075" s="200">
        <f t="shared" si="207"/>
        <v>0</v>
      </c>
      <c r="O1075" s="200">
        <f t="shared" si="207"/>
        <v>123.9</v>
      </c>
    </row>
    <row r="1076" spans="1:15" ht="18">
      <c r="A1076" s="25" t="s">
        <v>234</v>
      </c>
      <c r="B1076" s="26" t="s">
        <v>304</v>
      </c>
      <c r="C1076" s="26" t="s">
        <v>206</v>
      </c>
      <c r="D1076" s="26" t="s">
        <v>195</v>
      </c>
      <c r="E1076" s="26" t="s">
        <v>50</v>
      </c>
      <c r="F1076" s="26" t="s">
        <v>245</v>
      </c>
      <c r="G1076" s="26" t="s">
        <v>222</v>
      </c>
      <c r="H1076" s="26"/>
      <c r="I1076" s="139">
        <v>123.9</v>
      </c>
      <c r="J1076" s="151"/>
      <c r="K1076" s="151"/>
      <c r="L1076" s="151"/>
      <c r="M1076" s="151"/>
      <c r="N1076" s="141">
        <v>0</v>
      </c>
      <c r="O1076" s="141">
        <f>I1076+N1076</f>
        <v>123.9</v>
      </c>
    </row>
    <row r="1077" spans="1:15" ht="45">
      <c r="A1077" s="27" t="s">
        <v>247</v>
      </c>
      <c r="B1077" s="24" t="s">
        <v>304</v>
      </c>
      <c r="C1077" s="24" t="s">
        <v>206</v>
      </c>
      <c r="D1077" s="24" t="s">
        <v>195</v>
      </c>
      <c r="E1077" s="24" t="s">
        <v>50</v>
      </c>
      <c r="F1077" s="24" t="s">
        <v>246</v>
      </c>
      <c r="G1077" s="24"/>
      <c r="H1077" s="26"/>
      <c r="I1077" s="186">
        <f>I1078</f>
        <v>290.3</v>
      </c>
      <c r="J1077" s="151"/>
      <c r="K1077" s="151"/>
      <c r="L1077" s="151"/>
      <c r="M1077" s="151"/>
      <c r="N1077" s="200">
        <f>N1078</f>
        <v>0</v>
      </c>
      <c r="O1077" s="200">
        <f>O1078</f>
        <v>290.3</v>
      </c>
    </row>
    <row r="1078" spans="1:15" ht="18">
      <c r="A1078" s="23" t="s">
        <v>270</v>
      </c>
      <c r="B1078" s="24" t="s">
        <v>304</v>
      </c>
      <c r="C1078" s="24" t="s">
        <v>206</v>
      </c>
      <c r="D1078" s="24" t="s">
        <v>195</v>
      </c>
      <c r="E1078" s="24" t="s">
        <v>50</v>
      </c>
      <c r="F1078" s="24" t="s">
        <v>269</v>
      </c>
      <c r="G1078" s="24"/>
      <c r="H1078" s="26"/>
      <c r="I1078" s="186">
        <f>I1079</f>
        <v>290.3</v>
      </c>
      <c r="J1078" s="151"/>
      <c r="K1078" s="151"/>
      <c r="L1078" s="151"/>
      <c r="M1078" s="151"/>
      <c r="N1078" s="200">
        <f>N1079</f>
        <v>0</v>
      </c>
      <c r="O1078" s="200">
        <f>O1079</f>
        <v>290.3</v>
      </c>
    </row>
    <row r="1079" spans="1:15" ht="18">
      <c r="A1079" s="25" t="s">
        <v>234</v>
      </c>
      <c r="B1079" s="26" t="s">
        <v>304</v>
      </c>
      <c r="C1079" s="26" t="s">
        <v>206</v>
      </c>
      <c r="D1079" s="26" t="s">
        <v>195</v>
      </c>
      <c r="E1079" s="26" t="s">
        <v>50</v>
      </c>
      <c r="F1079" s="26" t="s">
        <v>269</v>
      </c>
      <c r="G1079" s="26" t="s">
        <v>222</v>
      </c>
      <c r="H1079" s="26"/>
      <c r="I1079" s="139">
        <v>290.3</v>
      </c>
      <c r="J1079" s="151"/>
      <c r="K1079" s="151"/>
      <c r="L1079" s="151"/>
      <c r="M1079" s="151"/>
      <c r="N1079" s="141">
        <v>0</v>
      </c>
      <c r="O1079" s="141">
        <f>I1079+N1079</f>
        <v>290.3</v>
      </c>
    </row>
    <row r="1080" spans="1:15" ht="75.75" customHeight="1">
      <c r="A1080" s="22" t="s">
        <v>521</v>
      </c>
      <c r="B1080" s="24" t="s">
        <v>304</v>
      </c>
      <c r="C1080" s="24" t="s">
        <v>206</v>
      </c>
      <c r="D1080" s="24" t="s">
        <v>195</v>
      </c>
      <c r="E1080" s="24" t="s">
        <v>519</v>
      </c>
      <c r="F1080" s="24"/>
      <c r="G1080" s="24"/>
      <c r="H1080" s="24"/>
      <c r="I1080" s="137">
        <f>I1081</f>
        <v>494.5</v>
      </c>
      <c r="J1080" s="151"/>
      <c r="K1080" s="151"/>
      <c r="L1080" s="151"/>
      <c r="M1080" s="151"/>
      <c r="N1080" s="200">
        <f aca="true" t="shared" si="209" ref="N1080:O1083">N1081</f>
        <v>0</v>
      </c>
      <c r="O1080" s="200">
        <f t="shared" si="209"/>
        <v>494.5</v>
      </c>
    </row>
    <row r="1081" spans="1:15" ht="18">
      <c r="A1081" s="22" t="s">
        <v>298</v>
      </c>
      <c r="B1081" s="24" t="s">
        <v>304</v>
      </c>
      <c r="C1081" s="24" t="s">
        <v>206</v>
      </c>
      <c r="D1081" s="24" t="s">
        <v>195</v>
      </c>
      <c r="E1081" s="24" t="s">
        <v>520</v>
      </c>
      <c r="F1081" s="24"/>
      <c r="G1081" s="24"/>
      <c r="H1081" s="24"/>
      <c r="I1081" s="137">
        <f>I1082</f>
        <v>494.5</v>
      </c>
      <c r="J1081" s="151"/>
      <c r="K1081" s="151"/>
      <c r="L1081" s="151"/>
      <c r="M1081" s="151"/>
      <c r="N1081" s="200">
        <f t="shared" si="209"/>
        <v>0</v>
      </c>
      <c r="O1081" s="200">
        <f t="shared" si="209"/>
        <v>494.5</v>
      </c>
    </row>
    <row r="1082" spans="1:15" ht="45">
      <c r="A1082" s="112" t="s">
        <v>317</v>
      </c>
      <c r="B1082" s="24" t="s">
        <v>304</v>
      </c>
      <c r="C1082" s="24" t="s">
        <v>206</v>
      </c>
      <c r="D1082" s="24" t="s">
        <v>195</v>
      </c>
      <c r="E1082" s="24" t="s">
        <v>520</v>
      </c>
      <c r="F1082" s="24" t="s">
        <v>271</v>
      </c>
      <c r="G1082" s="24"/>
      <c r="H1082" s="26"/>
      <c r="I1082" s="137">
        <f>I1083</f>
        <v>494.5</v>
      </c>
      <c r="J1082" s="151"/>
      <c r="K1082" s="151"/>
      <c r="L1082" s="151"/>
      <c r="M1082" s="151"/>
      <c r="N1082" s="200">
        <f t="shared" si="209"/>
        <v>0</v>
      </c>
      <c r="O1082" s="200">
        <f t="shared" si="209"/>
        <v>494.5</v>
      </c>
    </row>
    <row r="1083" spans="1:15" ht="18">
      <c r="A1083" s="111" t="s">
        <v>292</v>
      </c>
      <c r="B1083" s="24" t="s">
        <v>304</v>
      </c>
      <c r="C1083" s="24" t="s">
        <v>206</v>
      </c>
      <c r="D1083" s="24" t="s">
        <v>195</v>
      </c>
      <c r="E1083" s="24" t="s">
        <v>520</v>
      </c>
      <c r="F1083" s="24" t="s">
        <v>161</v>
      </c>
      <c r="G1083" s="24"/>
      <c r="H1083" s="26"/>
      <c r="I1083" s="137">
        <f>I1084</f>
        <v>494.5</v>
      </c>
      <c r="J1083" s="151"/>
      <c r="K1083" s="151"/>
      <c r="L1083" s="151"/>
      <c r="M1083" s="151"/>
      <c r="N1083" s="200">
        <f t="shared" si="209"/>
        <v>0</v>
      </c>
      <c r="O1083" s="200">
        <f t="shared" si="209"/>
        <v>494.5</v>
      </c>
    </row>
    <row r="1084" spans="1:15" ht="18">
      <c r="A1084" s="114" t="s">
        <v>234</v>
      </c>
      <c r="B1084" s="26" t="s">
        <v>304</v>
      </c>
      <c r="C1084" s="26" t="s">
        <v>206</v>
      </c>
      <c r="D1084" s="26" t="s">
        <v>195</v>
      </c>
      <c r="E1084" s="24" t="s">
        <v>520</v>
      </c>
      <c r="F1084" s="26" t="s">
        <v>161</v>
      </c>
      <c r="G1084" s="26" t="s">
        <v>222</v>
      </c>
      <c r="H1084" s="26"/>
      <c r="I1084" s="139">
        <v>494.5</v>
      </c>
      <c r="J1084" s="151"/>
      <c r="K1084" s="151"/>
      <c r="L1084" s="151"/>
      <c r="M1084" s="151"/>
      <c r="N1084" s="141">
        <v>0</v>
      </c>
      <c r="O1084" s="141">
        <f>I1084+N1084</f>
        <v>494.5</v>
      </c>
    </row>
    <row r="1085" spans="1:15" ht="105">
      <c r="A1085" s="22" t="s">
        <v>562</v>
      </c>
      <c r="B1085" s="24" t="s">
        <v>304</v>
      </c>
      <c r="C1085" s="24" t="s">
        <v>206</v>
      </c>
      <c r="D1085" s="24" t="s">
        <v>195</v>
      </c>
      <c r="E1085" s="24" t="s">
        <v>563</v>
      </c>
      <c r="F1085" s="26"/>
      <c r="G1085" s="26"/>
      <c r="H1085" s="26"/>
      <c r="I1085" s="188">
        <f>I1090+I1086</f>
        <v>3729</v>
      </c>
      <c r="J1085" s="193">
        <f aca="true" t="shared" si="210" ref="J1085:O1085">J1090+J1086</f>
        <v>0</v>
      </c>
      <c r="K1085" s="193">
        <f t="shared" si="210"/>
        <v>0</v>
      </c>
      <c r="L1085" s="193">
        <f t="shared" si="210"/>
        <v>0</v>
      </c>
      <c r="M1085" s="193">
        <f t="shared" si="210"/>
        <v>0</v>
      </c>
      <c r="N1085" s="200">
        <f t="shared" si="210"/>
        <v>120</v>
      </c>
      <c r="O1085" s="200">
        <f t="shared" si="210"/>
        <v>3849</v>
      </c>
    </row>
    <row r="1086" spans="1:15" ht="18">
      <c r="A1086" s="22" t="s">
        <v>574</v>
      </c>
      <c r="B1086" s="24" t="s">
        <v>304</v>
      </c>
      <c r="C1086" s="24" t="s">
        <v>206</v>
      </c>
      <c r="D1086" s="24" t="s">
        <v>195</v>
      </c>
      <c r="E1086" s="24" t="s">
        <v>575</v>
      </c>
      <c r="F1086" s="26"/>
      <c r="G1086" s="26"/>
      <c r="H1086" s="26"/>
      <c r="I1086" s="193">
        <f>I1087</f>
        <v>2200</v>
      </c>
      <c r="J1086" s="151"/>
      <c r="K1086" s="151"/>
      <c r="L1086" s="151"/>
      <c r="M1086" s="151"/>
      <c r="N1086" s="200">
        <f aca="true" t="shared" si="211" ref="N1086:O1088">N1087</f>
        <v>0</v>
      </c>
      <c r="O1086" s="200">
        <f t="shared" si="211"/>
        <v>2200</v>
      </c>
    </row>
    <row r="1087" spans="1:15" ht="45">
      <c r="A1087" s="111" t="s">
        <v>247</v>
      </c>
      <c r="B1087" s="24" t="s">
        <v>304</v>
      </c>
      <c r="C1087" s="24" t="s">
        <v>206</v>
      </c>
      <c r="D1087" s="24" t="s">
        <v>195</v>
      </c>
      <c r="E1087" s="24" t="s">
        <v>575</v>
      </c>
      <c r="F1087" s="24" t="s">
        <v>246</v>
      </c>
      <c r="G1087" s="24"/>
      <c r="H1087" s="26"/>
      <c r="I1087" s="193">
        <f>I1088</f>
        <v>2200</v>
      </c>
      <c r="J1087" s="151"/>
      <c r="K1087" s="151"/>
      <c r="L1087" s="151"/>
      <c r="M1087" s="151"/>
      <c r="N1087" s="200">
        <f t="shared" si="211"/>
        <v>0</v>
      </c>
      <c r="O1087" s="200">
        <f t="shared" si="211"/>
        <v>2200</v>
      </c>
    </row>
    <row r="1088" spans="1:15" ht="18">
      <c r="A1088" s="23" t="s">
        <v>270</v>
      </c>
      <c r="B1088" s="24" t="s">
        <v>304</v>
      </c>
      <c r="C1088" s="24" t="s">
        <v>206</v>
      </c>
      <c r="D1088" s="24" t="s">
        <v>195</v>
      </c>
      <c r="E1088" s="24" t="s">
        <v>575</v>
      </c>
      <c r="F1088" s="24" t="s">
        <v>269</v>
      </c>
      <c r="G1088" s="24"/>
      <c r="H1088" s="26"/>
      <c r="I1088" s="193">
        <f>I1089</f>
        <v>2200</v>
      </c>
      <c r="J1088" s="151"/>
      <c r="K1088" s="151"/>
      <c r="L1088" s="151"/>
      <c r="M1088" s="151"/>
      <c r="N1088" s="200">
        <f t="shared" si="211"/>
        <v>0</v>
      </c>
      <c r="O1088" s="200">
        <f t="shared" si="211"/>
        <v>2200</v>
      </c>
    </row>
    <row r="1089" spans="1:15" ht="18">
      <c r="A1089" s="25" t="s">
        <v>235</v>
      </c>
      <c r="B1089" s="26" t="s">
        <v>304</v>
      </c>
      <c r="C1089" s="26" t="s">
        <v>206</v>
      </c>
      <c r="D1089" s="26" t="s">
        <v>195</v>
      </c>
      <c r="E1089" s="26" t="s">
        <v>575</v>
      </c>
      <c r="F1089" s="26" t="s">
        <v>269</v>
      </c>
      <c r="G1089" s="26" t="s">
        <v>223</v>
      </c>
      <c r="H1089" s="26"/>
      <c r="I1089" s="139">
        <v>2200</v>
      </c>
      <c r="J1089" s="145"/>
      <c r="K1089" s="145"/>
      <c r="L1089" s="145"/>
      <c r="M1089" s="145"/>
      <c r="N1089" s="139">
        <v>0</v>
      </c>
      <c r="O1089" s="139">
        <f>I1089+N1089</f>
        <v>2200</v>
      </c>
    </row>
    <row r="1090" spans="1:15" ht="18">
      <c r="A1090" s="111" t="s">
        <v>298</v>
      </c>
      <c r="B1090" s="24" t="s">
        <v>304</v>
      </c>
      <c r="C1090" s="24" t="s">
        <v>206</v>
      </c>
      <c r="D1090" s="24" t="s">
        <v>195</v>
      </c>
      <c r="E1090" s="24" t="s">
        <v>564</v>
      </c>
      <c r="F1090" s="26"/>
      <c r="G1090" s="26"/>
      <c r="H1090" s="26"/>
      <c r="I1090" s="188">
        <f>I1091</f>
        <v>1529</v>
      </c>
      <c r="J1090" s="151"/>
      <c r="K1090" s="151"/>
      <c r="L1090" s="151"/>
      <c r="M1090" s="151"/>
      <c r="N1090" s="200">
        <f aca="true" t="shared" si="212" ref="N1090:O1092">N1091</f>
        <v>120</v>
      </c>
      <c r="O1090" s="200">
        <f t="shared" si="212"/>
        <v>1649</v>
      </c>
    </row>
    <row r="1091" spans="1:15" ht="45">
      <c r="A1091" s="111" t="s">
        <v>247</v>
      </c>
      <c r="B1091" s="24" t="s">
        <v>304</v>
      </c>
      <c r="C1091" s="24" t="s">
        <v>206</v>
      </c>
      <c r="D1091" s="24" t="s">
        <v>195</v>
      </c>
      <c r="E1091" s="24" t="s">
        <v>564</v>
      </c>
      <c r="F1091" s="24" t="s">
        <v>246</v>
      </c>
      <c r="G1091" s="24"/>
      <c r="H1091" s="26"/>
      <c r="I1091" s="188">
        <f>I1092</f>
        <v>1529</v>
      </c>
      <c r="J1091" s="151"/>
      <c r="K1091" s="151"/>
      <c r="L1091" s="151"/>
      <c r="M1091" s="151"/>
      <c r="N1091" s="200">
        <f t="shared" si="212"/>
        <v>120</v>
      </c>
      <c r="O1091" s="200">
        <f t="shared" si="212"/>
        <v>1649</v>
      </c>
    </row>
    <row r="1092" spans="1:15" ht="18">
      <c r="A1092" s="23" t="s">
        <v>270</v>
      </c>
      <c r="B1092" s="24" t="s">
        <v>304</v>
      </c>
      <c r="C1092" s="24" t="s">
        <v>206</v>
      </c>
      <c r="D1092" s="24" t="s">
        <v>195</v>
      </c>
      <c r="E1092" s="24" t="s">
        <v>564</v>
      </c>
      <c r="F1092" s="24" t="s">
        <v>269</v>
      </c>
      <c r="G1092" s="24"/>
      <c r="H1092" s="26"/>
      <c r="I1092" s="188">
        <f>I1093</f>
        <v>1529</v>
      </c>
      <c r="J1092" s="151"/>
      <c r="K1092" s="151"/>
      <c r="L1092" s="151"/>
      <c r="M1092" s="151"/>
      <c r="N1092" s="200">
        <f t="shared" si="212"/>
        <v>120</v>
      </c>
      <c r="O1092" s="200">
        <f t="shared" si="212"/>
        <v>1649</v>
      </c>
    </row>
    <row r="1093" spans="1:15" ht="18">
      <c r="A1093" s="113" t="s">
        <v>234</v>
      </c>
      <c r="B1093" s="26" t="s">
        <v>304</v>
      </c>
      <c r="C1093" s="26" t="s">
        <v>206</v>
      </c>
      <c r="D1093" s="26" t="s">
        <v>195</v>
      </c>
      <c r="E1093" s="24" t="s">
        <v>564</v>
      </c>
      <c r="F1093" s="26" t="s">
        <v>269</v>
      </c>
      <c r="G1093" s="26" t="s">
        <v>222</v>
      </c>
      <c r="H1093" s="26"/>
      <c r="I1093" s="139">
        <v>1529</v>
      </c>
      <c r="J1093" s="151"/>
      <c r="K1093" s="151"/>
      <c r="L1093" s="151"/>
      <c r="M1093" s="151"/>
      <c r="N1093" s="141">
        <v>120</v>
      </c>
      <c r="O1093" s="141">
        <f>I1093+N1093</f>
        <v>1649</v>
      </c>
    </row>
    <row r="1094" spans="1:15" ht="60">
      <c r="A1094" s="112" t="s">
        <v>568</v>
      </c>
      <c r="B1094" s="24" t="s">
        <v>304</v>
      </c>
      <c r="C1094" s="24" t="s">
        <v>206</v>
      </c>
      <c r="D1094" s="24" t="s">
        <v>195</v>
      </c>
      <c r="E1094" s="24" t="s">
        <v>448</v>
      </c>
      <c r="F1094" s="24"/>
      <c r="G1094" s="24"/>
      <c r="H1094" s="24"/>
      <c r="I1094" s="137">
        <f>I1095</f>
        <v>15766.1</v>
      </c>
      <c r="J1094" s="151"/>
      <c r="K1094" s="151"/>
      <c r="L1094" s="151"/>
      <c r="M1094" s="151"/>
      <c r="N1094" s="200">
        <f aca="true" t="shared" si="213" ref="N1094:O1098">N1095</f>
        <v>-730</v>
      </c>
      <c r="O1094" s="200">
        <f t="shared" si="213"/>
        <v>15036.1</v>
      </c>
    </row>
    <row r="1095" spans="1:15" ht="60">
      <c r="A1095" s="111" t="s">
        <v>449</v>
      </c>
      <c r="B1095" s="24" t="s">
        <v>304</v>
      </c>
      <c r="C1095" s="24" t="s">
        <v>206</v>
      </c>
      <c r="D1095" s="24" t="s">
        <v>195</v>
      </c>
      <c r="E1095" s="24" t="s">
        <v>450</v>
      </c>
      <c r="F1095" s="24"/>
      <c r="G1095" s="24"/>
      <c r="H1095" s="24"/>
      <c r="I1095" s="137">
        <f>I1096</f>
        <v>15766.1</v>
      </c>
      <c r="J1095" s="151"/>
      <c r="K1095" s="151"/>
      <c r="L1095" s="151"/>
      <c r="M1095" s="151"/>
      <c r="N1095" s="200">
        <f t="shared" si="213"/>
        <v>-730</v>
      </c>
      <c r="O1095" s="200">
        <f t="shared" si="213"/>
        <v>15036.1</v>
      </c>
    </row>
    <row r="1096" spans="1:15" ht="18">
      <c r="A1096" s="111" t="s">
        <v>298</v>
      </c>
      <c r="B1096" s="24" t="s">
        <v>304</v>
      </c>
      <c r="C1096" s="24" t="s">
        <v>206</v>
      </c>
      <c r="D1096" s="24" t="s">
        <v>195</v>
      </c>
      <c r="E1096" s="24" t="s">
        <v>451</v>
      </c>
      <c r="F1096" s="24"/>
      <c r="G1096" s="24"/>
      <c r="H1096" s="24"/>
      <c r="I1096" s="137">
        <f>I1097</f>
        <v>15766.1</v>
      </c>
      <c r="J1096" s="151"/>
      <c r="K1096" s="151"/>
      <c r="L1096" s="151"/>
      <c r="M1096" s="151"/>
      <c r="N1096" s="200">
        <f t="shared" si="213"/>
        <v>-730</v>
      </c>
      <c r="O1096" s="200">
        <f t="shared" si="213"/>
        <v>15036.1</v>
      </c>
    </row>
    <row r="1097" spans="1:15" ht="45">
      <c r="A1097" s="111" t="s">
        <v>247</v>
      </c>
      <c r="B1097" s="24" t="s">
        <v>304</v>
      </c>
      <c r="C1097" s="24" t="s">
        <v>206</v>
      </c>
      <c r="D1097" s="24" t="s">
        <v>195</v>
      </c>
      <c r="E1097" s="24" t="s">
        <v>451</v>
      </c>
      <c r="F1097" s="24" t="s">
        <v>246</v>
      </c>
      <c r="G1097" s="24"/>
      <c r="H1097" s="24"/>
      <c r="I1097" s="137">
        <f>I1098</f>
        <v>15766.1</v>
      </c>
      <c r="J1097" s="151"/>
      <c r="K1097" s="151"/>
      <c r="L1097" s="151"/>
      <c r="M1097" s="151"/>
      <c r="N1097" s="200">
        <f t="shared" si="213"/>
        <v>-730</v>
      </c>
      <c r="O1097" s="200">
        <f t="shared" si="213"/>
        <v>15036.1</v>
      </c>
    </row>
    <row r="1098" spans="1:15" ht="18">
      <c r="A1098" s="112" t="s">
        <v>249</v>
      </c>
      <c r="B1098" s="24" t="s">
        <v>304</v>
      </c>
      <c r="C1098" s="24" t="s">
        <v>206</v>
      </c>
      <c r="D1098" s="24" t="s">
        <v>195</v>
      </c>
      <c r="E1098" s="24" t="s">
        <v>451</v>
      </c>
      <c r="F1098" s="24" t="s">
        <v>248</v>
      </c>
      <c r="G1098" s="24"/>
      <c r="H1098" s="24"/>
      <c r="I1098" s="137">
        <f>I1099</f>
        <v>15766.1</v>
      </c>
      <c r="J1098" s="151"/>
      <c r="K1098" s="151"/>
      <c r="L1098" s="151"/>
      <c r="M1098" s="151"/>
      <c r="N1098" s="200">
        <f t="shared" si="213"/>
        <v>-730</v>
      </c>
      <c r="O1098" s="200">
        <f t="shared" si="213"/>
        <v>15036.1</v>
      </c>
    </row>
    <row r="1099" spans="1:15" ht="18">
      <c r="A1099" s="113" t="s">
        <v>234</v>
      </c>
      <c r="B1099" s="26" t="s">
        <v>304</v>
      </c>
      <c r="C1099" s="26" t="s">
        <v>206</v>
      </c>
      <c r="D1099" s="26" t="s">
        <v>195</v>
      </c>
      <c r="E1099" s="26" t="s">
        <v>451</v>
      </c>
      <c r="F1099" s="26" t="s">
        <v>248</v>
      </c>
      <c r="G1099" s="26" t="s">
        <v>222</v>
      </c>
      <c r="H1099" s="26"/>
      <c r="I1099" s="139">
        <v>15766.1</v>
      </c>
      <c r="J1099" s="151"/>
      <c r="K1099" s="151"/>
      <c r="L1099" s="151"/>
      <c r="M1099" s="151"/>
      <c r="N1099" s="141">
        <v>-730</v>
      </c>
      <c r="O1099" s="141">
        <f>I1099+N1099</f>
        <v>15036.1</v>
      </c>
    </row>
    <row r="1100" spans="1:15" ht="18">
      <c r="A1100" s="27" t="s">
        <v>164</v>
      </c>
      <c r="B1100" s="24" t="s">
        <v>304</v>
      </c>
      <c r="C1100" s="24" t="s">
        <v>206</v>
      </c>
      <c r="D1100" s="24" t="s">
        <v>195</v>
      </c>
      <c r="E1100" s="24" t="s">
        <v>358</v>
      </c>
      <c r="F1100" s="26"/>
      <c r="G1100" s="26"/>
      <c r="H1100" s="26"/>
      <c r="I1100" s="163">
        <f>I1105+I1101</f>
        <v>120</v>
      </c>
      <c r="J1100" s="182">
        <f aca="true" t="shared" si="214" ref="J1100:O1100">J1105+J1101</f>
        <v>0</v>
      </c>
      <c r="K1100" s="182">
        <f t="shared" si="214"/>
        <v>0</v>
      </c>
      <c r="L1100" s="182">
        <f t="shared" si="214"/>
        <v>0</v>
      </c>
      <c r="M1100" s="182">
        <f t="shared" si="214"/>
        <v>0</v>
      </c>
      <c r="N1100" s="200">
        <f t="shared" si="214"/>
        <v>0</v>
      </c>
      <c r="O1100" s="200">
        <f t="shared" si="214"/>
        <v>120</v>
      </c>
    </row>
    <row r="1101" spans="1:15" ht="75">
      <c r="A1101" s="112" t="s">
        <v>555</v>
      </c>
      <c r="B1101" s="24" t="s">
        <v>304</v>
      </c>
      <c r="C1101" s="24" t="s">
        <v>206</v>
      </c>
      <c r="D1101" s="24" t="s">
        <v>195</v>
      </c>
      <c r="E1101" s="24" t="s">
        <v>556</v>
      </c>
      <c r="F1101" s="26"/>
      <c r="G1101" s="26"/>
      <c r="H1101" s="26"/>
      <c r="I1101" s="182">
        <f>I1102</f>
        <v>40</v>
      </c>
      <c r="J1101" s="151"/>
      <c r="K1101" s="151"/>
      <c r="L1101" s="151"/>
      <c r="M1101" s="151"/>
      <c r="N1101" s="200">
        <f aca="true" t="shared" si="215" ref="N1101:O1103">N1102</f>
        <v>0</v>
      </c>
      <c r="O1101" s="200">
        <f t="shared" si="215"/>
        <v>40</v>
      </c>
    </row>
    <row r="1102" spans="1:15" ht="45">
      <c r="A1102" s="112" t="s">
        <v>247</v>
      </c>
      <c r="B1102" s="24" t="s">
        <v>304</v>
      </c>
      <c r="C1102" s="24" t="s">
        <v>206</v>
      </c>
      <c r="D1102" s="24" t="s">
        <v>195</v>
      </c>
      <c r="E1102" s="24" t="s">
        <v>556</v>
      </c>
      <c r="F1102" s="24" t="s">
        <v>246</v>
      </c>
      <c r="G1102" s="26"/>
      <c r="H1102" s="26"/>
      <c r="I1102" s="182">
        <f>I1103</f>
        <v>40</v>
      </c>
      <c r="J1102" s="151"/>
      <c r="K1102" s="151"/>
      <c r="L1102" s="151"/>
      <c r="M1102" s="151"/>
      <c r="N1102" s="200">
        <f t="shared" si="215"/>
        <v>0</v>
      </c>
      <c r="O1102" s="200">
        <f t="shared" si="215"/>
        <v>40</v>
      </c>
    </row>
    <row r="1103" spans="1:15" ht="18">
      <c r="A1103" s="112" t="s">
        <v>249</v>
      </c>
      <c r="B1103" s="24" t="s">
        <v>304</v>
      </c>
      <c r="C1103" s="24" t="s">
        <v>206</v>
      </c>
      <c r="D1103" s="24" t="s">
        <v>195</v>
      </c>
      <c r="E1103" s="24" t="s">
        <v>556</v>
      </c>
      <c r="F1103" s="24" t="s">
        <v>248</v>
      </c>
      <c r="G1103" s="26"/>
      <c r="H1103" s="26"/>
      <c r="I1103" s="182">
        <f>I1104</f>
        <v>40</v>
      </c>
      <c r="J1103" s="151"/>
      <c r="K1103" s="151"/>
      <c r="L1103" s="151"/>
      <c r="M1103" s="151"/>
      <c r="N1103" s="200">
        <f t="shared" si="215"/>
        <v>0</v>
      </c>
      <c r="O1103" s="200">
        <f t="shared" si="215"/>
        <v>40</v>
      </c>
    </row>
    <row r="1104" spans="1:15" ht="18">
      <c r="A1104" s="114" t="s">
        <v>235</v>
      </c>
      <c r="B1104" s="26" t="s">
        <v>304</v>
      </c>
      <c r="C1104" s="26" t="s">
        <v>206</v>
      </c>
      <c r="D1104" s="26" t="s">
        <v>195</v>
      </c>
      <c r="E1104" s="26" t="s">
        <v>556</v>
      </c>
      <c r="F1104" s="26" t="s">
        <v>248</v>
      </c>
      <c r="G1104" s="26" t="s">
        <v>223</v>
      </c>
      <c r="H1104" s="26"/>
      <c r="I1104" s="139">
        <v>40</v>
      </c>
      <c r="J1104" s="145"/>
      <c r="K1104" s="145"/>
      <c r="L1104" s="145"/>
      <c r="M1104" s="145"/>
      <c r="N1104" s="139">
        <v>0</v>
      </c>
      <c r="O1104" s="139">
        <f>I1104+N1104</f>
        <v>40</v>
      </c>
    </row>
    <row r="1105" spans="1:15" ht="60">
      <c r="A1105" s="112" t="s">
        <v>293</v>
      </c>
      <c r="B1105" s="24" t="s">
        <v>304</v>
      </c>
      <c r="C1105" s="24" t="s">
        <v>206</v>
      </c>
      <c r="D1105" s="24" t="s">
        <v>195</v>
      </c>
      <c r="E1105" s="24" t="s">
        <v>11</v>
      </c>
      <c r="F1105" s="26"/>
      <c r="G1105" s="26"/>
      <c r="H1105" s="26"/>
      <c r="I1105" s="163">
        <f>I1106</f>
        <v>80</v>
      </c>
      <c r="J1105" s="151"/>
      <c r="K1105" s="151"/>
      <c r="L1105" s="151"/>
      <c r="M1105" s="151"/>
      <c r="N1105" s="200">
        <f aca="true" t="shared" si="216" ref="N1105:O1107">N1106</f>
        <v>0</v>
      </c>
      <c r="O1105" s="200">
        <f t="shared" si="216"/>
        <v>80</v>
      </c>
    </row>
    <row r="1106" spans="1:15" ht="45">
      <c r="A1106" s="112" t="s">
        <v>247</v>
      </c>
      <c r="B1106" s="24" t="s">
        <v>304</v>
      </c>
      <c r="C1106" s="24" t="s">
        <v>206</v>
      </c>
      <c r="D1106" s="24" t="s">
        <v>195</v>
      </c>
      <c r="E1106" s="24" t="s">
        <v>11</v>
      </c>
      <c r="F1106" s="24" t="s">
        <v>246</v>
      </c>
      <c r="G1106" s="26"/>
      <c r="H1106" s="26"/>
      <c r="I1106" s="163">
        <f>I1107</f>
        <v>80</v>
      </c>
      <c r="J1106" s="151"/>
      <c r="K1106" s="151"/>
      <c r="L1106" s="151"/>
      <c r="M1106" s="151"/>
      <c r="N1106" s="200">
        <f t="shared" si="216"/>
        <v>0</v>
      </c>
      <c r="O1106" s="200">
        <f t="shared" si="216"/>
        <v>80</v>
      </c>
    </row>
    <row r="1107" spans="1:15" ht="18">
      <c r="A1107" s="112" t="s">
        <v>249</v>
      </c>
      <c r="B1107" s="24" t="s">
        <v>304</v>
      </c>
      <c r="C1107" s="24" t="s">
        <v>206</v>
      </c>
      <c r="D1107" s="24" t="s">
        <v>195</v>
      </c>
      <c r="E1107" s="24" t="s">
        <v>11</v>
      </c>
      <c r="F1107" s="24" t="s">
        <v>248</v>
      </c>
      <c r="G1107" s="26"/>
      <c r="H1107" s="26"/>
      <c r="I1107" s="163">
        <f>I1108</f>
        <v>80</v>
      </c>
      <c r="J1107" s="151"/>
      <c r="K1107" s="151"/>
      <c r="L1107" s="151"/>
      <c r="M1107" s="151"/>
      <c r="N1107" s="200">
        <f t="shared" si="216"/>
        <v>0</v>
      </c>
      <c r="O1107" s="200">
        <f t="shared" si="216"/>
        <v>80</v>
      </c>
    </row>
    <row r="1108" spans="1:15" ht="18">
      <c r="A1108" s="114" t="s">
        <v>234</v>
      </c>
      <c r="B1108" s="26" t="s">
        <v>304</v>
      </c>
      <c r="C1108" s="26" t="s">
        <v>206</v>
      </c>
      <c r="D1108" s="26" t="s">
        <v>195</v>
      </c>
      <c r="E1108" s="26" t="s">
        <v>11</v>
      </c>
      <c r="F1108" s="26" t="s">
        <v>248</v>
      </c>
      <c r="G1108" s="26" t="s">
        <v>222</v>
      </c>
      <c r="H1108" s="26"/>
      <c r="I1108" s="139">
        <v>80</v>
      </c>
      <c r="J1108" s="151"/>
      <c r="K1108" s="151"/>
      <c r="L1108" s="151"/>
      <c r="M1108" s="151"/>
      <c r="N1108" s="141">
        <v>0</v>
      </c>
      <c r="O1108" s="141">
        <f>I1108+N1108</f>
        <v>80</v>
      </c>
    </row>
    <row r="1109" spans="1:15" ht="28.5">
      <c r="A1109" s="45" t="s">
        <v>227</v>
      </c>
      <c r="B1109" s="46" t="s">
        <v>210</v>
      </c>
      <c r="C1109" s="46"/>
      <c r="D1109" s="46"/>
      <c r="E1109" s="46"/>
      <c r="F1109" s="46"/>
      <c r="G1109" s="46"/>
      <c r="H1109" s="46"/>
      <c r="I1109" s="133">
        <f>I1112+I1142+I1149</f>
        <v>9956.1</v>
      </c>
      <c r="J1109" s="151"/>
      <c r="K1109" s="151"/>
      <c r="L1109" s="151"/>
      <c r="M1109" s="151"/>
      <c r="N1109" s="133">
        <f>N1112+N1142+N1149</f>
        <v>0</v>
      </c>
      <c r="O1109" s="133">
        <f>O1112+O1142+O1149</f>
        <v>9956.1</v>
      </c>
    </row>
    <row r="1110" spans="1:15" ht="18">
      <c r="A1110" s="45" t="s">
        <v>234</v>
      </c>
      <c r="B1110" s="46" t="s">
        <v>210</v>
      </c>
      <c r="C1110" s="46"/>
      <c r="D1110" s="46"/>
      <c r="E1110" s="46"/>
      <c r="F1110" s="46"/>
      <c r="G1110" s="46" t="s">
        <v>222</v>
      </c>
      <c r="H1110" s="46"/>
      <c r="I1110" s="133">
        <f>I1122+I1125+I1141+I1148+I1156+I1128+I1134</f>
        <v>9860</v>
      </c>
      <c r="J1110" s="133">
        <f aca="true" t="shared" si="217" ref="J1110:O1110">J1122+J1125+J1141+J1148+J1156+J1128+J1134</f>
        <v>0</v>
      </c>
      <c r="K1110" s="133">
        <f t="shared" si="217"/>
        <v>0</v>
      </c>
      <c r="L1110" s="133">
        <f t="shared" si="217"/>
        <v>0</v>
      </c>
      <c r="M1110" s="133">
        <f t="shared" si="217"/>
        <v>0</v>
      </c>
      <c r="N1110" s="133">
        <f t="shared" si="217"/>
        <v>0</v>
      </c>
      <c r="O1110" s="133">
        <f t="shared" si="217"/>
        <v>9860</v>
      </c>
    </row>
    <row r="1111" spans="1:15" ht="18">
      <c r="A1111" s="45" t="s">
        <v>235</v>
      </c>
      <c r="B1111" s="46" t="s">
        <v>210</v>
      </c>
      <c r="C1111" s="46"/>
      <c r="D1111" s="46"/>
      <c r="E1111" s="46"/>
      <c r="F1111" s="46"/>
      <c r="G1111" s="46" t="s">
        <v>223</v>
      </c>
      <c r="H1111" s="46"/>
      <c r="I1111" s="133">
        <f>I1118</f>
        <v>96.1</v>
      </c>
      <c r="J1111" s="133">
        <f aca="true" t="shared" si="218" ref="J1111:O1111">J1118</f>
        <v>0</v>
      </c>
      <c r="K1111" s="133">
        <f t="shared" si="218"/>
        <v>0</v>
      </c>
      <c r="L1111" s="133">
        <f t="shared" si="218"/>
        <v>0</v>
      </c>
      <c r="M1111" s="133">
        <f t="shared" si="218"/>
        <v>0</v>
      </c>
      <c r="N1111" s="133">
        <f t="shared" si="218"/>
        <v>0</v>
      </c>
      <c r="O1111" s="133">
        <f t="shared" si="218"/>
        <v>96.1</v>
      </c>
    </row>
    <row r="1112" spans="1:15" ht="18">
      <c r="A1112" s="45" t="s">
        <v>239</v>
      </c>
      <c r="B1112" s="46" t="s">
        <v>210</v>
      </c>
      <c r="C1112" s="46" t="s">
        <v>189</v>
      </c>
      <c r="D1112" s="46"/>
      <c r="E1112" s="46"/>
      <c r="F1112" s="24"/>
      <c r="G1112" s="24"/>
      <c r="H1112" s="24"/>
      <c r="I1112" s="133">
        <f>I1113+I1135+I1129</f>
        <v>6806.1</v>
      </c>
      <c r="J1112" s="133">
        <f aca="true" t="shared" si="219" ref="J1112:O1112">J1113+J1135+J1129</f>
        <v>0</v>
      </c>
      <c r="K1112" s="133">
        <f t="shared" si="219"/>
        <v>0</v>
      </c>
      <c r="L1112" s="133">
        <f t="shared" si="219"/>
        <v>0</v>
      </c>
      <c r="M1112" s="133">
        <f t="shared" si="219"/>
        <v>0</v>
      </c>
      <c r="N1112" s="133">
        <f t="shared" si="219"/>
        <v>0</v>
      </c>
      <c r="O1112" s="133">
        <f t="shared" si="219"/>
        <v>6806.1</v>
      </c>
    </row>
    <row r="1113" spans="1:15" ht="57">
      <c r="A1113" s="45" t="s">
        <v>310</v>
      </c>
      <c r="B1113" s="46" t="s">
        <v>210</v>
      </c>
      <c r="C1113" s="46" t="s">
        <v>189</v>
      </c>
      <c r="D1113" s="46" t="s">
        <v>197</v>
      </c>
      <c r="E1113" s="46"/>
      <c r="F1113" s="46"/>
      <c r="G1113" s="46"/>
      <c r="H1113" s="46"/>
      <c r="I1113" s="133">
        <f>I1114</f>
        <v>6562.6</v>
      </c>
      <c r="J1113" s="151"/>
      <c r="K1113" s="151"/>
      <c r="L1113" s="151"/>
      <c r="M1113" s="151"/>
      <c r="N1113" s="133">
        <f>N1114</f>
        <v>0</v>
      </c>
      <c r="O1113" s="133">
        <f>O1114</f>
        <v>6562.6</v>
      </c>
    </row>
    <row r="1114" spans="1:15" ht="18">
      <c r="A1114" s="23" t="s">
        <v>164</v>
      </c>
      <c r="B1114" s="24" t="s">
        <v>210</v>
      </c>
      <c r="C1114" s="24" t="s">
        <v>189</v>
      </c>
      <c r="D1114" s="24" t="s">
        <v>197</v>
      </c>
      <c r="E1114" s="24" t="s">
        <v>34</v>
      </c>
      <c r="F1114" s="24"/>
      <c r="G1114" s="24"/>
      <c r="H1114" s="24"/>
      <c r="I1114" s="137">
        <f>I1119+I1115</f>
        <v>6562.6</v>
      </c>
      <c r="J1114" s="195">
        <f aca="true" t="shared" si="220" ref="J1114:O1114">J1119+J1115</f>
        <v>0</v>
      </c>
      <c r="K1114" s="195">
        <f t="shared" si="220"/>
        <v>0</v>
      </c>
      <c r="L1114" s="195">
        <f t="shared" si="220"/>
        <v>0</v>
      </c>
      <c r="M1114" s="195">
        <f t="shared" si="220"/>
        <v>0</v>
      </c>
      <c r="N1114" s="200">
        <f t="shared" si="220"/>
        <v>0</v>
      </c>
      <c r="O1114" s="200">
        <f t="shared" si="220"/>
        <v>6562.6</v>
      </c>
    </row>
    <row r="1115" spans="1:15" ht="135">
      <c r="A1115" s="59" t="s">
        <v>576</v>
      </c>
      <c r="B1115" s="24" t="s">
        <v>210</v>
      </c>
      <c r="C1115" s="24" t="s">
        <v>189</v>
      </c>
      <c r="D1115" s="24" t="s">
        <v>197</v>
      </c>
      <c r="E1115" s="122" t="s">
        <v>577</v>
      </c>
      <c r="F1115" s="24"/>
      <c r="G1115" s="24"/>
      <c r="H1115" s="24"/>
      <c r="I1115" s="195">
        <f>I1116</f>
        <v>96.1</v>
      </c>
      <c r="J1115" s="151"/>
      <c r="K1115" s="151"/>
      <c r="L1115" s="151"/>
      <c r="M1115" s="151"/>
      <c r="N1115" s="200">
        <f aca="true" t="shared" si="221" ref="N1115:O1117">N1116</f>
        <v>0</v>
      </c>
      <c r="O1115" s="200">
        <f t="shared" si="221"/>
        <v>96.1</v>
      </c>
    </row>
    <row r="1116" spans="1:15" ht="90">
      <c r="A1116" s="23" t="s">
        <v>313</v>
      </c>
      <c r="B1116" s="24" t="s">
        <v>210</v>
      </c>
      <c r="C1116" s="24" t="s">
        <v>189</v>
      </c>
      <c r="D1116" s="24" t="s">
        <v>197</v>
      </c>
      <c r="E1116" s="122" t="s">
        <v>577</v>
      </c>
      <c r="F1116" s="24" t="s">
        <v>242</v>
      </c>
      <c r="G1116" s="24"/>
      <c r="H1116" s="24"/>
      <c r="I1116" s="195">
        <f>I1117</f>
        <v>96.1</v>
      </c>
      <c r="J1116" s="151"/>
      <c r="K1116" s="151"/>
      <c r="L1116" s="151"/>
      <c r="M1116" s="151"/>
      <c r="N1116" s="200">
        <f t="shared" si="221"/>
        <v>0</v>
      </c>
      <c r="O1116" s="200">
        <f t="shared" si="221"/>
        <v>96.1</v>
      </c>
    </row>
    <row r="1117" spans="1:15" ht="30">
      <c r="A1117" s="23" t="s">
        <v>312</v>
      </c>
      <c r="B1117" s="24" t="s">
        <v>210</v>
      </c>
      <c r="C1117" s="24" t="s">
        <v>189</v>
      </c>
      <c r="D1117" s="24" t="s">
        <v>197</v>
      </c>
      <c r="E1117" s="122" t="s">
        <v>578</v>
      </c>
      <c r="F1117" s="24" t="s">
        <v>243</v>
      </c>
      <c r="G1117" s="24"/>
      <c r="H1117" s="24"/>
      <c r="I1117" s="195">
        <f>I1118</f>
        <v>96.1</v>
      </c>
      <c r="J1117" s="151"/>
      <c r="K1117" s="151"/>
      <c r="L1117" s="151"/>
      <c r="M1117" s="151"/>
      <c r="N1117" s="200">
        <f t="shared" si="221"/>
        <v>0</v>
      </c>
      <c r="O1117" s="200">
        <f t="shared" si="221"/>
        <v>96.1</v>
      </c>
    </row>
    <row r="1118" spans="1:15" ht="18">
      <c r="A1118" s="25" t="s">
        <v>235</v>
      </c>
      <c r="B1118" s="26" t="s">
        <v>210</v>
      </c>
      <c r="C1118" s="26" t="s">
        <v>189</v>
      </c>
      <c r="D1118" s="26" t="s">
        <v>197</v>
      </c>
      <c r="E1118" s="58" t="s">
        <v>577</v>
      </c>
      <c r="F1118" s="26" t="s">
        <v>243</v>
      </c>
      <c r="G1118" s="26" t="s">
        <v>223</v>
      </c>
      <c r="H1118" s="24"/>
      <c r="I1118" s="139">
        <v>96.1</v>
      </c>
      <c r="J1118" s="145"/>
      <c r="K1118" s="145"/>
      <c r="L1118" s="145"/>
      <c r="M1118" s="145"/>
      <c r="N1118" s="139">
        <v>0</v>
      </c>
      <c r="O1118" s="139">
        <f>I1118+N1118</f>
        <v>96.1</v>
      </c>
    </row>
    <row r="1119" spans="1:15" ht="30">
      <c r="A1119" s="48" t="s">
        <v>241</v>
      </c>
      <c r="B1119" s="24" t="s">
        <v>210</v>
      </c>
      <c r="C1119" s="24" t="s">
        <v>189</v>
      </c>
      <c r="D1119" s="24" t="s">
        <v>197</v>
      </c>
      <c r="E1119" s="24" t="s">
        <v>357</v>
      </c>
      <c r="F1119" s="24"/>
      <c r="G1119" s="24"/>
      <c r="H1119" s="24"/>
      <c r="I1119" s="137">
        <f>I1120+I1123+I1126</f>
        <v>6466.5</v>
      </c>
      <c r="J1119" s="151"/>
      <c r="K1119" s="151"/>
      <c r="L1119" s="151"/>
      <c r="M1119" s="151"/>
      <c r="N1119" s="200">
        <f>N1120+N1123+N1126</f>
        <v>0</v>
      </c>
      <c r="O1119" s="200">
        <f>O1120+O1123+O1126</f>
        <v>6466.5</v>
      </c>
    </row>
    <row r="1120" spans="1:15" ht="90">
      <c r="A1120" s="23" t="s">
        <v>313</v>
      </c>
      <c r="B1120" s="24" t="s">
        <v>210</v>
      </c>
      <c r="C1120" s="24" t="s">
        <v>189</v>
      </c>
      <c r="D1120" s="24" t="s">
        <v>197</v>
      </c>
      <c r="E1120" s="24" t="s">
        <v>357</v>
      </c>
      <c r="F1120" s="24" t="s">
        <v>242</v>
      </c>
      <c r="G1120" s="24"/>
      <c r="H1120" s="24"/>
      <c r="I1120" s="137">
        <f>I1121</f>
        <v>6028.7</v>
      </c>
      <c r="J1120" s="151"/>
      <c r="K1120" s="151"/>
      <c r="L1120" s="151"/>
      <c r="M1120" s="151"/>
      <c r="N1120" s="200">
        <f>N1121</f>
        <v>0</v>
      </c>
      <c r="O1120" s="200">
        <f>O1121</f>
        <v>6028.7</v>
      </c>
    </row>
    <row r="1121" spans="1:15" ht="30">
      <c r="A1121" s="23" t="s">
        <v>312</v>
      </c>
      <c r="B1121" s="24" t="s">
        <v>210</v>
      </c>
      <c r="C1121" s="24" t="s">
        <v>189</v>
      </c>
      <c r="D1121" s="24" t="s">
        <v>197</v>
      </c>
      <c r="E1121" s="24" t="s">
        <v>357</v>
      </c>
      <c r="F1121" s="24" t="s">
        <v>243</v>
      </c>
      <c r="G1121" s="24"/>
      <c r="H1121" s="24"/>
      <c r="I1121" s="137">
        <f>I1122</f>
        <v>6028.7</v>
      </c>
      <c r="J1121" s="151"/>
      <c r="K1121" s="151"/>
      <c r="L1121" s="151"/>
      <c r="M1121" s="151"/>
      <c r="N1121" s="200">
        <f>N1122</f>
        <v>0</v>
      </c>
      <c r="O1121" s="200">
        <f>O1122</f>
        <v>6028.7</v>
      </c>
    </row>
    <row r="1122" spans="1:15" ht="18">
      <c r="A1122" s="25" t="s">
        <v>234</v>
      </c>
      <c r="B1122" s="26" t="s">
        <v>210</v>
      </c>
      <c r="C1122" s="26" t="s">
        <v>189</v>
      </c>
      <c r="D1122" s="26" t="s">
        <v>197</v>
      </c>
      <c r="E1122" s="26" t="s">
        <v>357</v>
      </c>
      <c r="F1122" s="26" t="s">
        <v>243</v>
      </c>
      <c r="G1122" s="26" t="s">
        <v>222</v>
      </c>
      <c r="H1122" s="26"/>
      <c r="I1122" s="139">
        <v>6028.7</v>
      </c>
      <c r="J1122" s="151"/>
      <c r="K1122" s="151"/>
      <c r="L1122" s="151"/>
      <c r="M1122" s="151"/>
      <c r="N1122" s="141">
        <v>0</v>
      </c>
      <c r="O1122" s="141">
        <f>I1122+N1122</f>
        <v>6028.7</v>
      </c>
    </row>
    <row r="1123" spans="1:15" ht="36" customHeight="1">
      <c r="A1123" s="22" t="s">
        <v>327</v>
      </c>
      <c r="B1123" s="24" t="s">
        <v>210</v>
      </c>
      <c r="C1123" s="24" t="s">
        <v>189</v>
      </c>
      <c r="D1123" s="24" t="s">
        <v>197</v>
      </c>
      <c r="E1123" s="24" t="s">
        <v>357</v>
      </c>
      <c r="F1123" s="24" t="s">
        <v>244</v>
      </c>
      <c r="G1123" s="24"/>
      <c r="H1123" s="24"/>
      <c r="I1123" s="137">
        <f>I1124</f>
        <v>436.8</v>
      </c>
      <c r="J1123" s="151"/>
      <c r="K1123" s="151"/>
      <c r="L1123" s="151"/>
      <c r="M1123" s="151"/>
      <c r="N1123" s="200">
        <f>N1124</f>
        <v>0</v>
      </c>
      <c r="O1123" s="200">
        <f>O1124</f>
        <v>436.8</v>
      </c>
    </row>
    <row r="1124" spans="1:15" ht="45">
      <c r="A1124" s="22" t="s">
        <v>315</v>
      </c>
      <c r="B1124" s="24" t="s">
        <v>210</v>
      </c>
      <c r="C1124" s="24" t="s">
        <v>189</v>
      </c>
      <c r="D1124" s="24" t="s">
        <v>197</v>
      </c>
      <c r="E1124" s="24" t="s">
        <v>357</v>
      </c>
      <c r="F1124" s="24" t="s">
        <v>245</v>
      </c>
      <c r="G1124" s="24"/>
      <c r="H1124" s="24"/>
      <c r="I1124" s="137">
        <f>I1125</f>
        <v>436.8</v>
      </c>
      <c r="J1124" s="151"/>
      <c r="K1124" s="151"/>
      <c r="L1124" s="151"/>
      <c r="M1124" s="151"/>
      <c r="N1124" s="200">
        <f>N1125</f>
        <v>0</v>
      </c>
      <c r="O1124" s="200">
        <f>O1125</f>
        <v>436.8</v>
      </c>
    </row>
    <row r="1125" spans="1:15" ht="18">
      <c r="A1125" s="25" t="s">
        <v>234</v>
      </c>
      <c r="B1125" s="26" t="s">
        <v>210</v>
      </c>
      <c r="C1125" s="26" t="s">
        <v>189</v>
      </c>
      <c r="D1125" s="26" t="s">
        <v>197</v>
      </c>
      <c r="E1125" s="26" t="s">
        <v>357</v>
      </c>
      <c r="F1125" s="26" t="s">
        <v>245</v>
      </c>
      <c r="G1125" s="26" t="s">
        <v>222</v>
      </c>
      <c r="H1125" s="26"/>
      <c r="I1125" s="139">
        <v>436.8</v>
      </c>
      <c r="J1125" s="151"/>
      <c r="K1125" s="151"/>
      <c r="L1125" s="151"/>
      <c r="M1125" s="151"/>
      <c r="N1125" s="141">
        <v>0</v>
      </c>
      <c r="O1125" s="141">
        <f>I1125+N1125</f>
        <v>436.8</v>
      </c>
    </row>
    <row r="1126" spans="1:15" ht="18">
      <c r="A1126" s="22" t="s">
        <v>253</v>
      </c>
      <c r="B1126" s="24" t="s">
        <v>210</v>
      </c>
      <c r="C1126" s="24" t="s">
        <v>189</v>
      </c>
      <c r="D1126" s="24" t="s">
        <v>197</v>
      </c>
      <c r="E1126" s="24" t="s">
        <v>357</v>
      </c>
      <c r="F1126" s="24" t="s">
        <v>252</v>
      </c>
      <c r="G1126" s="24"/>
      <c r="H1126" s="26"/>
      <c r="I1126" s="137">
        <f>I1127</f>
        <v>1</v>
      </c>
      <c r="J1126" s="151"/>
      <c r="K1126" s="151"/>
      <c r="L1126" s="151"/>
      <c r="M1126" s="151"/>
      <c r="N1126" s="200">
        <f>N1127</f>
        <v>0</v>
      </c>
      <c r="O1126" s="200">
        <f>O1127</f>
        <v>1</v>
      </c>
    </row>
    <row r="1127" spans="1:15" ht="18">
      <c r="A1127" s="22" t="s">
        <v>255</v>
      </c>
      <c r="B1127" s="24" t="s">
        <v>210</v>
      </c>
      <c r="C1127" s="24" t="s">
        <v>189</v>
      </c>
      <c r="D1127" s="24" t="s">
        <v>197</v>
      </c>
      <c r="E1127" s="24" t="s">
        <v>357</v>
      </c>
      <c r="F1127" s="24" t="s">
        <v>254</v>
      </c>
      <c r="G1127" s="24"/>
      <c r="H1127" s="26"/>
      <c r="I1127" s="137">
        <f>I1128</f>
        <v>1</v>
      </c>
      <c r="J1127" s="151"/>
      <c r="K1127" s="151"/>
      <c r="L1127" s="151"/>
      <c r="M1127" s="151"/>
      <c r="N1127" s="200">
        <f>N1128</f>
        <v>0</v>
      </c>
      <c r="O1127" s="200">
        <f>O1128</f>
        <v>1</v>
      </c>
    </row>
    <row r="1128" spans="1:15" ht="18">
      <c r="A1128" s="28" t="s">
        <v>234</v>
      </c>
      <c r="B1128" s="26" t="s">
        <v>210</v>
      </c>
      <c r="C1128" s="26" t="s">
        <v>189</v>
      </c>
      <c r="D1128" s="26" t="s">
        <v>197</v>
      </c>
      <c r="E1128" s="26" t="s">
        <v>357</v>
      </c>
      <c r="F1128" s="26" t="s">
        <v>254</v>
      </c>
      <c r="G1128" s="26" t="s">
        <v>222</v>
      </c>
      <c r="H1128" s="26"/>
      <c r="I1128" s="139">
        <v>1</v>
      </c>
      <c r="J1128" s="151"/>
      <c r="K1128" s="151"/>
      <c r="L1128" s="151"/>
      <c r="M1128" s="151"/>
      <c r="N1128" s="141">
        <v>0</v>
      </c>
      <c r="O1128" s="141">
        <f>I1128+N1128</f>
        <v>1</v>
      </c>
    </row>
    <row r="1129" spans="1:15" ht="28.5">
      <c r="A1129" s="72" t="s">
        <v>550</v>
      </c>
      <c r="B1129" s="46" t="s">
        <v>210</v>
      </c>
      <c r="C1129" s="46" t="s">
        <v>189</v>
      </c>
      <c r="D1129" s="46" t="s">
        <v>196</v>
      </c>
      <c r="E1129" s="46"/>
      <c r="F1129" s="46"/>
      <c r="G1129" s="46"/>
      <c r="H1129" s="26"/>
      <c r="I1129" s="133">
        <f>I1130</f>
        <v>120</v>
      </c>
      <c r="J1129" s="146"/>
      <c r="K1129" s="146"/>
      <c r="L1129" s="146"/>
      <c r="M1129" s="146"/>
      <c r="N1129" s="133">
        <f aca="true" t="shared" si="222" ref="N1129:O1133">N1130</f>
        <v>0</v>
      </c>
      <c r="O1129" s="133">
        <f t="shared" si="222"/>
        <v>120</v>
      </c>
    </row>
    <row r="1130" spans="1:15" ht="18">
      <c r="A1130" s="111" t="s">
        <v>164</v>
      </c>
      <c r="B1130" s="24" t="s">
        <v>210</v>
      </c>
      <c r="C1130" s="24" t="s">
        <v>189</v>
      </c>
      <c r="D1130" s="24" t="s">
        <v>196</v>
      </c>
      <c r="E1130" s="24" t="s">
        <v>34</v>
      </c>
      <c r="F1130" s="24"/>
      <c r="G1130" s="24"/>
      <c r="H1130" s="26"/>
      <c r="I1130" s="178">
        <f>I1131</f>
        <v>120</v>
      </c>
      <c r="J1130" s="151"/>
      <c r="K1130" s="151"/>
      <c r="L1130" s="151"/>
      <c r="M1130" s="151"/>
      <c r="N1130" s="200">
        <f t="shared" si="222"/>
        <v>0</v>
      </c>
      <c r="O1130" s="200">
        <f t="shared" si="222"/>
        <v>120</v>
      </c>
    </row>
    <row r="1131" spans="1:15" ht="45">
      <c r="A1131" s="111" t="s">
        <v>551</v>
      </c>
      <c r="B1131" s="24" t="s">
        <v>210</v>
      </c>
      <c r="C1131" s="24" t="s">
        <v>189</v>
      </c>
      <c r="D1131" s="24" t="s">
        <v>196</v>
      </c>
      <c r="E1131" s="24" t="s">
        <v>552</v>
      </c>
      <c r="F1131" s="24"/>
      <c r="G1131" s="24"/>
      <c r="H1131" s="26"/>
      <c r="I1131" s="178">
        <f>I1132</f>
        <v>120</v>
      </c>
      <c r="J1131" s="151"/>
      <c r="K1131" s="151"/>
      <c r="L1131" s="151"/>
      <c r="M1131" s="151"/>
      <c r="N1131" s="200">
        <f t="shared" si="222"/>
        <v>0</v>
      </c>
      <c r="O1131" s="200">
        <f t="shared" si="222"/>
        <v>120</v>
      </c>
    </row>
    <row r="1132" spans="1:15" ht="18">
      <c r="A1132" s="179" t="s">
        <v>253</v>
      </c>
      <c r="B1132" s="24" t="s">
        <v>210</v>
      </c>
      <c r="C1132" s="24" t="s">
        <v>189</v>
      </c>
      <c r="D1132" s="24" t="s">
        <v>196</v>
      </c>
      <c r="E1132" s="24" t="s">
        <v>552</v>
      </c>
      <c r="F1132" s="24" t="s">
        <v>252</v>
      </c>
      <c r="G1132" s="24"/>
      <c r="H1132" s="26"/>
      <c r="I1132" s="178">
        <f>I1133</f>
        <v>120</v>
      </c>
      <c r="J1132" s="151"/>
      <c r="K1132" s="151"/>
      <c r="L1132" s="151"/>
      <c r="M1132" s="151"/>
      <c r="N1132" s="200">
        <f t="shared" si="222"/>
        <v>0</v>
      </c>
      <c r="O1132" s="200">
        <f t="shared" si="222"/>
        <v>120</v>
      </c>
    </row>
    <row r="1133" spans="1:15" ht="18">
      <c r="A1133" s="179" t="s">
        <v>553</v>
      </c>
      <c r="B1133" s="24" t="s">
        <v>210</v>
      </c>
      <c r="C1133" s="24" t="s">
        <v>189</v>
      </c>
      <c r="D1133" s="24" t="s">
        <v>196</v>
      </c>
      <c r="E1133" s="24" t="s">
        <v>552</v>
      </c>
      <c r="F1133" s="24" t="s">
        <v>554</v>
      </c>
      <c r="G1133" s="24"/>
      <c r="H1133" s="26"/>
      <c r="I1133" s="178">
        <f>I1134</f>
        <v>120</v>
      </c>
      <c r="J1133" s="151"/>
      <c r="K1133" s="151"/>
      <c r="L1133" s="151"/>
      <c r="M1133" s="151"/>
      <c r="N1133" s="200">
        <f t="shared" si="222"/>
        <v>0</v>
      </c>
      <c r="O1133" s="200">
        <f t="shared" si="222"/>
        <v>120</v>
      </c>
    </row>
    <row r="1134" spans="1:15" ht="18">
      <c r="A1134" s="113" t="s">
        <v>234</v>
      </c>
      <c r="B1134" s="26" t="s">
        <v>210</v>
      </c>
      <c r="C1134" s="26" t="s">
        <v>189</v>
      </c>
      <c r="D1134" s="26" t="s">
        <v>196</v>
      </c>
      <c r="E1134" s="26" t="s">
        <v>552</v>
      </c>
      <c r="F1134" s="26" t="s">
        <v>554</v>
      </c>
      <c r="G1134" s="26" t="s">
        <v>222</v>
      </c>
      <c r="H1134" s="26"/>
      <c r="I1134" s="139">
        <v>120</v>
      </c>
      <c r="J1134" s="151"/>
      <c r="K1134" s="151"/>
      <c r="L1134" s="151"/>
      <c r="M1134" s="151"/>
      <c r="N1134" s="141">
        <v>0</v>
      </c>
      <c r="O1134" s="141">
        <f>I1134+N1134</f>
        <v>120</v>
      </c>
    </row>
    <row r="1135" spans="1:15" ht="18">
      <c r="A1135" s="51" t="s">
        <v>176</v>
      </c>
      <c r="B1135" s="46" t="s">
        <v>210</v>
      </c>
      <c r="C1135" s="46" t="s">
        <v>189</v>
      </c>
      <c r="D1135" s="46" t="s">
        <v>230</v>
      </c>
      <c r="E1135" s="46" t="s">
        <v>209</v>
      </c>
      <c r="F1135" s="46"/>
      <c r="G1135" s="46"/>
      <c r="H1135" s="46"/>
      <c r="I1135" s="133">
        <f>I1136</f>
        <v>123.5</v>
      </c>
      <c r="J1135" s="151"/>
      <c r="K1135" s="151"/>
      <c r="L1135" s="151"/>
      <c r="M1135" s="151"/>
      <c r="N1135" s="133">
        <f aca="true" t="shared" si="223" ref="N1135:O1137">N1136</f>
        <v>0</v>
      </c>
      <c r="O1135" s="133">
        <f t="shared" si="223"/>
        <v>123.5</v>
      </c>
    </row>
    <row r="1136" spans="1:15" ht="60">
      <c r="A1136" s="118" t="s">
        <v>330</v>
      </c>
      <c r="B1136" s="24" t="s">
        <v>210</v>
      </c>
      <c r="C1136" s="24" t="s">
        <v>189</v>
      </c>
      <c r="D1136" s="24" t="s">
        <v>230</v>
      </c>
      <c r="E1136" s="71" t="s">
        <v>35</v>
      </c>
      <c r="F1136" s="24"/>
      <c r="G1136" s="24"/>
      <c r="H1136" s="24"/>
      <c r="I1136" s="137">
        <f>I1137</f>
        <v>123.5</v>
      </c>
      <c r="J1136" s="151"/>
      <c r="K1136" s="151"/>
      <c r="L1136" s="151"/>
      <c r="M1136" s="151"/>
      <c r="N1136" s="200">
        <f t="shared" si="223"/>
        <v>0</v>
      </c>
      <c r="O1136" s="200">
        <f t="shared" si="223"/>
        <v>123.5</v>
      </c>
    </row>
    <row r="1137" spans="1:15" ht="45">
      <c r="A1137" s="23" t="s">
        <v>301</v>
      </c>
      <c r="B1137" s="24" t="s">
        <v>210</v>
      </c>
      <c r="C1137" s="24" t="s">
        <v>189</v>
      </c>
      <c r="D1137" s="24" t="s">
        <v>230</v>
      </c>
      <c r="E1137" s="24" t="s">
        <v>395</v>
      </c>
      <c r="F1137" s="24"/>
      <c r="G1137" s="24"/>
      <c r="H1137" s="24"/>
      <c r="I1137" s="137">
        <f>I1138</f>
        <v>123.5</v>
      </c>
      <c r="J1137" s="151"/>
      <c r="K1137" s="151"/>
      <c r="L1137" s="151"/>
      <c r="M1137" s="151"/>
      <c r="N1137" s="200">
        <f t="shared" si="223"/>
        <v>0</v>
      </c>
      <c r="O1137" s="200">
        <f t="shared" si="223"/>
        <v>123.5</v>
      </c>
    </row>
    <row r="1138" spans="1:15" ht="18">
      <c r="A1138" s="22" t="s">
        <v>298</v>
      </c>
      <c r="B1138" s="24" t="s">
        <v>210</v>
      </c>
      <c r="C1138" s="24" t="s">
        <v>189</v>
      </c>
      <c r="D1138" s="24" t="s">
        <v>230</v>
      </c>
      <c r="E1138" s="24" t="s">
        <v>396</v>
      </c>
      <c r="F1138" s="24"/>
      <c r="G1138" s="24"/>
      <c r="H1138" s="24"/>
      <c r="I1138" s="137">
        <f>I1140</f>
        <v>123.5</v>
      </c>
      <c r="J1138" s="151"/>
      <c r="K1138" s="151"/>
      <c r="L1138" s="151"/>
      <c r="M1138" s="151"/>
      <c r="N1138" s="200">
        <f>N1140</f>
        <v>0</v>
      </c>
      <c r="O1138" s="200">
        <f>O1140</f>
        <v>123.5</v>
      </c>
    </row>
    <row r="1139" spans="1:15" ht="45">
      <c r="A1139" s="27" t="s">
        <v>247</v>
      </c>
      <c r="B1139" s="24" t="s">
        <v>210</v>
      </c>
      <c r="C1139" s="24" t="s">
        <v>189</v>
      </c>
      <c r="D1139" s="24" t="s">
        <v>230</v>
      </c>
      <c r="E1139" s="24" t="s">
        <v>396</v>
      </c>
      <c r="F1139" s="24" t="s">
        <v>246</v>
      </c>
      <c r="G1139" s="24"/>
      <c r="H1139" s="24"/>
      <c r="I1139" s="137">
        <f>I1140</f>
        <v>123.5</v>
      </c>
      <c r="J1139" s="151"/>
      <c r="K1139" s="151"/>
      <c r="L1139" s="151"/>
      <c r="M1139" s="151"/>
      <c r="N1139" s="200">
        <f>N1140</f>
        <v>0</v>
      </c>
      <c r="O1139" s="200">
        <f>O1140</f>
        <v>123.5</v>
      </c>
    </row>
    <row r="1140" spans="1:15" ht="75">
      <c r="A1140" s="23" t="s">
        <v>41</v>
      </c>
      <c r="B1140" s="24" t="s">
        <v>210</v>
      </c>
      <c r="C1140" s="24" t="s">
        <v>189</v>
      </c>
      <c r="D1140" s="24" t="s">
        <v>230</v>
      </c>
      <c r="E1140" s="24" t="s">
        <v>396</v>
      </c>
      <c r="F1140" s="24" t="s">
        <v>40</v>
      </c>
      <c r="G1140" s="24"/>
      <c r="H1140" s="24"/>
      <c r="I1140" s="137">
        <f>I1141</f>
        <v>123.5</v>
      </c>
      <c r="J1140" s="151"/>
      <c r="K1140" s="151"/>
      <c r="L1140" s="151"/>
      <c r="M1140" s="151"/>
      <c r="N1140" s="200">
        <f>N1141</f>
        <v>0</v>
      </c>
      <c r="O1140" s="200">
        <f>O1141</f>
        <v>123.5</v>
      </c>
    </row>
    <row r="1141" spans="1:15" ht="18">
      <c r="A1141" s="28" t="s">
        <v>234</v>
      </c>
      <c r="B1141" s="26" t="s">
        <v>210</v>
      </c>
      <c r="C1141" s="26" t="s">
        <v>189</v>
      </c>
      <c r="D1141" s="26" t="s">
        <v>230</v>
      </c>
      <c r="E1141" s="26" t="s">
        <v>396</v>
      </c>
      <c r="F1141" s="26" t="s">
        <v>40</v>
      </c>
      <c r="G1141" s="26" t="s">
        <v>222</v>
      </c>
      <c r="H1141" s="26"/>
      <c r="I1141" s="139">
        <v>123.5</v>
      </c>
      <c r="J1141" s="151"/>
      <c r="K1141" s="151"/>
      <c r="L1141" s="151"/>
      <c r="M1141" s="151"/>
      <c r="N1141" s="141">
        <v>0</v>
      </c>
      <c r="O1141" s="141">
        <f>I1141+N1141</f>
        <v>123.5</v>
      </c>
    </row>
    <row r="1142" spans="1:15" ht="18">
      <c r="A1142" s="45" t="s">
        <v>178</v>
      </c>
      <c r="B1142" s="46" t="s">
        <v>210</v>
      </c>
      <c r="C1142" s="46" t="s">
        <v>194</v>
      </c>
      <c r="D1142" s="24"/>
      <c r="E1142" s="24"/>
      <c r="F1142" s="24"/>
      <c r="G1142" s="24"/>
      <c r="H1142" s="24"/>
      <c r="I1142" s="133">
        <f>I1143</f>
        <v>850</v>
      </c>
      <c r="J1142" s="151"/>
      <c r="K1142" s="151"/>
      <c r="L1142" s="151"/>
      <c r="M1142" s="151"/>
      <c r="N1142" s="133">
        <f aca="true" t="shared" si="224" ref="N1142:O1144">N1143</f>
        <v>0</v>
      </c>
      <c r="O1142" s="133">
        <f t="shared" si="224"/>
        <v>850</v>
      </c>
    </row>
    <row r="1143" spans="1:15" ht="18">
      <c r="A1143" s="51" t="s">
        <v>180</v>
      </c>
      <c r="B1143" s="46" t="s">
        <v>210</v>
      </c>
      <c r="C1143" s="46" t="s">
        <v>194</v>
      </c>
      <c r="D1143" s="46" t="s">
        <v>195</v>
      </c>
      <c r="E1143" s="24"/>
      <c r="F1143" s="24"/>
      <c r="G1143" s="24"/>
      <c r="H1143" s="24"/>
      <c r="I1143" s="133">
        <f>I1144</f>
        <v>850</v>
      </c>
      <c r="J1143" s="151"/>
      <c r="K1143" s="151"/>
      <c r="L1143" s="151"/>
      <c r="M1143" s="151"/>
      <c r="N1143" s="133">
        <f t="shared" si="224"/>
        <v>0</v>
      </c>
      <c r="O1143" s="133">
        <f t="shared" si="224"/>
        <v>850</v>
      </c>
    </row>
    <row r="1144" spans="1:15" ht="18">
      <c r="A1144" s="22" t="s">
        <v>164</v>
      </c>
      <c r="B1144" s="24" t="s">
        <v>210</v>
      </c>
      <c r="C1144" s="24" t="s">
        <v>194</v>
      </c>
      <c r="D1144" s="24" t="s">
        <v>195</v>
      </c>
      <c r="E1144" s="24" t="s">
        <v>358</v>
      </c>
      <c r="F1144" s="24"/>
      <c r="G1144" s="24"/>
      <c r="H1144" s="24"/>
      <c r="I1144" s="137">
        <f>I1145</f>
        <v>850</v>
      </c>
      <c r="J1144" s="151"/>
      <c r="K1144" s="151"/>
      <c r="L1144" s="151"/>
      <c r="M1144" s="151"/>
      <c r="N1144" s="200">
        <f t="shared" si="224"/>
        <v>0</v>
      </c>
      <c r="O1144" s="200">
        <f t="shared" si="224"/>
        <v>850</v>
      </c>
    </row>
    <row r="1145" spans="1:15" ht="60">
      <c r="A1145" s="22" t="s">
        <v>308</v>
      </c>
      <c r="B1145" s="24" t="s">
        <v>210</v>
      </c>
      <c r="C1145" s="24" t="s">
        <v>194</v>
      </c>
      <c r="D1145" s="24" t="s">
        <v>195</v>
      </c>
      <c r="E1145" s="24" t="s">
        <v>36</v>
      </c>
      <c r="F1145" s="24"/>
      <c r="G1145" s="24"/>
      <c r="H1145" s="24"/>
      <c r="I1145" s="137">
        <f>I1147</f>
        <v>850</v>
      </c>
      <c r="J1145" s="151"/>
      <c r="K1145" s="151"/>
      <c r="L1145" s="151"/>
      <c r="M1145" s="151"/>
      <c r="N1145" s="200">
        <f>N1147</f>
        <v>0</v>
      </c>
      <c r="O1145" s="200">
        <f>O1147</f>
        <v>850</v>
      </c>
    </row>
    <row r="1146" spans="1:15" ht="18">
      <c r="A1146" s="22" t="s">
        <v>253</v>
      </c>
      <c r="B1146" s="24" t="s">
        <v>210</v>
      </c>
      <c r="C1146" s="24" t="s">
        <v>194</v>
      </c>
      <c r="D1146" s="24" t="s">
        <v>195</v>
      </c>
      <c r="E1146" s="24" t="s">
        <v>36</v>
      </c>
      <c r="F1146" s="24" t="s">
        <v>252</v>
      </c>
      <c r="G1146" s="24"/>
      <c r="H1146" s="24"/>
      <c r="I1146" s="137">
        <f>I1147</f>
        <v>850</v>
      </c>
      <c r="J1146" s="151"/>
      <c r="K1146" s="151"/>
      <c r="L1146" s="151"/>
      <c r="M1146" s="151"/>
      <c r="N1146" s="200">
        <f>N1147</f>
        <v>0</v>
      </c>
      <c r="O1146" s="200">
        <f>O1147</f>
        <v>850</v>
      </c>
    </row>
    <row r="1147" spans="1:15" ht="63.75" customHeight="1">
      <c r="A1147" s="22" t="s">
        <v>371</v>
      </c>
      <c r="B1147" s="24" t="s">
        <v>210</v>
      </c>
      <c r="C1147" s="24" t="s">
        <v>194</v>
      </c>
      <c r="D1147" s="24" t="s">
        <v>195</v>
      </c>
      <c r="E1147" s="24" t="s">
        <v>36</v>
      </c>
      <c r="F1147" s="24" t="s">
        <v>272</v>
      </c>
      <c r="G1147" s="24"/>
      <c r="H1147" s="24"/>
      <c r="I1147" s="137">
        <f>I1148</f>
        <v>850</v>
      </c>
      <c r="J1147" s="151"/>
      <c r="K1147" s="151"/>
      <c r="L1147" s="151"/>
      <c r="M1147" s="151"/>
      <c r="N1147" s="200">
        <f>N1148</f>
        <v>0</v>
      </c>
      <c r="O1147" s="200">
        <f>O1148</f>
        <v>850</v>
      </c>
    </row>
    <row r="1148" spans="1:15" ht="18">
      <c r="A1148" s="25" t="s">
        <v>234</v>
      </c>
      <c r="B1148" s="26" t="s">
        <v>210</v>
      </c>
      <c r="C1148" s="26" t="s">
        <v>194</v>
      </c>
      <c r="D1148" s="26" t="s">
        <v>195</v>
      </c>
      <c r="E1148" s="26" t="s">
        <v>36</v>
      </c>
      <c r="F1148" s="26" t="s">
        <v>272</v>
      </c>
      <c r="G1148" s="26" t="s">
        <v>222</v>
      </c>
      <c r="H1148" s="26"/>
      <c r="I1148" s="139">
        <v>850</v>
      </c>
      <c r="J1148" s="151"/>
      <c r="K1148" s="151"/>
      <c r="L1148" s="151"/>
      <c r="M1148" s="151"/>
      <c r="N1148" s="141">
        <v>0</v>
      </c>
      <c r="O1148" s="141">
        <f>I1148+N1148</f>
        <v>850</v>
      </c>
    </row>
    <row r="1149" spans="1:15" ht="29.25">
      <c r="A1149" s="51" t="s">
        <v>406</v>
      </c>
      <c r="B1149" s="46" t="s">
        <v>210</v>
      </c>
      <c r="C1149" s="46" t="s">
        <v>230</v>
      </c>
      <c r="D1149" s="46"/>
      <c r="E1149" s="46"/>
      <c r="F1149" s="46"/>
      <c r="G1149" s="46"/>
      <c r="H1149" s="46"/>
      <c r="I1149" s="133">
        <f aca="true" t="shared" si="225" ref="I1149:I1155">I1150</f>
        <v>2300</v>
      </c>
      <c r="J1149" s="151"/>
      <c r="K1149" s="151"/>
      <c r="L1149" s="151"/>
      <c r="M1149" s="151"/>
      <c r="N1149" s="133">
        <f aca="true" t="shared" si="226" ref="N1149:O1155">N1150</f>
        <v>0</v>
      </c>
      <c r="O1149" s="133">
        <f t="shared" si="226"/>
        <v>2300</v>
      </c>
    </row>
    <row r="1150" spans="1:15" ht="28.5">
      <c r="A1150" s="72" t="s">
        <v>407</v>
      </c>
      <c r="B1150" s="46" t="s">
        <v>210</v>
      </c>
      <c r="C1150" s="46" t="s">
        <v>230</v>
      </c>
      <c r="D1150" s="46" t="s">
        <v>189</v>
      </c>
      <c r="E1150" s="46"/>
      <c r="F1150" s="46"/>
      <c r="G1150" s="46"/>
      <c r="H1150" s="46"/>
      <c r="I1150" s="133">
        <f t="shared" si="225"/>
        <v>2300</v>
      </c>
      <c r="J1150" s="151"/>
      <c r="K1150" s="151"/>
      <c r="L1150" s="151"/>
      <c r="M1150" s="151"/>
      <c r="N1150" s="133">
        <f t="shared" si="226"/>
        <v>0</v>
      </c>
      <c r="O1150" s="133">
        <f t="shared" si="226"/>
        <v>2300</v>
      </c>
    </row>
    <row r="1151" spans="1:15" ht="18">
      <c r="A1151" s="22" t="s">
        <v>164</v>
      </c>
      <c r="B1151" s="24" t="s">
        <v>210</v>
      </c>
      <c r="C1151" s="24" t="s">
        <v>230</v>
      </c>
      <c r="D1151" s="24" t="s">
        <v>189</v>
      </c>
      <c r="E1151" s="24" t="s">
        <v>358</v>
      </c>
      <c r="F1151" s="46"/>
      <c r="G1151" s="46"/>
      <c r="H1151" s="46"/>
      <c r="I1151" s="137">
        <f t="shared" si="225"/>
        <v>2300</v>
      </c>
      <c r="J1151" s="151"/>
      <c r="K1151" s="151"/>
      <c r="L1151" s="151"/>
      <c r="M1151" s="151"/>
      <c r="N1151" s="200">
        <f t="shared" si="226"/>
        <v>0</v>
      </c>
      <c r="O1151" s="200">
        <f t="shared" si="226"/>
        <v>2300</v>
      </c>
    </row>
    <row r="1152" spans="1:15" ht="30">
      <c r="A1152" s="22" t="s">
        <v>295</v>
      </c>
      <c r="B1152" s="24" t="s">
        <v>210</v>
      </c>
      <c r="C1152" s="24" t="s">
        <v>230</v>
      </c>
      <c r="D1152" s="24" t="s">
        <v>189</v>
      </c>
      <c r="E1152" s="24" t="s">
        <v>358</v>
      </c>
      <c r="F1152" s="24"/>
      <c r="G1152" s="24"/>
      <c r="H1152" s="24"/>
      <c r="I1152" s="137">
        <f t="shared" si="225"/>
        <v>2300</v>
      </c>
      <c r="J1152" s="151"/>
      <c r="K1152" s="151"/>
      <c r="L1152" s="151"/>
      <c r="M1152" s="151"/>
      <c r="N1152" s="200">
        <f t="shared" si="226"/>
        <v>0</v>
      </c>
      <c r="O1152" s="200">
        <f t="shared" si="226"/>
        <v>2300</v>
      </c>
    </row>
    <row r="1153" spans="1:15" ht="60">
      <c r="A1153" s="22" t="s">
        <v>160</v>
      </c>
      <c r="B1153" s="24" t="s">
        <v>210</v>
      </c>
      <c r="C1153" s="24" t="s">
        <v>230</v>
      </c>
      <c r="D1153" s="24" t="s">
        <v>189</v>
      </c>
      <c r="E1153" s="24" t="s">
        <v>37</v>
      </c>
      <c r="F1153" s="24"/>
      <c r="G1153" s="24"/>
      <c r="H1153" s="24"/>
      <c r="I1153" s="137">
        <f t="shared" si="225"/>
        <v>2300</v>
      </c>
      <c r="J1153" s="151"/>
      <c r="K1153" s="151"/>
      <c r="L1153" s="151"/>
      <c r="M1153" s="151"/>
      <c r="N1153" s="200">
        <f t="shared" si="226"/>
        <v>0</v>
      </c>
      <c r="O1153" s="200">
        <f t="shared" si="226"/>
        <v>2300</v>
      </c>
    </row>
    <row r="1154" spans="1:15" ht="30">
      <c r="A1154" s="22" t="s">
        <v>296</v>
      </c>
      <c r="B1154" s="24" t="s">
        <v>210</v>
      </c>
      <c r="C1154" s="24" t="s">
        <v>230</v>
      </c>
      <c r="D1154" s="24" t="s">
        <v>189</v>
      </c>
      <c r="E1154" s="24" t="s">
        <v>37</v>
      </c>
      <c r="F1154" s="24" t="s">
        <v>279</v>
      </c>
      <c r="G1154" s="24"/>
      <c r="H1154" s="24"/>
      <c r="I1154" s="137">
        <f t="shared" si="225"/>
        <v>2300</v>
      </c>
      <c r="J1154" s="151"/>
      <c r="K1154" s="151"/>
      <c r="L1154" s="151"/>
      <c r="M1154" s="151"/>
      <c r="N1154" s="200">
        <f t="shared" si="226"/>
        <v>0</v>
      </c>
      <c r="O1154" s="200">
        <f t="shared" si="226"/>
        <v>2300</v>
      </c>
    </row>
    <row r="1155" spans="1:15" ht="18">
      <c r="A1155" s="22" t="s">
        <v>281</v>
      </c>
      <c r="B1155" s="24" t="s">
        <v>210</v>
      </c>
      <c r="C1155" s="24" t="s">
        <v>230</v>
      </c>
      <c r="D1155" s="24" t="s">
        <v>189</v>
      </c>
      <c r="E1155" s="24" t="s">
        <v>37</v>
      </c>
      <c r="F1155" s="24" t="s">
        <v>280</v>
      </c>
      <c r="G1155" s="24"/>
      <c r="H1155" s="24"/>
      <c r="I1155" s="137">
        <f t="shared" si="225"/>
        <v>2300</v>
      </c>
      <c r="J1155" s="151"/>
      <c r="K1155" s="151"/>
      <c r="L1155" s="151"/>
      <c r="M1155" s="151"/>
      <c r="N1155" s="200">
        <f t="shared" si="226"/>
        <v>0</v>
      </c>
      <c r="O1155" s="200">
        <f t="shared" si="226"/>
        <v>2300</v>
      </c>
    </row>
    <row r="1156" spans="1:15" ht="18">
      <c r="A1156" s="25" t="s">
        <v>234</v>
      </c>
      <c r="B1156" s="26" t="s">
        <v>210</v>
      </c>
      <c r="C1156" s="26" t="s">
        <v>230</v>
      </c>
      <c r="D1156" s="26" t="s">
        <v>189</v>
      </c>
      <c r="E1156" s="26" t="s">
        <v>37</v>
      </c>
      <c r="F1156" s="26" t="s">
        <v>280</v>
      </c>
      <c r="G1156" s="26" t="s">
        <v>222</v>
      </c>
      <c r="H1156" s="26"/>
      <c r="I1156" s="139">
        <v>2300</v>
      </c>
      <c r="J1156" s="151"/>
      <c r="K1156" s="151"/>
      <c r="L1156" s="151"/>
      <c r="M1156" s="151"/>
      <c r="N1156" s="141">
        <v>0</v>
      </c>
      <c r="O1156" s="141">
        <f>I1156+N1156</f>
        <v>2300</v>
      </c>
    </row>
    <row r="1157" spans="1:15" ht="18">
      <c r="A1157" s="73" t="s">
        <v>232</v>
      </c>
      <c r="B1157" s="74"/>
      <c r="C1157" s="74"/>
      <c r="D1157" s="74"/>
      <c r="E1157" s="74"/>
      <c r="F1157" s="74"/>
      <c r="G1157" s="74"/>
      <c r="H1157" s="74"/>
      <c r="I1157" s="134">
        <f>I5+I35+I48+I288+I388+I897+I1109+I631</f>
        <v>1288118.7000000002</v>
      </c>
      <c r="J1157" s="151"/>
      <c r="K1157" s="151"/>
      <c r="L1157" s="151"/>
      <c r="M1157" s="151"/>
      <c r="N1157" s="205">
        <f>N5+N35+N48+N288+N388+N897+N1109+N631</f>
        <v>32668.59999999999</v>
      </c>
      <c r="O1157" s="205">
        <f>O5+O35+O48+O288+O388+O897+O1109+O631</f>
        <v>1320787.3</v>
      </c>
    </row>
    <row r="1158" spans="1:15" ht="18">
      <c r="A1158" s="73" t="s">
        <v>234</v>
      </c>
      <c r="B1158" s="74"/>
      <c r="C1158" s="74"/>
      <c r="D1158" s="74"/>
      <c r="E1158" s="74"/>
      <c r="F1158" s="74"/>
      <c r="G1158" s="75" t="s">
        <v>222</v>
      </c>
      <c r="H1158" s="74"/>
      <c r="I1158" s="134">
        <f>I6+I36+I49+I289+I389+I898+I1110+I632</f>
        <v>468673.70000000007</v>
      </c>
      <c r="J1158" s="151"/>
      <c r="K1158" s="151"/>
      <c r="L1158" s="151"/>
      <c r="M1158" s="151"/>
      <c r="N1158" s="205">
        <f>N6+N36+N49+N289+N389+N898+N1110+N632</f>
        <v>6273.1</v>
      </c>
      <c r="O1158" s="205">
        <f>O6+O36+O49+O289+O389+O898+O1110+O632</f>
        <v>474946.8</v>
      </c>
    </row>
    <row r="1159" spans="1:15" ht="18">
      <c r="A1159" s="73" t="s">
        <v>235</v>
      </c>
      <c r="B1159" s="74"/>
      <c r="C1159" s="74"/>
      <c r="D1159" s="74"/>
      <c r="E1159" s="74"/>
      <c r="F1159" s="74"/>
      <c r="G1159" s="75" t="s">
        <v>223</v>
      </c>
      <c r="H1159" s="74"/>
      <c r="I1159" s="134">
        <f>I50+I290+I390+I899+I1111+I633</f>
        <v>819445</v>
      </c>
      <c r="J1159" s="151"/>
      <c r="K1159" s="151"/>
      <c r="L1159" s="151"/>
      <c r="M1159" s="151"/>
      <c r="N1159" s="205">
        <f>N50+N290+N390+N899+N1111+N633</f>
        <v>26395.5</v>
      </c>
      <c r="O1159" s="205">
        <f>O50+O290+O390+O899+O1111+O633</f>
        <v>845840.5000000001</v>
      </c>
    </row>
    <row r="1160" spans="1:9" ht="18">
      <c r="A1160" s="233"/>
      <c r="B1160" s="233"/>
      <c r="C1160" s="233"/>
      <c r="D1160" s="233"/>
      <c r="E1160" s="233"/>
      <c r="F1160" s="233"/>
      <c r="G1160" s="233"/>
      <c r="H1160" s="233"/>
      <c r="I1160" s="233"/>
    </row>
    <row r="1161" spans="1:9" ht="18">
      <c r="A1161" s="69"/>
      <c r="B1161" s="69"/>
      <c r="C1161" s="69"/>
      <c r="D1161" s="69"/>
      <c r="E1161" s="69"/>
      <c r="F1161" s="69"/>
      <c r="G1161" s="69"/>
      <c r="H1161" s="69"/>
      <c r="I1161" s="69"/>
    </row>
    <row r="1162" spans="1:9" ht="18">
      <c r="A1162" s="76"/>
      <c r="B1162" s="77"/>
      <c r="C1162" s="77"/>
      <c r="D1162" s="77"/>
      <c r="E1162" s="77"/>
      <c r="F1162" s="77"/>
      <c r="G1162" s="77"/>
      <c r="H1162" s="77"/>
      <c r="I1162" s="78"/>
    </row>
    <row r="1163" spans="1:9" ht="18">
      <c r="A1163" s="76"/>
      <c r="B1163" s="77"/>
      <c r="C1163" s="77"/>
      <c r="D1163" s="79"/>
      <c r="E1163" s="77"/>
      <c r="F1163" s="77"/>
      <c r="G1163" s="77"/>
      <c r="H1163" s="77"/>
      <c r="I1163" s="78"/>
    </row>
    <row r="1164" spans="1:9" ht="18">
      <c r="A1164" s="76"/>
      <c r="B1164" s="77"/>
      <c r="C1164" s="77"/>
      <c r="D1164" s="77"/>
      <c r="E1164" s="77"/>
      <c r="F1164" s="77"/>
      <c r="G1164" s="77"/>
      <c r="H1164" s="77"/>
      <c r="I1164" s="78"/>
    </row>
    <row r="1165" spans="1:9" ht="18">
      <c r="A1165" s="76"/>
      <c r="B1165" s="77"/>
      <c r="C1165" s="77"/>
      <c r="D1165" s="77"/>
      <c r="E1165" s="77"/>
      <c r="F1165" s="77"/>
      <c r="G1165" s="77"/>
      <c r="H1165" s="77"/>
      <c r="I1165" s="78"/>
    </row>
    <row r="1166" spans="1:9" ht="18">
      <c r="A1166" s="76"/>
      <c r="B1166" s="77"/>
      <c r="C1166" s="77"/>
      <c r="D1166" s="77"/>
      <c r="E1166" s="77"/>
      <c r="F1166" s="77"/>
      <c r="G1166" s="77"/>
      <c r="H1166" s="77"/>
      <c r="I1166" s="78"/>
    </row>
    <row r="1167" spans="1:9" ht="18">
      <c r="A1167" s="76"/>
      <c r="B1167" s="77"/>
      <c r="C1167" s="77"/>
      <c r="D1167" s="77"/>
      <c r="E1167" s="77"/>
      <c r="F1167" s="77"/>
      <c r="G1167" s="77"/>
      <c r="H1167" s="77"/>
      <c r="I1167" s="78"/>
    </row>
    <row r="1168" spans="1:9" ht="18">
      <c r="A1168" s="76"/>
      <c r="B1168" s="77"/>
      <c r="C1168" s="77"/>
      <c r="D1168" s="77"/>
      <c r="E1168" s="77"/>
      <c r="F1168" s="77"/>
      <c r="G1168" s="77"/>
      <c r="H1168" s="77"/>
      <c r="I1168" s="78"/>
    </row>
    <row r="1169" spans="1:9" ht="18">
      <c r="A1169" s="76"/>
      <c r="B1169" s="77"/>
      <c r="C1169" s="77"/>
      <c r="D1169" s="77"/>
      <c r="E1169" s="77"/>
      <c r="F1169" s="77"/>
      <c r="G1169" s="77"/>
      <c r="H1169" s="77"/>
      <c r="I1169" s="78"/>
    </row>
    <row r="1170" spans="1:9" ht="18">
      <c r="A1170" s="76"/>
      <c r="B1170" s="77"/>
      <c r="C1170" s="77"/>
      <c r="D1170" s="77"/>
      <c r="E1170" s="77"/>
      <c r="F1170" s="77"/>
      <c r="G1170" s="77"/>
      <c r="H1170" s="77"/>
      <c r="I1170" s="78"/>
    </row>
    <row r="1171" spans="1:9" ht="18">
      <c r="A1171" s="76"/>
      <c r="B1171" s="77"/>
      <c r="C1171" s="77"/>
      <c r="D1171" s="77"/>
      <c r="E1171" s="77"/>
      <c r="F1171" s="77"/>
      <c r="G1171" s="77"/>
      <c r="H1171" s="77"/>
      <c r="I1171" s="78"/>
    </row>
    <row r="1172" spans="1:9" ht="18">
      <c r="A1172" s="76"/>
      <c r="B1172" s="77"/>
      <c r="C1172" s="77"/>
      <c r="D1172" s="77"/>
      <c r="E1172" s="77"/>
      <c r="F1172" s="77"/>
      <c r="G1172" s="77"/>
      <c r="H1172" s="77"/>
      <c r="I1172" s="78"/>
    </row>
    <row r="1173" spans="1:9" ht="18">
      <c r="A1173" s="76"/>
      <c r="B1173" s="77"/>
      <c r="C1173" s="77"/>
      <c r="D1173" s="77"/>
      <c r="E1173" s="77"/>
      <c r="F1173" s="77"/>
      <c r="G1173" s="77"/>
      <c r="H1173" s="77"/>
      <c r="I1173" s="78"/>
    </row>
    <row r="1174" spans="1:9" ht="18">
      <c r="A1174" s="76"/>
      <c r="B1174" s="77"/>
      <c r="C1174" s="77"/>
      <c r="D1174" s="77"/>
      <c r="E1174" s="77"/>
      <c r="F1174" s="77"/>
      <c r="G1174" s="77"/>
      <c r="H1174" s="77"/>
      <c r="I1174" s="78"/>
    </row>
    <row r="1175" spans="1:9" ht="18">
      <c r="A1175" s="76"/>
      <c r="B1175" s="77"/>
      <c r="C1175" s="77"/>
      <c r="D1175" s="77"/>
      <c r="E1175" s="77"/>
      <c r="F1175" s="77"/>
      <c r="G1175" s="77"/>
      <c r="H1175" s="77"/>
      <c r="I1175" s="78"/>
    </row>
    <row r="1176" spans="1:9" ht="18">
      <c r="A1176" s="76"/>
      <c r="B1176" s="77"/>
      <c r="C1176" s="77"/>
      <c r="D1176" s="77"/>
      <c r="E1176" s="77"/>
      <c r="F1176" s="77"/>
      <c r="G1176" s="77"/>
      <c r="H1176" s="77"/>
      <c r="I1176" s="78"/>
    </row>
    <row r="1177" spans="1:9" ht="18">
      <c r="A1177" s="76"/>
      <c r="B1177" s="77"/>
      <c r="C1177" s="77"/>
      <c r="D1177" s="77"/>
      <c r="E1177" s="77"/>
      <c r="F1177" s="77"/>
      <c r="G1177" s="77"/>
      <c r="H1177" s="77"/>
      <c r="I1177" s="78"/>
    </row>
    <row r="1178" spans="1:9" ht="18">
      <c r="A1178" s="76"/>
      <c r="B1178" s="77"/>
      <c r="C1178" s="77"/>
      <c r="D1178" s="77"/>
      <c r="E1178" s="77"/>
      <c r="F1178" s="77"/>
      <c r="G1178" s="77"/>
      <c r="H1178" s="77"/>
      <c r="I1178" s="78"/>
    </row>
    <row r="1179" spans="1:9" ht="18">
      <c r="A1179" s="76"/>
      <c r="B1179" s="77"/>
      <c r="C1179" s="77"/>
      <c r="D1179" s="77"/>
      <c r="E1179" s="77"/>
      <c r="F1179" s="77"/>
      <c r="G1179" s="77"/>
      <c r="H1179" s="77"/>
      <c r="I1179" s="78"/>
    </row>
    <row r="1180" spans="1:9" ht="18">
      <c r="A1180" s="76"/>
      <c r="B1180" s="77"/>
      <c r="C1180" s="77"/>
      <c r="D1180" s="77"/>
      <c r="E1180" s="77"/>
      <c r="F1180" s="77"/>
      <c r="G1180" s="77"/>
      <c r="H1180" s="77"/>
      <c r="I1180" s="78"/>
    </row>
    <row r="1181" spans="1:9" ht="18">
      <c r="A1181" s="76"/>
      <c r="B1181" s="77"/>
      <c r="C1181" s="77"/>
      <c r="D1181" s="77"/>
      <c r="E1181" s="77"/>
      <c r="F1181" s="77"/>
      <c r="G1181" s="77"/>
      <c r="H1181" s="77"/>
      <c r="I1181" s="78"/>
    </row>
    <row r="1182" spans="1:9" ht="18">
      <c r="A1182" s="76"/>
      <c r="B1182" s="77"/>
      <c r="C1182" s="77"/>
      <c r="D1182" s="77"/>
      <c r="E1182" s="77"/>
      <c r="F1182" s="77"/>
      <c r="G1182" s="77"/>
      <c r="H1182" s="77"/>
      <c r="I1182" s="78"/>
    </row>
    <row r="1183" spans="1:9" ht="18">
      <c r="A1183" s="76"/>
      <c r="B1183" s="77"/>
      <c r="C1183" s="77"/>
      <c r="D1183" s="77"/>
      <c r="E1183" s="77"/>
      <c r="F1183" s="77"/>
      <c r="G1183" s="77"/>
      <c r="H1183" s="77"/>
      <c r="I1183" s="78"/>
    </row>
    <row r="1184" spans="1:9" ht="18">
      <c r="A1184" s="76"/>
      <c r="B1184" s="77"/>
      <c r="C1184" s="77"/>
      <c r="D1184" s="77"/>
      <c r="E1184" s="77"/>
      <c r="F1184" s="77"/>
      <c r="G1184" s="77"/>
      <c r="H1184" s="77"/>
      <c r="I1184" s="78"/>
    </row>
    <row r="1185" spans="1:9" ht="18">
      <c r="A1185" s="76"/>
      <c r="B1185" s="77"/>
      <c r="C1185" s="77"/>
      <c r="D1185" s="77"/>
      <c r="E1185" s="77"/>
      <c r="F1185" s="77"/>
      <c r="G1185" s="77"/>
      <c r="H1185" s="77"/>
      <c r="I1185" s="78"/>
    </row>
    <row r="1186" spans="1:9" ht="18">
      <c r="A1186" s="76"/>
      <c r="B1186" s="77"/>
      <c r="C1186" s="77"/>
      <c r="D1186" s="77"/>
      <c r="E1186" s="77"/>
      <c r="F1186" s="77"/>
      <c r="G1186" s="77"/>
      <c r="H1186" s="77"/>
      <c r="I1186" s="78"/>
    </row>
    <row r="1187" spans="1:9" ht="18">
      <c r="A1187" s="76"/>
      <c r="B1187" s="77"/>
      <c r="C1187" s="77"/>
      <c r="D1187" s="77"/>
      <c r="E1187" s="77"/>
      <c r="F1187" s="77"/>
      <c r="G1187" s="77"/>
      <c r="H1187" s="77"/>
      <c r="I1187" s="78"/>
    </row>
    <row r="1188" spans="1:9" ht="18">
      <c r="A1188" s="76"/>
      <c r="B1188" s="77"/>
      <c r="C1188" s="77"/>
      <c r="D1188" s="77"/>
      <c r="E1188" s="77"/>
      <c r="F1188" s="77"/>
      <c r="G1188" s="77"/>
      <c r="H1188" s="77"/>
      <c r="I1188" s="78"/>
    </row>
    <row r="1189" spans="1:9" ht="18">
      <c r="A1189" s="76"/>
      <c r="B1189" s="77"/>
      <c r="C1189" s="77"/>
      <c r="D1189" s="77"/>
      <c r="E1189" s="77"/>
      <c r="F1189" s="77"/>
      <c r="G1189" s="77"/>
      <c r="H1189" s="77"/>
      <c r="I1189" s="78"/>
    </row>
    <row r="1190" spans="1:9" ht="18">
      <c r="A1190" s="76"/>
      <c r="B1190" s="77"/>
      <c r="C1190" s="77"/>
      <c r="D1190" s="77"/>
      <c r="E1190" s="77"/>
      <c r="F1190" s="77"/>
      <c r="G1190" s="77"/>
      <c r="H1190" s="77"/>
      <c r="I1190" s="78"/>
    </row>
    <row r="1191" spans="1:9" ht="18">
      <c r="A1191" s="76"/>
      <c r="B1191" s="77"/>
      <c r="C1191" s="77"/>
      <c r="D1191" s="77"/>
      <c r="E1191" s="77"/>
      <c r="F1191" s="77"/>
      <c r="G1191" s="77"/>
      <c r="H1191" s="77"/>
      <c r="I1191" s="78"/>
    </row>
    <row r="1192" spans="1:9" ht="18">
      <c r="A1192" s="76"/>
      <c r="B1192" s="77"/>
      <c r="C1192" s="77"/>
      <c r="D1192" s="77"/>
      <c r="E1192" s="77"/>
      <c r="F1192" s="77"/>
      <c r="G1192" s="77"/>
      <c r="H1192" s="77"/>
      <c r="I1192" s="78"/>
    </row>
    <row r="1193" spans="1:9" ht="18">
      <c r="A1193" s="76"/>
      <c r="B1193" s="77"/>
      <c r="C1193" s="77"/>
      <c r="D1193" s="77"/>
      <c r="E1193" s="77"/>
      <c r="F1193" s="77"/>
      <c r="G1193" s="77"/>
      <c r="H1193" s="77"/>
      <c r="I1193" s="78"/>
    </row>
    <row r="1194" spans="1:9" ht="18">
      <c r="A1194" s="76"/>
      <c r="B1194" s="77"/>
      <c r="C1194" s="77"/>
      <c r="D1194" s="77"/>
      <c r="E1194" s="77"/>
      <c r="F1194" s="77"/>
      <c r="G1194" s="77"/>
      <c r="H1194" s="77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  <row r="1379" spans="1:9" ht="18">
      <c r="A1379" s="80"/>
      <c r="B1379" s="81"/>
      <c r="C1379" s="81"/>
      <c r="D1379" s="81"/>
      <c r="E1379" s="81"/>
      <c r="F1379" s="81"/>
      <c r="G1379" s="81"/>
      <c r="H1379" s="81"/>
      <c r="I1379" s="78"/>
    </row>
    <row r="1380" spans="1:9" ht="18">
      <c r="A1380" s="80"/>
      <c r="B1380" s="81"/>
      <c r="C1380" s="81"/>
      <c r="D1380" s="81"/>
      <c r="E1380" s="81"/>
      <c r="F1380" s="81"/>
      <c r="G1380" s="81"/>
      <c r="H1380" s="81"/>
      <c r="I1380" s="78"/>
    </row>
    <row r="1381" spans="1:9" ht="18">
      <c r="A1381" s="80"/>
      <c r="B1381" s="81"/>
      <c r="C1381" s="81"/>
      <c r="D1381" s="81"/>
      <c r="E1381" s="81"/>
      <c r="F1381" s="81"/>
      <c r="G1381" s="81"/>
      <c r="H1381" s="81"/>
      <c r="I1381" s="78"/>
    </row>
    <row r="1382" spans="1:9" ht="18">
      <c r="A1382" s="80"/>
      <c r="B1382" s="81"/>
      <c r="C1382" s="81"/>
      <c r="D1382" s="81"/>
      <c r="E1382" s="81"/>
      <c r="F1382" s="81"/>
      <c r="G1382" s="81"/>
      <c r="H1382" s="81"/>
      <c r="I1382" s="78"/>
    </row>
    <row r="1383" spans="1:9" ht="18">
      <c r="A1383" s="80"/>
      <c r="B1383" s="81"/>
      <c r="C1383" s="81"/>
      <c r="D1383" s="81"/>
      <c r="E1383" s="81"/>
      <c r="F1383" s="81"/>
      <c r="G1383" s="81"/>
      <c r="H1383" s="81"/>
      <c r="I1383" s="78"/>
    </row>
    <row r="1384" spans="1:9" ht="18">
      <c r="A1384" s="80"/>
      <c r="B1384" s="81"/>
      <c r="C1384" s="81"/>
      <c r="D1384" s="81"/>
      <c r="E1384" s="81"/>
      <c r="F1384" s="81"/>
      <c r="G1384" s="81"/>
      <c r="H1384" s="81"/>
      <c r="I1384" s="78"/>
    </row>
    <row r="1385" spans="1:9" ht="18">
      <c r="A1385" s="80"/>
      <c r="B1385" s="81"/>
      <c r="C1385" s="81"/>
      <c r="D1385" s="81"/>
      <c r="E1385" s="81"/>
      <c r="F1385" s="81"/>
      <c r="G1385" s="81"/>
      <c r="H1385" s="81"/>
      <c r="I1385" s="78"/>
    </row>
    <row r="1386" spans="1:9" ht="18">
      <c r="A1386" s="80"/>
      <c r="B1386" s="81"/>
      <c r="C1386" s="81"/>
      <c r="D1386" s="81"/>
      <c r="E1386" s="81"/>
      <c r="F1386" s="81"/>
      <c r="G1386" s="81"/>
      <c r="H1386" s="81"/>
      <c r="I1386" s="78"/>
    </row>
    <row r="1387" spans="1:9" ht="18">
      <c r="A1387" s="80"/>
      <c r="B1387" s="81"/>
      <c r="C1387" s="81"/>
      <c r="D1387" s="81"/>
      <c r="E1387" s="81"/>
      <c r="F1387" s="81"/>
      <c r="G1387" s="81"/>
      <c r="H1387" s="81"/>
      <c r="I1387" s="78"/>
    </row>
    <row r="1388" spans="1:9" ht="18">
      <c r="A1388" s="80"/>
      <c r="B1388" s="81"/>
      <c r="C1388" s="81"/>
      <c r="D1388" s="81"/>
      <c r="E1388" s="81"/>
      <c r="F1388" s="81"/>
      <c r="G1388" s="81"/>
      <c r="H1388" s="81"/>
      <c r="I1388" s="78"/>
    </row>
    <row r="1389" spans="1:9" ht="18">
      <c r="A1389" s="80"/>
      <c r="B1389" s="81"/>
      <c r="C1389" s="81"/>
      <c r="D1389" s="81"/>
      <c r="E1389" s="81"/>
      <c r="F1389" s="81"/>
      <c r="G1389" s="81"/>
      <c r="H1389" s="81"/>
      <c r="I1389" s="78"/>
    </row>
    <row r="1390" spans="1:9" ht="18">
      <c r="A1390" s="80"/>
      <c r="B1390" s="81"/>
      <c r="C1390" s="81"/>
      <c r="D1390" s="81"/>
      <c r="E1390" s="81"/>
      <c r="F1390" s="81"/>
      <c r="G1390" s="81"/>
      <c r="H1390" s="81"/>
      <c r="I1390" s="78"/>
    </row>
    <row r="1391" spans="1:9" ht="18">
      <c r="A1391" s="80"/>
      <c r="B1391" s="81"/>
      <c r="C1391" s="81"/>
      <c r="D1391" s="81"/>
      <c r="E1391" s="81"/>
      <c r="F1391" s="81"/>
      <c r="G1391" s="81"/>
      <c r="H1391" s="81"/>
      <c r="I1391" s="78"/>
    </row>
    <row r="1392" spans="1:9" ht="18">
      <c r="A1392" s="80"/>
      <c r="B1392" s="81"/>
      <c r="C1392" s="81"/>
      <c r="D1392" s="81"/>
      <c r="E1392" s="81"/>
      <c r="F1392" s="81"/>
      <c r="G1392" s="81"/>
      <c r="H1392" s="81"/>
      <c r="I1392" s="78"/>
    </row>
    <row r="1393" spans="1:9" ht="18">
      <c r="A1393" s="80"/>
      <c r="B1393" s="81"/>
      <c r="C1393" s="81"/>
      <c r="D1393" s="81"/>
      <c r="E1393" s="81"/>
      <c r="F1393" s="81"/>
      <c r="G1393" s="81"/>
      <c r="H1393" s="81"/>
      <c r="I1393" s="78"/>
    </row>
    <row r="1394" spans="1:9" ht="18">
      <c r="A1394" s="80"/>
      <c r="B1394" s="81"/>
      <c r="C1394" s="81"/>
      <c r="D1394" s="81"/>
      <c r="E1394" s="81"/>
      <c r="F1394" s="81"/>
      <c r="G1394" s="81"/>
      <c r="H1394" s="81"/>
      <c r="I1394" s="78"/>
    </row>
    <row r="1395" spans="1:9" ht="18">
      <c r="A1395" s="80"/>
      <c r="B1395" s="81"/>
      <c r="C1395" s="81"/>
      <c r="D1395" s="81"/>
      <c r="E1395" s="81"/>
      <c r="F1395" s="81"/>
      <c r="G1395" s="81"/>
      <c r="H1395" s="81"/>
      <c r="I1395" s="78"/>
    </row>
    <row r="1396" spans="1:9" ht="18">
      <c r="A1396" s="80"/>
      <c r="B1396" s="81"/>
      <c r="C1396" s="81"/>
      <c r="D1396" s="81"/>
      <c r="E1396" s="81"/>
      <c r="F1396" s="81"/>
      <c r="G1396" s="81"/>
      <c r="H1396" s="81"/>
      <c r="I1396" s="78"/>
    </row>
    <row r="1397" spans="1:9" ht="18">
      <c r="A1397" s="80"/>
      <c r="B1397" s="81"/>
      <c r="C1397" s="81"/>
      <c r="D1397" s="81"/>
      <c r="E1397" s="81"/>
      <c r="F1397" s="81"/>
      <c r="G1397" s="81"/>
      <c r="H1397" s="81"/>
      <c r="I1397" s="78"/>
    </row>
    <row r="1398" spans="1:9" ht="18">
      <c r="A1398" s="80"/>
      <c r="B1398" s="81"/>
      <c r="C1398" s="81"/>
      <c r="D1398" s="81"/>
      <c r="E1398" s="81"/>
      <c r="F1398" s="81"/>
      <c r="G1398" s="81"/>
      <c r="H1398" s="81"/>
      <c r="I1398" s="78"/>
    </row>
    <row r="1399" spans="1:9" ht="18">
      <c r="A1399" s="80"/>
      <c r="B1399" s="81"/>
      <c r="C1399" s="81"/>
      <c r="D1399" s="81"/>
      <c r="E1399" s="81"/>
      <c r="F1399" s="81"/>
      <c r="G1399" s="81"/>
      <c r="H1399" s="81"/>
      <c r="I1399" s="78"/>
    </row>
    <row r="1400" spans="1:9" ht="18">
      <c r="A1400" s="80"/>
      <c r="B1400" s="81"/>
      <c r="C1400" s="81"/>
      <c r="D1400" s="81"/>
      <c r="E1400" s="81"/>
      <c r="F1400" s="81"/>
      <c r="G1400" s="81"/>
      <c r="H1400" s="81"/>
      <c r="I1400" s="78"/>
    </row>
    <row r="1401" spans="1:9" ht="18">
      <c r="A1401" s="80"/>
      <c r="B1401" s="81"/>
      <c r="C1401" s="81"/>
      <c r="D1401" s="81"/>
      <c r="E1401" s="81"/>
      <c r="F1401" s="81"/>
      <c r="G1401" s="81"/>
      <c r="H1401" s="81"/>
      <c r="I1401" s="78"/>
    </row>
    <row r="1402" spans="1:9" ht="18">
      <c r="A1402" s="80"/>
      <c r="B1402" s="81"/>
      <c r="C1402" s="81"/>
      <c r="D1402" s="81"/>
      <c r="E1402" s="81"/>
      <c r="F1402" s="81"/>
      <c r="G1402" s="81"/>
      <c r="H1402" s="81"/>
      <c r="I1402" s="78"/>
    </row>
    <row r="1403" spans="1:9" ht="18">
      <c r="A1403" s="80"/>
      <c r="B1403" s="81"/>
      <c r="C1403" s="81"/>
      <c r="D1403" s="81"/>
      <c r="E1403" s="81"/>
      <c r="F1403" s="81"/>
      <c r="G1403" s="81"/>
      <c r="H1403" s="81"/>
      <c r="I1403" s="78"/>
    </row>
    <row r="1404" spans="1:9" ht="18">
      <c r="A1404" s="80"/>
      <c r="B1404" s="81"/>
      <c r="C1404" s="81"/>
      <c r="D1404" s="81"/>
      <c r="E1404" s="81"/>
      <c r="F1404" s="81"/>
      <c r="G1404" s="81"/>
      <c r="H1404" s="81"/>
      <c r="I1404" s="78"/>
    </row>
    <row r="1405" spans="1:9" ht="18">
      <c r="A1405" s="80"/>
      <c r="B1405" s="81"/>
      <c r="C1405" s="81"/>
      <c r="D1405" s="81"/>
      <c r="E1405" s="81"/>
      <c r="F1405" s="81"/>
      <c r="G1405" s="81"/>
      <c r="H1405" s="81"/>
      <c r="I1405" s="78"/>
    </row>
    <row r="1406" spans="1:9" ht="18">
      <c r="A1406" s="80"/>
      <c r="B1406" s="81"/>
      <c r="C1406" s="81"/>
      <c r="D1406" s="81"/>
      <c r="E1406" s="81"/>
      <c r="F1406" s="81"/>
      <c r="G1406" s="81"/>
      <c r="H1406" s="81"/>
      <c r="I1406" s="78"/>
    </row>
    <row r="1407" spans="1:9" ht="18">
      <c r="A1407" s="80"/>
      <c r="B1407" s="81"/>
      <c r="C1407" s="81"/>
      <c r="D1407" s="81"/>
      <c r="E1407" s="81"/>
      <c r="F1407" s="81"/>
      <c r="G1407" s="81"/>
      <c r="H1407" s="81"/>
      <c r="I1407" s="78"/>
    </row>
    <row r="1408" spans="1:9" ht="18">
      <c r="A1408" s="80"/>
      <c r="B1408" s="81"/>
      <c r="C1408" s="81"/>
      <c r="D1408" s="81"/>
      <c r="E1408" s="81"/>
      <c r="F1408" s="81"/>
      <c r="G1408" s="81"/>
      <c r="H1408" s="81"/>
      <c r="I1408" s="78"/>
    </row>
    <row r="1409" spans="1:9" ht="18">
      <c r="A1409" s="80"/>
      <c r="B1409" s="81"/>
      <c r="C1409" s="81"/>
      <c r="D1409" s="81"/>
      <c r="E1409" s="81"/>
      <c r="F1409" s="81"/>
      <c r="G1409" s="81"/>
      <c r="H1409" s="81"/>
      <c r="I1409" s="78"/>
    </row>
    <row r="1410" spans="1:9" ht="18">
      <c r="A1410" s="80"/>
      <c r="B1410" s="81"/>
      <c r="C1410" s="81"/>
      <c r="D1410" s="81"/>
      <c r="E1410" s="81"/>
      <c r="F1410" s="81"/>
      <c r="G1410" s="81"/>
      <c r="H1410" s="81"/>
      <c r="I1410" s="78"/>
    </row>
    <row r="1411" spans="1:9" ht="18">
      <c r="A1411" s="80"/>
      <c r="B1411" s="81"/>
      <c r="C1411" s="81"/>
      <c r="D1411" s="81"/>
      <c r="E1411" s="81"/>
      <c r="F1411" s="81"/>
      <c r="G1411" s="81"/>
      <c r="H1411" s="81"/>
      <c r="I1411" s="78"/>
    </row>
    <row r="1412" spans="1:9" ht="18">
      <c r="A1412" s="80"/>
      <c r="B1412" s="81"/>
      <c r="C1412" s="81"/>
      <c r="D1412" s="81"/>
      <c r="E1412" s="81"/>
      <c r="F1412" s="81"/>
      <c r="G1412" s="81"/>
      <c r="H1412" s="81"/>
      <c r="I1412" s="78"/>
    </row>
    <row r="1413" spans="1:9" ht="18">
      <c r="A1413" s="80"/>
      <c r="B1413" s="81"/>
      <c r="C1413" s="81"/>
      <c r="D1413" s="81"/>
      <c r="E1413" s="81"/>
      <c r="F1413" s="81"/>
      <c r="G1413" s="81"/>
      <c r="H1413" s="81"/>
      <c r="I1413" s="78"/>
    </row>
    <row r="1414" spans="1:9" ht="18">
      <c r="A1414" s="80"/>
      <c r="B1414" s="81"/>
      <c r="C1414" s="81"/>
      <c r="D1414" s="81"/>
      <c r="E1414" s="81"/>
      <c r="F1414" s="81"/>
      <c r="G1414" s="81"/>
      <c r="H1414" s="81"/>
      <c r="I1414" s="78"/>
    </row>
    <row r="1415" spans="1:9" ht="18">
      <c r="A1415" s="80"/>
      <c r="B1415" s="81"/>
      <c r="C1415" s="81"/>
      <c r="D1415" s="81"/>
      <c r="E1415" s="81"/>
      <c r="F1415" s="81"/>
      <c r="G1415" s="81"/>
      <c r="H1415" s="81"/>
      <c r="I1415" s="78"/>
    </row>
    <row r="1416" spans="1:9" ht="18">
      <c r="A1416" s="80"/>
      <c r="B1416" s="81"/>
      <c r="C1416" s="81"/>
      <c r="D1416" s="81"/>
      <c r="E1416" s="81"/>
      <c r="F1416" s="81"/>
      <c r="G1416" s="81"/>
      <c r="H1416" s="81"/>
      <c r="I1416" s="78"/>
    </row>
    <row r="1417" spans="1:9" ht="18">
      <c r="A1417" s="80"/>
      <c r="B1417" s="81"/>
      <c r="C1417" s="81"/>
      <c r="D1417" s="81"/>
      <c r="E1417" s="81"/>
      <c r="F1417" s="81"/>
      <c r="G1417" s="81"/>
      <c r="H1417" s="81"/>
      <c r="I1417" s="78"/>
    </row>
    <row r="1418" spans="1:9" ht="18">
      <c r="A1418" s="80"/>
      <c r="B1418" s="81"/>
      <c r="C1418" s="81"/>
      <c r="D1418" s="81"/>
      <c r="E1418" s="81"/>
      <c r="F1418" s="81"/>
      <c r="G1418" s="81"/>
      <c r="H1418" s="81"/>
      <c r="I1418" s="78"/>
    </row>
    <row r="1419" spans="1:9" ht="18">
      <c r="A1419" s="80"/>
      <c r="B1419" s="81"/>
      <c r="C1419" s="81"/>
      <c r="D1419" s="81"/>
      <c r="E1419" s="81"/>
      <c r="F1419" s="81"/>
      <c r="G1419" s="81"/>
      <c r="H1419" s="81"/>
      <c r="I1419" s="78"/>
    </row>
    <row r="1420" spans="1:9" ht="18">
      <c r="A1420" s="80"/>
      <c r="B1420" s="81"/>
      <c r="C1420" s="81"/>
      <c r="D1420" s="81"/>
      <c r="E1420" s="81"/>
      <c r="F1420" s="81"/>
      <c r="G1420" s="81"/>
      <c r="H1420" s="81"/>
      <c r="I1420" s="78"/>
    </row>
    <row r="1421" spans="1:9" ht="18">
      <c r="A1421" s="80"/>
      <c r="B1421" s="81"/>
      <c r="C1421" s="81"/>
      <c r="D1421" s="81"/>
      <c r="E1421" s="81"/>
      <c r="F1421" s="81"/>
      <c r="G1421" s="81"/>
      <c r="H1421" s="81"/>
      <c r="I1421" s="78"/>
    </row>
    <row r="1422" spans="1:9" ht="18">
      <c r="A1422" s="80"/>
      <c r="B1422" s="81"/>
      <c r="C1422" s="81"/>
      <c r="D1422" s="81"/>
      <c r="E1422" s="81"/>
      <c r="F1422" s="81"/>
      <c r="G1422" s="81"/>
      <c r="H1422" s="81"/>
      <c r="I1422" s="78"/>
    </row>
    <row r="1423" spans="1:9" ht="18">
      <c r="A1423" s="80"/>
      <c r="B1423" s="81"/>
      <c r="C1423" s="81"/>
      <c r="D1423" s="81"/>
      <c r="E1423" s="81"/>
      <c r="F1423" s="81"/>
      <c r="G1423" s="81"/>
      <c r="H1423" s="81"/>
      <c r="I1423" s="78"/>
    </row>
    <row r="1424" spans="1:9" ht="18">
      <c r="A1424" s="80"/>
      <c r="B1424" s="81"/>
      <c r="C1424" s="81"/>
      <c r="D1424" s="81"/>
      <c r="E1424" s="81"/>
      <c r="F1424" s="81"/>
      <c r="G1424" s="81"/>
      <c r="H1424" s="81"/>
      <c r="I1424" s="78"/>
    </row>
    <row r="1425" spans="1:9" ht="18">
      <c r="A1425" s="80"/>
      <c r="B1425" s="81"/>
      <c r="C1425" s="81"/>
      <c r="D1425" s="81"/>
      <c r="E1425" s="81"/>
      <c r="F1425" s="81"/>
      <c r="G1425" s="81"/>
      <c r="H1425" s="81"/>
      <c r="I1425" s="78"/>
    </row>
    <row r="1426" spans="1:9" ht="18">
      <c r="A1426" s="80"/>
      <c r="B1426" s="81"/>
      <c r="C1426" s="81"/>
      <c r="D1426" s="81"/>
      <c r="E1426" s="81"/>
      <c r="F1426" s="81"/>
      <c r="G1426" s="81"/>
      <c r="H1426" s="81"/>
      <c r="I1426" s="78"/>
    </row>
  </sheetData>
  <sheetProtection/>
  <mergeCells count="9">
    <mergeCell ref="O3:S3"/>
    <mergeCell ref="A2:O2"/>
    <mergeCell ref="I1:O1"/>
    <mergeCell ref="A1160:I1160"/>
    <mergeCell ref="I3:M3"/>
    <mergeCell ref="J5:J8"/>
    <mergeCell ref="K5:K8"/>
    <mergeCell ref="L5:L8"/>
    <mergeCell ref="M5:M8"/>
  </mergeCells>
  <printOptions/>
  <pageMargins left="0.7874015748031497" right="0.5905511811023623" top="0.68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2022-09-22T06:14:15Z</cp:lastPrinted>
  <dcterms:created xsi:type="dcterms:W3CDTF">2006-11-13T05:36:17Z</dcterms:created>
  <dcterms:modified xsi:type="dcterms:W3CDTF">2022-10-31T08:06:45Z</dcterms:modified>
  <cp:category/>
  <cp:version/>
  <cp:contentType/>
  <cp:contentStatus/>
</cp:coreProperties>
</file>