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175" windowHeight="8280" tabRatio="864" activeTab="1"/>
  </bookViews>
  <sheets>
    <sheet name="р.подр прил 9" sheetId="1" r:id="rId1"/>
    <sheet name="р.подр.ц.ст прил11" sheetId="2" r:id="rId2"/>
    <sheet name="вед.прил13" sheetId="3" r:id="rId3"/>
  </sheets>
  <definedNames>
    <definedName name="_xlnm.Print_Area" localSheetId="2">'вед.прил13'!$A$1:$I$795</definedName>
    <definedName name="_xlnm.Print_Area" localSheetId="0">'р.подр прил 9'!$A$1:$E$44</definedName>
    <definedName name="_xlnm.Print_Area" localSheetId="1">'р.подр.ц.ст прил11'!$B$1:$H$746</definedName>
  </definedNames>
  <calcPr fullCalcOnLoad="1"/>
</workbook>
</file>

<file path=xl/sharedStrings.xml><?xml version="1.0" encoding="utf-8"?>
<sst xmlns="http://schemas.openxmlformats.org/spreadsheetml/2006/main" count="7492" uniqueCount="510">
  <si>
    <t>Муниципальная программа "Образование в городе Ливны Орловской области на 2020-2025 годы"</t>
  </si>
  <si>
    <t>Основное мероприятие "Организация психолого-медико-социального сопровождения детей"</t>
  </si>
  <si>
    <t>Подпрограмма "Функционирование и развитие сети образовательных организаций города Ливны"</t>
  </si>
  <si>
    <t>51 3 00 00000</t>
  </si>
  <si>
    <t>Основное мероприятие "Строительство, реконструкция, капитальный и текущий ремонт образовательных организаций"</t>
  </si>
  <si>
    <t>51 3 01 00000</t>
  </si>
  <si>
    <t>51 3 01 77590</t>
  </si>
  <si>
    <t>88 0 00 71510</t>
  </si>
  <si>
    <t>88 0 00 77370</t>
  </si>
  <si>
    <t>88 0 00 77000</t>
  </si>
  <si>
    <t xml:space="preserve"> 88 0 00 00000</t>
  </si>
  <si>
    <t>88 0 00 77020</t>
  </si>
  <si>
    <t>88 0 00 77060</t>
  </si>
  <si>
    <t>88 0 00 77080</t>
  </si>
  <si>
    <t>880 00 77080</t>
  </si>
  <si>
    <t>Муниципальная программа "Культура и искусство города Ливны Орловской области на 2020-2024 годы"</t>
  </si>
  <si>
    <t xml:space="preserve">53 0 00 00000 </t>
  </si>
  <si>
    <t xml:space="preserve">Подпрограмма "Развитие дополнительного образования в сфере культуры и искусства  города Ливны " </t>
  </si>
  <si>
    <t>53 1 00 00000</t>
  </si>
  <si>
    <t>Основное мероприятие "Обеспечение деятельности учреждений дополнительного образования"</t>
  </si>
  <si>
    <t>53 1 01 00000</t>
  </si>
  <si>
    <t>53 1 01 77280</t>
  </si>
  <si>
    <t xml:space="preserve">53 2 00 00000 </t>
  </si>
  <si>
    <t>53 2 01 00000</t>
  </si>
  <si>
    <t>53 2 01 77290</t>
  </si>
  <si>
    <t>53 3 00 00000</t>
  </si>
  <si>
    <t>53 3 01 00000</t>
  </si>
  <si>
    <t>53 3 01 77300</t>
  </si>
  <si>
    <t>53 4 00 00000</t>
  </si>
  <si>
    <t>53 4 01 00000</t>
  </si>
  <si>
    <t>53 4 01 77310</t>
  </si>
  <si>
    <t>53 5 00 00000</t>
  </si>
  <si>
    <t>53 5 01 00000</t>
  </si>
  <si>
    <t>53 5 01 77330</t>
  </si>
  <si>
    <t>88 0 00 77140</t>
  </si>
  <si>
    <t xml:space="preserve">88 0 00 00000 </t>
  </si>
  <si>
    <t>65 0 00 00000</t>
  </si>
  <si>
    <t>88 0 00 77200</t>
  </si>
  <si>
    <t>88 0 00 77800</t>
  </si>
  <si>
    <t xml:space="preserve">Муниципальная программа "Развитие физической культуры и спорта в городе Ливны Орловской области  на 2020-2024 годы" </t>
  </si>
  <si>
    <t>54 0 00 00000</t>
  </si>
  <si>
    <t>54 1 00 00000</t>
  </si>
  <si>
    <t>630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</si>
  <si>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</si>
  <si>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54 1 01 00000</t>
  </si>
  <si>
    <t>54 1 01 77480</t>
  </si>
  <si>
    <t>Основное мероприятие "Создание условий по организации и проведению физкультурно-оздоровительных, спортивно-массовых и учебно-тренировочных мероприятий в МАУ "ФОК"</t>
  </si>
  <si>
    <t>54 1 02 00000</t>
  </si>
  <si>
    <t>54 1 02 77480</t>
  </si>
  <si>
    <t>Подпрограмма "Развитие инфраструктуры массового спорта в городе Ливны Орловской области на 2020-2024 годы"</t>
  </si>
  <si>
    <t>54 3 00 00000</t>
  </si>
  <si>
    <t>Основное мероприятие "Содержание спортивных сооружений"</t>
  </si>
  <si>
    <t>54 3 01 00000</t>
  </si>
  <si>
    <t>54 3 01 77780</t>
  </si>
  <si>
    <t>62 0 00 00000</t>
  </si>
  <si>
    <t>62 0 02 00000</t>
  </si>
  <si>
    <t>62 0 02 77710</t>
  </si>
  <si>
    <t>63 0 00 00000</t>
  </si>
  <si>
    <t>52 0 00 00000</t>
  </si>
  <si>
    <t>Основное мероприятие «Укрепление материально-технической базы архива»</t>
  </si>
  <si>
    <t>52 0 04 00000</t>
  </si>
  <si>
    <t>52 0 04 77460</t>
  </si>
  <si>
    <t>58 0 00 00000</t>
  </si>
  <si>
    <t>58 5 00 00000</t>
  </si>
  <si>
    <t>Основное мероприятие "Организация и финансирование временного трудоустройства несовершеннолетних граждан в возрасте от 14 до 18 лет в свободное от учебы время, в том числе в каникулярный период"</t>
  </si>
  <si>
    <t>58 5 01 00000</t>
  </si>
  <si>
    <t>58 5 01 77560</t>
  </si>
  <si>
    <t>88 0 00 0000</t>
  </si>
  <si>
    <t>88 0 00 77170</t>
  </si>
  <si>
    <t>88 0 00 77190</t>
  </si>
  <si>
    <t>57 0 00 00000</t>
  </si>
  <si>
    <t>57 0 02 00000</t>
  </si>
  <si>
    <t>57 0 02 77470</t>
  </si>
  <si>
    <t>64 0 00 00000</t>
  </si>
  <si>
    <t>88 0 00 51200</t>
  </si>
  <si>
    <t>88 0 00 77030</t>
  </si>
  <si>
    <t>50 0 00 00000</t>
  </si>
  <si>
    <t>Основное мероприятие «Предоставление консультационных, информационных и иных услуг для сектора малого и среднего предпринимательства»</t>
  </si>
  <si>
    <t>50 0 05 00000</t>
  </si>
  <si>
    <t>50 0 05 77180</t>
  </si>
  <si>
    <t>50 0 06 00000</t>
  </si>
  <si>
    <t>50 0 06 77180</t>
  </si>
  <si>
    <t>88 0 00 71580</t>
  </si>
  <si>
    <t>88 0 00 71590</t>
  </si>
  <si>
    <t>88 0 00 71610</t>
  </si>
  <si>
    <t>88 0 00 77400</t>
  </si>
  <si>
    <t>88 0 00 77380</t>
  </si>
  <si>
    <t>88 0 00 77390</t>
  </si>
  <si>
    <t xml:space="preserve">88 0 00 77390 </t>
  </si>
  <si>
    <t>88 0 00 52600</t>
  </si>
  <si>
    <t>88 0 00 72470</t>
  </si>
  <si>
    <t>88 0 00 72480</t>
  </si>
  <si>
    <t>88 0 00 72490</t>
  </si>
  <si>
    <t>88 0 00 72500</t>
  </si>
  <si>
    <t>88 0 00 71600</t>
  </si>
  <si>
    <t>88 0 00 77130</t>
  </si>
  <si>
    <t>55 0 00 00000</t>
  </si>
  <si>
    <t>55 0 01 00000</t>
  </si>
  <si>
    <t>55 0 01 77630</t>
  </si>
  <si>
    <t>55 0 02 00000</t>
  </si>
  <si>
    <t>55 0 02 77630</t>
  </si>
  <si>
    <t>55 0 02 70550</t>
  </si>
  <si>
    <t>88 0 00 72950</t>
  </si>
  <si>
    <t>56 0 02 00000</t>
  </si>
  <si>
    <t>56 0 00 00000</t>
  </si>
  <si>
    <t>56 0 02 77640</t>
  </si>
  <si>
    <t>56 0 03 00000</t>
  </si>
  <si>
    <t>56 0 03 77640</t>
  </si>
  <si>
    <t>56 0 04 77640</t>
  </si>
  <si>
    <t>56 0 05 00000</t>
  </si>
  <si>
    <t>56 0 05 77640</t>
  </si>
  <si>
    <t>56 0 06 00000</t>
  </si>
  <si>
    <t>56 0 06 77640</t>
  </si>
  <si>
    <t>56 0 08 00000</t>
  </si>
  <si>
    <t>56 0 08 77640</t>
  </si>
  <si>
    <t>56 0 09 00000</t>
  </si>
  <si>
    <t>56 0 09 77640</t>
  </si>
  <si>
    <t>56 0 10 00000</t>
  </si>
  <si>
    <t>56 0 10 77640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</si>
  <si>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 в рамках непрограммной части городского бюджета</t>
  </si>
  <si>
    <t xml:space="preserve">Подпрограмма "Развитие дополнительного образования в области физической культуры и спорта в городе Ливны Орловской области на 2020-2024 годы" </t>
  </si>
  <si>
    <t>54 2 00 00000</t>
  </si>
  <si>
    <t>54 2 01 77500</t>
  </si>
  <si>
    <t>Основное мероприятие "Организация и проведение мероприятий в сфере молодежной политики на территории города Ливны Орловской области"</t>
  </si>
  <si>
    <t>58 1 00 00000</t>
  </si>
  <si>
    <t>58 1 01 77520</t>
  </si>
  <si>
    <t>58 1 01 00000</t>
  </si>
  <si>
    <t>58 2 00 00000</t>
  </si>
  <si>
    <t>58 2 01 00000</t>
  </si>
  <si>
    <t>58 2 01 77530</t>
  </si>
  <si>
    <t>58 3 00 00000</t>
  </si>
  <si>
    <t>58 3 01 00000</t>
  </si>
  <si>
    <t>58 3 01 77540</t>
  </si>
  <si>
    <t xml:space="preserve">58 0 00 00000 </t>
  </si>
  <si>
    <t xml:space="preserve">58 4 00 00000 </t>
  </si>
  <si>
    <t>58 4 01 00000</t>
  </si>
  <si>
    <t>58 4 01 L4970</t>
  </si>
  <si>
    <t xml:space="preserve">88 0 00 0000 </t>
  </si>
  <si>
    <t xml:space="preserve">88 0 00 77010 </t>
  </si>
  <si>
    <t>88  0 00 00000</t>
  </si>
  <si>
    <t>88  0 00 71580</t>
  </si>
  <si>
    <t>88 0 00 77040</t>
  </si>
  <si>
    <t>Основное мероприятие "Техническое диагностирование и экспертиза промышленной безопасности газопроводов и технических устройств"</t>
  </si>
  <si>
    <t>69 0 00 00000</t>
  </si>
  <si>
    <t>Муниципальная программа "Развитие территориального общественного самоуправления в городе Ливны  на 2019-2021 годы"</t>
  </si>
  <si>
    <t>67 0 00 00000</t>
  </si>
  <si>
    <t xml:space="preserve"> Основное мероприятие "Создание условий для эффективного  решения органами ТОС проблем самоуправляемых территорий"</t>
  </si>
  <si>
    <t>67 0 04 00000</t>
  </si>
  <si>
    <t>67 0 04 77070</t>
  </si>
  <si>
    <t>70 0 00 00000</t>
  </si>
  <si>
    <t>Основное мероприятие "Благоустройство дворовых территорий многоквартирных домов"</t>
  </si>
  <si>
    <t>Муниципальная программа "Формирование законопослушного поведения участников дорожного движения в городе Ливны Орловской области на 2019-2021 годы"</t>
  </si>
  <si>
    <t>Основное мероприятие "Обеспечение обучающихся (воспитанников) светоотражающими элементами"</t>
  </si>
  <si>
    <t>66 0 01 00000</t>
  </si>
  <si>
    <t>66 0 01 77700</t>
  </si>
  <si>
    <t>Основное мероприятие "Участие в муниципальных и областных соревнованиях "Безопасное колесо"</t>
  </si>
  <si>
    <t>66 0 02 00000</t>
  </si>
  <si>
    <t>66 0 02 77700</t>
  </si>
  <si>
    <t>61 0 00 00000</t>
  </si>
  <si>
    <t>66 0 00 00000</t>
  </si>
  <si>
    <t>55 0 01 70550</t>
  </si>
  <si>
    <t>56 0 12 00000</t>
  </si>
  <si>
    <t>56 0 12 77640</t>
  </si>
  <si>
    <t>57 0 01 00000</t>
  </si>
  <si>
    <t>57 0 01 77470</t>
  </si>
  <si>
    <t>Основное мероприятие "Благоустройство общественных территорий"</t>
  </si>
  <si>
    <t>61 0 02 00000</t>
  </si>
  <si>
    <t>61 0 02 77720</t>
  </si>
  <si>
    <t>53 6 01 77330</t>
  </si>
  <si>
    <t>Подпрограмма "Развитие творческих способностей детей и молодежи на 2019-2023 годы"</t>
  </si>
  <si>
    <t>58 6 00 00000</t>
  </si>
  <si>
    <t>Основное мероприятие "Обеспечение деятельности МБУ ДО г.Ливны "Центр творческого развития им.Н.Н.Поликарпова"</t>
  </si>
  <si>
    <t>58 6 01 00000</t>
  </si>
  <si>
    <t>58 6 01 77550</t>
  </si>
  <si>
    <t>Основное мероприятие "Совершенствование системы информационного обеспечения в области профилактики терроризма и экстремизма на территории города Ливны"</t>
  </si>
  <si>
    <t>70 0 01 00000</t>
  </si>
  <si>
    <t>70 0 01 77110</t>
  </si>
  <si>
    <t>Основное мероприятие "Проведение ремонтных работ, содержание и паспортизация объектов культурного наследия"</t>
  </si>
  <si>
    <t>Основное мероприятие "Совершенствование технических средств регулирования дорожного движения"</t>
  </si>
  <si>
    <t>Основное мероприятие "Обеспечение необходимого уровня освещенности городских территорий, повышение надежности работы сетей наружного освещения города Ливны"</t>
  </si>
  <si>
    <t>57 0 03 00000</t>
  </si>
  <si>
    <t>57 0 03 77470</t>
  </si>
  <si>
    <t xml:space="preserve">Осуществление полномочий по составлению (изменению) списков кандидатов в присяжные заседатели федеральных судов общей юрисдикции в рамках непрограммной части городского бюджета </t>
  </si>
  <si>
    <t>350</t>
  </si>
  <si>
    <t>Премии и гранты</t>
  </si>
  <si>
    <t>Проезд школьников из малоимущих семей от места жительства до муниципальных бюджетных  общеобразовательных учреждений города Ливны в рамках непрограммной части городского бюджета</t>
  </si>
  <si>
    <t>Расходы, связанные с выплатой процентных платежей по муниципальным долговым обязательствам, в рамках непрограммной части городского бюджета</t>
  </si>
  <si>
    <t>410</t>
  </si>
  <si>
    <t xml:space="preserve">Бюджетные инвестиции </t>
  </si>
  <si>
    <t>Выплата единовременного пособия при всех формах устройства детей, лишенных родительского попечения, в семью в рамках непрограммной части городского бюджета</t>
  </si>
  <si>
    <t>Непрограммная часть городского бюджета</t>
  </si>
  <si>
    <t>Выполнение полномочий в сфере опеки и попечительства в рамках  непрограммной части городского бюджета</t>
  </si>
  <si>
    <t xml:space="preserve">Подпрограмма "Развитие учреждений культурно-досугового типа города Ливны" </t>
  </si>
  <si>
    <t xml:space="preserve">Подпрограмма "Развитие музейной деятельности в городе Ливны" </t>
  </si>
  <si>
    <t xml:space="preserve">Подпрограмма "Развитие библиотечной системы города Ливны" </t>
  </si>
  <si>
    <t xml:space="preserve">Подпрограмма "Проведение культурно-массовых мероприятий" </t>
  </si>
  <si>
    <t>Выполнение полномочий в сфере трудовых отношений в рамках  непрограммной части городского бюджета</t>
  </si>
  <si>
    <t>Выполнение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 в рамках  непрограммной части городского бюджета</t>
  </si>
  <si>
    <t>Глава муниципального образования в рамках непрограммной части городского бюджета</t>
  </si>
  <si>
    <t xml:space="preserve">Председатель Ливенского городского Совета народных депутатов в рамках непрограммной части городского бюджета </t>
  </si>
  <si>
    <t xml:space="preserve">Наименование  </t>
  </si>
  <si>
    <t>Резервные фонды</t>
  </si>
  <si>
    <t>Другие общегосударственные вопросы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</si>
  <si>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</si>
  <si>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</si>
  <si>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</si>
  <si>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</si>
  <si>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</si>
  <si>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</si>
  <si>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</si>
  <si>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</si>
  <si>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</si>
  <si>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 xml:space="preserve">Социальная политика </t>
  </si>
  <si>
    <t>Пенсионное обеспечение</t>
  </si>
  <si>
    <t>Другие вопросы в области социальной политики</t>
  </si>
  <si>
    <t>01</t>
  </si>
  <si>
    <t>03</t>
  </si>
  <si>
    <t>09</t>
  </si>
  <si>
    <t>04</t>
  </si>
  <si>
    <t>08</t>
  </si>
  <si>
    <t>05</t>
  </si>
  <si>
    <t>02</t>
  </si>
  <si>
    <t>07</t>
  </si>
  <si>
    <t>06</t>
  </si>
  <si>
    <t>РЗ</t>
  </si>
  <si>
    <t>ПР</t>
  </si>
  <si>
    <t>ВР</t>
  </si>
  <si>
    <t>Социальное обеспечение населения</t>
  </si>
  <si>
    <t>тыс.руб.</t>
  </si>
  <si>
    <t>10</t>
  </si>
  <si>
    <t>12</t>
  </si>
  <si>
    <t>Благоустройство</t>
  </si>
  <si>
    <t>11</t>
  </si>
  <si>
    <t>Другие вопросы в области национальной экономики</t>
  </si>
  <si>
    <t>Физическая культура и спорт</t>
  </si>
  <si>
    <t xml:space="preserve"> </t>
  </si>
  <si>
    <t>792</t>
  </si>
  <si>
    <t xml:space="preserve">  </t>
  </si>
  <si>
    <t xml:space="preserve">Вед </t>
  </si>
  <si>
    <t>ЛИВЕНСКИЙ ГОРОДСКОЙ СОВЕТ НАРОДНЫХ ДЕПУТАТОВ</t>
  </si>
  <si>
    <t>011</t>
  </si>
  <si>
    <t>012</t>
  </si>
  <si>
    <t>075</t>
  </si>
  <si>
    <t>163</t>
  </si>
  <si>
    <t xml:space="preserve">Физическая культура и спорт </t>
  </si>
  <si>
    <t>720</t>
  </si>
  <si>
    <t>РО</t>
  </si>
  <si>
    <t>Дейст</t>
  </si>
  <si>
    <t>1</t>
  </si>
  <si>
    <t>2</t>
  </si>
  <si>
    <t>УПРАВЛЕНИЕ ОБЩЕГО ОБРАЗОВАНИЯ  АДМИНИСТРАЦИИ ГОРОДА ЛИВНЫ</t>
  </si>
  <si>
    <t>УПРАВЛЕНИЕ МУНИЦИПАЛЬНОГО ИМУЩЕСТВА  АДМИНИСТРАЦИИ ГОРОДА ЛИВНЫ</t>
  </si>
  <si>
    <t>АДМИНИСТРАЦИЯ ГОРОДА ЛИВНЫ ОРЛОВСКОЙ ОБЛАСТИ</t>
  </si>
  <si>
    <t>ФИНАНСОВОЕ УПРАВЛЕНИЕ АДМИНИСТРАЦИИ  ГОРОДА  ЛИВНЫ</t>
  </si>
  <si>
    <t>Поправки</t>
  </si>
  <si>
    <t>Уточненный план</t>
  </si>
  <si>
    <t>13</t>
  </si>
  <si>
    <t xml:space="preserve">Массовый спорт </t>
  </si>
  <si>
    <t xml:space="preserve">ИТОГО </t>
  </si>
  <si>
    <t xml:space="preserve">Физическая культура  и спорт </t>
  </si>
  <si>
    <t>Городские средства</t>
  </si>
  <si>
    <t>Областные средства</t>
  </si>
  <si>
    <t>Общеэкономические вопросы</t>
  </si>
  <si>
    <t xml:space="preserve">Охрана семьи и детства </t>
  </si>
  <si>
    <t>Охрана семьи и детства</t>
  </si>
  <si>
    <t>Общегосударственные вопросы</t>
  </si>
  <si>
    <t xml:space="preserve">КОНТРОЛЬНО-СЧЕТНАЯ ПАЛАТА ГОРОДА ЛИВНЫ ОРЛОВСКОЙ ОБЛАСТИ </t>
  </si>
  <si>
    <t xml:space="preserve">Центральный аппарат в рамках непрограммной части городского бюджета </t>
  </si>
  <si>
    <t>100</t>
  </si>
  <si>
    <t>120</t>
  </si>
  <si>
    <t>200</t>
  </si>
  <si>
    <t>240</t>
  </si>
  <si>
    <t>600</t>
  </si>
  <si>
    <t>Предоставление субсидий бюджетным, автономным учреждениям и иным некоммерческим организациям</t>
  </si>
  <si>
    <t>610</t>
  </si>
  <si>
    <t>Субсидии бюджетным учреждениям</t>
  </si>
  <si>
    <t>110</t>
  </si>
  <si>
    <t>Расходы на выплаты персоналу казенных учреждений</t>
  </si>
  <si>
    <t>800</t>
  </si>
  <si>
    <t>Иные бюджетные ассигнования</t>
  </si>
  <si>
    <t>850</t>
  </si>
  <si>
    <t>Уплата налогов, сборов и иных платежей</t>
  </si>
  <si>
    <t>300</t>
  </si>
  <si>
    <t>Социальное обеспечение и иные выплаты населению</t>
  </si>
  <si>
    <t>310</t>
  </si>
  <si>
    <t>Публичные нормативные социальные выплаты гражданам</t>
  </si>
  <si>
    <t>320</t>
  </si>
  <si>
    <t>Основное мероприятие "Обеспечение деятельности библиотечной системы"</t>
  </si>
  <si>
    <t>Основное мероприятие «Реализация права на получение общедоступного и бесплатного начального общего, основного общего и среднего общего образования в муниципальных общеобразовательных организациях»</t>
  </si>
  <si>
    <t>Единая дежурно-диспетчерская служба города Ливны в рамках непрограммной части городского бюджета</t>
  </si>
  <si>
    <t>Единая дежурно-диспетчерская служба  города Ливны в рамках непрограммной части городского бюджета</t>
  </si>
  <si>
    <t>УПРАВЛЕНИЕ КУЛЬТУРЫ, МОЛОДЕЖНОЙ ПОЛИТИКИ И СПОРТА АДМИНИСТРАЦИИ ГОРОДА ЛИВНЫ</t>
  </si>
  <si>
    <t>Основное мероприятие "Вовлечение в сферу малого предпринимательства молодежи, пропаганда предпринимательской деятельности"</t>
  </si>
  <si>
    <t>Централизованная бухгалтерия в рамках непрограммной части городского бюджета</t>
  </si>
  <si>
    <t>Транспорт</t>
  </si>
  <si>
    <t>Выполнение работ (оказание услуг) по осуществлению перевозок по регулируемым тарифам по регулярным маршрутам муниципальной маршрутной сети в рамках непрограммной части городского бюджета</t>
  </si>
  <si>
    <t>Социальные выплаты гражданам, кроме публичных нормативных социальных выплат</t>
  </si>
  <si>
    <t>620</t>
  </si>
  <si>
    <t xml:space="preserve">Субсидии автономным учреждениям </t>
  </si>
  <si>
    <t>400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</si>
  <si>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</si>
  <si>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</si>
  <si>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Прочие расходы органов местного самоуправления в рамках непрограммной части городского бюджета </t>
  </si>
  <si>
    <t xml:space="preserve">Оценка недвижимости, признание прав и регулирование отношений по государственной и муниципальной собственности в рамках непрограммной части городского бюджета </t>
  </si>
  <si>
    <t>ИТОГО</t>
  </si>
  <si>
    <t xml:space="preserve">Мероприятия по землеустройству и землепользованию в рамках непрограммной части городского бюджета </t>
  </si>
  <si>
    <t>Содержание ребёнка в семье опекуна и приёмной семье, а также вознаграждение, причитающееся приемному родителю, в рамках непрограммной части городского бюджета</t>
  </si>
  <si>
    <r>
      <t>Б</t>
    </r>
    <r>
      <rPr>
        <b/>
        <sz val="11"/>
        <rFont val="Times New Roman"/>
        <family val="1"/>
      </rPr>
      <t xml:space="preserve">лагоустройство </t>
    </r>
  </si>
  <si>
    <t>700</t>
  </si>
  <si>
    <t>730</t>
  </si>
  <si>
    <t>Обслуживание муниципального долга</t>
  </si>
  <si>
    <t xml:space="preserve">Под-раздел </t>
  </si>
  <si>
    <t>Сумма</t>
  </si>
  <si>
    <t>ЦСт</t>
  </si>
  <si>
    <t xml:space="preserve">РЗ </t>
  </si>
  <si>
    <t xml:space="preserve">ЦСт </t>
  </si>
  <si>
    <t>Председатель Ливенского городского Совета народных депутатов в рамках непрограммной части городского бюджета</t>
  </si>
  <si>
    <t xml:space="preserve">Глава муниципального образования в рамках непрограммной части городского бюджета </t>
  </si>
  <si>
    <t xml:space="preserve">Резервный фонд администрации в рамках непрограммной части городского бюджета </t>
  </si>
  <si>
    <t xml:space="preserve">Доплаты к пенсиям выборным лицам, пенсии за выслугу лет в рамках непрограммной части городского бюджета </t>
  </si>
  <si>
    <t xml:space="preserve">Благоустройство </t>
  </si>
  <si>
    <t xml:space="preserve">Предоставление мер социальной поддержки в виде ежемесячной денежной компенсации на оплату жилого помещения, коммунальных услуг, абонентской платы за телефон, платы за пользование радио Почетным гражданам города в рамках непрограммной части городского бюджета </t>
  </si>
  <si>
    <t>Бюджетные инвестиции</t>
  </si>
  <si>
    <t>Наказы избирателей депутатам Ливенского городского Совета народных депутатов в рамках непрограммной части городского бюджета</t>
  </si>
  <si>
    <t>Другие вопросы в области жилищно-коммунального хозяйства</t>
  </si>
  <si>
    <t xml:space="preserve">Обслуживание государственного внутреннего и муниципального долга </t>
  </si>
  <si>
    <t xml:space="preserve">Обслуживание государственного (муниципального) долга </t>
  </si>
  <si>
    <t>Ежемесячное денежное вознаграждение за классное руководство в рамках непрограммной части городского бюджета</t>
  </si>
  <si>
    <t>Реализация основного мероприятия</t>
  </si>
  <si>
    <t>Основное мероприятие "Обеспечение  деятельности музея"</t>
  </si>
  <si>
    <t>Основное мероприятие "Обеспечение условий для художественного и народного творчества, совершенствование культурно-досуговой деятельности"</t>
  </si>
  <si>
    <t>Основное мероприятие "Развитие механизмов финансовой, имущественной, консультационной поддержки СОНО"</t>
  </si>
  <si>
    <t>870</t>
  </si>
  <si>
    <t>Резервные средства</t>
  </si>
  <si>
    <t>756</t>
  </si>
  <si>
    <t>Дополнительное образование детей</t>
  </si>
  <si>
    <t xml:space="preserve">Судебная система </t>
  </si>
  <si>
    <t>Судебная система</t>
  </si>
  <si>
    <t>Субсидия МУКП "Ливенское" на возмещение затрат (недополученных доходов) в связи с оказанием банных услуг в рамках непрограммной части городского бюджета</t>
  </si>
  <si>
    <t>Взносы на капитальный ремонт муниципального жилищного фонда в рамках непрограммной части городского бюджета</t>
  </si>
  <si>
    <t>Муниципальная программа "Молодежь города Ливны Орловской области на 2019-2023 годы"</t>
  </si>
  <si>
    <t xml:space="preserve">Подпрограмма "Ливны молодые на 2019-2023 годы" </t>
  </si>
  <si>
    <t xml:space="preserve">Подпрограмма "Профилактика алкоголизма, наркомании и табакокурения в городе Ливны на 2019-2023 годы" </t>
  </si>
  <si>
    <t>Обеспечение деятельности финансовых, налоговых  и таможенных органов и органов финансового (финансово-бюджетного) надзора</t>
  </si>
  <si>
    <t xml:space="preserve">Молодежная политика 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</si>
  <si>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</si>
  <si>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</si>
  <si>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</si>
  <si>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</si>
  <si>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Дорожное хозяйство (дорожные фонды)</t>
  </si>
  <si>
    <t>Капитальные вложения в объекты государственной (муниципальной) собственности</t>
  </si>
  <si>
    <t>Функционирование высшего должностного лица субъекта Российской Федерации и муниципального образования</t>
  </si>
  <si>
    <t>УПРАВЛЕНИЕ ЖИЛИЩНО-КОММУНАЛЬНОГО ХОЗЯЙСТВА АДМИНИСТРАЦИИ ГОРОДА ЛИВНЫ</t>
  </si>
  <si>
    <t>727</t>
  </si>
  <si>
    <t xml:space="preserve">Подпрограмма "Обеспечение жильем молодых семей на 2019-2023 годы" </t>
  </si>
  <si>
    <t>Основное мероприятие "Предоставление молодым семьям социальных выплат на приобретение жилья экономического класса или строительство индивидуального жилого дома экономического класса"</t>
  </si>
  <si>
    <t xml:space="preserve">Подпрограмма "Содействие занятости молодежи города Ливны на 2019-2023 годы" </t>
  </si>
  <si>
    <t xml:space="preserve">Другие вопросы в области культуры, кинематографии </t>
  </si>
  <si>
    <t>Другие вопросы в области культуры, кинематографии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</si>
  <si>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</si>
  <si>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 xml:space="preserve">Раздел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</si>
  <si>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</si>
  <si>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Закупка товаров, работ и услуг для обеспечения государственных (муниципальных) нужд</t>
  </si>
  <si>
    <t>Муниципальная программа "Ремонт, строительство, реконструкция и содержание автомобильных дорог общего пользования местного значения города Ливны на 2020-2022 годы"</t>
  </si>
  <si>
    <t>Муниципальная программа "Развитие муниципальной службы в городе Ливны Орловской области на 2020-2022 годы"</t>
  </si>
  <si>
    <t>Муниципальная программа "Профилактика правонарушений в городе Ливны Орловской области на 2020-2022 годы"</t>
  </si>
  <si>
    <t>Муниципальная программа "Поддержка социально ориентированных некоммерческих организаций города Ливны Орловской области на 2020-2022 годы"</t>
  </si>
  <si>
    <t>Муниципальная программа "Развитие и поддержка малого и среднего предпринимательства в городе Ливны на 2020-2022 годы"</t>
  </si>
  <si>
    <t xml:space="preserve">Обеспечение бесплатного проезда на городском, пригородном транспорте, а также 2 раза в год к месту жительства и обратно, к месту учебы детей-сирот и детей, оставшихся без попечения родителей, лиц из числа детей-сирот и детей, оставшихся без попечения родителей, лиц, потерявших в период обучения обоих родителей или единственного родителя, обучающихся в государственных профессиональных образовательных организациях в рамках непрограммной части городского бюджета </t>
  </si>
  <si>
    <t>Муниципальная программа "Формирование современной городской среды на территории города Ливны на 2018-2024 годы"</t>
  </si>
  <si>
    <t>Основное мероприятие "Мероприятия по благоустройству и содержанию пляжа на реке Сосна в купальный период"</t>
  </si>
  <si>
    <t>Основное мероприятие "Мероприятия по созданию площадок накопления коммунальных отходов и уборке несанкционированных свалок на территории города"</t>
  </si>
  <si>
    <t>Основное мероприятие "Мероприятия по проведению смотра-конкурса по благоустройству"</t>
  </si>
  <si>
    <t>Основное мероприятие "Мероприятия по текущему содержанию мест захоронений: Черкасское, Заливенское, Беломестненское, кладбище в районе п.Георгиевский"</t>
  </si>
  <si>
    <t>Основное мероприятие "Мероприятия по отлову животных без владельцев, обитающих на территории города"</t>
  </si>
  <si>
    <t>Основное мероприятие "Мероприятия по установке новогодней ели на площади Победы"</t>
  </si>
  <si>
    <t>Основное мероприятие "Мероприятия по озеленению, санитарной обрезке и валке аварийных деревьев на территории города"</t>
  </si>
  <si>
    <t>Основное мероприятие "Мероприятия по содержанию территории городского парка культуры и отдыха"</t>
  </si>
  <si>
    <t>Основное мероприятие "Акарицидная обработка мест с массовым пребыванием людей"</t>
  </si>
  <si>
    <t xml:space="preserve">Подпрограмма "Развитие системы дошкольного и общего образования детей, воспитательной работы в образовательных организациях города Ливны" </t>
  </si>
  <si>
    <t>51 0 00 00000</t>
  </si>
  <si>
    <t>51 1 01 00000</t>
  </si>
  <si>
    <t>51 1 00 00000</t>
  </si>
  <si>
    <t>Основное мероприятие «Реализация права на получение общедоступного и бесплатного дошкольного образования в муниципальных дошкольных образовательных организациях»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</si>
  <si>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учреждениях</t>
  </si>
  <si>
    <t>51 1 01 71570</t>
  </si>
  <si>
    <t>51 1 01 77210</t>
  </si>
  <si>
    <t>88 0 00 71500</t>
  </si>
  <si>
    <t>51 1 02 00000</t>
  </si>
  <si>
    <t>51 1 02 71570</t>
  </si>
  <si>
    <t>51 1 02 77210</t>
  </si>
  <si>
    <t>Основное мероприятие "Совершенствование управления системой образования посредством участия образовательных организаций в единой независимой системе оценки качества образования"</t>
  </si>
  <si>
    <t>51 1 03 77210</t>
  </si>
  <si>
    <t>51 1 03 00000</t>
  </si>
  <si>
    <t xml:space="preserve">07 </t>
  </si>
  <si>
    <t>Основное мероприятие "Развитие системы отдыха детей и подростков"</t>
  </si>
  <si>
    <t>51 1 06 00000</t>
  </si>
  <si>
    <t>51 1 06 77210</t>
  </si>
  <si>
    <t>51 1 04 00000</t>
  </si>
  <si>
    <t>51 1 04 77210</t>
  </si>
  <si>
    <t>Основное мероприятие "Организация питания обучающихся муниципальных общеобразовательных организаций"</t>
  </si>
  <si>
    <t>51 1 05 00000</t>
  </si>
  <si>
    <t>51 1 05 77210</t>
  </si>
  <si>
    <t>88 0 00 77010</t>
  </si>
  <si>
    <t>88 0 00 00000</t>
  </si>
  <si>
    <t>88 0 00 77120</t>
  </si>
  <si>
    <t>Выполнение государственных полномочий Орловской области по созданию комиссии по делам несовершеннолетних и защите их прав и организации деятельности этих комиссий в рамках  непрограммной части городского бюджета</t>
  </si>
  <si>
    <t>Обеспечение  жилыми помещениями детей-сирот и детей, оставшихся без попечения родителей, лиц из числа детей-сирот и детей, оставшихся без попечения родителей  в рамках непрограммной части городского бюджета</t>
  </si>
  <si>
    <t>Муниципальная программа "Стимулирование развития жилищного строительства на территории города Ливны Орловской области на 2020-2022 годы"</t>
  </si>
  <si>
    <t>69 0 05 00000</t>
  </si>
  <si>
    <t>69 0 05 77660</t>
  </si>
  <si>
    <t>Муниципальная программа "Стимулирование развития  жилищного строительства на территории города Ливны Орловской области на 2020-2022 годы"</t>
  </si>
  <si>
    <t>Основное мероприятие "Повышение уровня доступности объектов и услуг в сфере образования для детей-инвалидов и детей с ограниченными возможностями здоровья"</t>
  </si>
  <si>
    <t>Основное мероприятие "Повышение информированности участников дорожного движения"</t>
  </si>
  <si>
    <t xml:space="preserve">Выплата персональных надбавок местного значения лицам, имеющим особые заслуги перед городом, в рамках непрограммной части городского бюджета </t>
  </si>
  <si>
    <t>Единовременная выплата на ремонт жилых помещений, закрепленных на праве собственности за детьми-сиротами и  детьми, оставшимися без попечения родителей, лицами из  числа детей-сирот и детей, оставшихся без попечения родителей, в рамках непрограммной части городского бюджета</t>
  </si>
  <si>
    <t>Выплата единовременного пособия гражданам, усыновившим детей-сирот и детей, оставшихся без попечения родителей, в рамках непрограммной части городского бюджета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</si>
  <si>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образования, в рамках непрограммной части городского бюджета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</si>
  <si>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</si>
  <si>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61 0 F2 77720</t>
  </si>
  <si>
    <t>61 0 F2 00000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</si>
  <si>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</si>
  <si>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Подпрограмма "Обеспечение сохранности объектов культурного наследия"</t>
  </si>
  <si>
    <t>53 6 00 00000</t>
  </si>
  <si>
    <t xml:space="preserve">08 </t>
  </si>
  <si>
    <t>Основное мероприятие "Организация содержательного досуга и обеспечение условий для отдыха горожан"</t>
  </si>
  <si>
    <t>64 0 05 00000</t>
  </si>
  <si>
    <t>64 0 05 77570</t>
  </si>
  <si>
    <t>Основное мероприятие "Обеспечение организации повышения квалификации муниципальных служащих города"</t>
  </si>
  <si>
    <t>61 0 F2 55550</t>
  </si>
  <si>
    <t>51 2 00 00000</t>
  </si>
  <si>
    <t>51 2 02 00000</t>
  </si>
  <si>
    <t xml:space="preserve">Подпрограмма "Муниципальная поддержка работников системы образования, талантливых детей и молодежи в городе Ливны" </t>
  </si>
  <si>
    <t>Основное мероприятие "Выявление и поддержка одаренных детей и молодежи"</t>
  </si>
  <si>
    <t xml:space="preserve">075 </t>
  </si>
  <si>
    <t>Стипендии</t>
  </si>
  <si>
    <t>51 2 02 77220</t>
  </si>
  <si>
    <t>340</t>
  </si>
  <si>
    <t xml:space="preserve">Культура, кинематография </t>
  </si>
  <si>
    <t>63 0 02 00000</t>
  </si>
  <si>
    <t>63 0 02 77150</t>
  </si>
  <si>
    <t>Муниципальная программа "Профилактика экстремизма и терроризма в городе Ливны Орловской области на 2020-2022 годы"</t>
  </si>
  <si>
    <t>Основное мероприятие "Содержание автомобильных дорог общего пользования местного значения города"</t>
  </si>
  <si>
    <t>65 0 03 00000</t>
  </si>
  <si>
    <t>65 0 03 77580</t>
  </si>
  <si>
    <t>Основное мероприятие "Ремонт автомобильных дорог общего пользования местного значения города"</t>
  </si>
  <si>
    <t>Основное мероприятие "Обеспечение деятельности муниципального учреждения дополнительного образования МБУ ДО "Спортивная школа" города Ливны"</t>
  </si>
  <si>
    <t>Подпрограмма "Нравственное и патриотическое воспитание граждан на 2019-2023 годы"</t>
  </si>
  <si>
    <t>Основное мероприятие "Организация и проведение мероприятий гражданско-патриотической направленности на территории города Ливны"</t>
  </si>
  <si>
    <t>Основное мероприятие "Организация профилактических мероприятий в целях противодействия употреблению психоактивных веществ, алкогольных и табачных изделий среди молодежи города Ливны"</t>
  </si>
  <si>
    <t>Подпрограмма "Организация, участие и проведение официальных физкультурных, физкультурно-оздоровительных и спортивных мероприятий в городе Ливны Орловской области на 2020-2024 годы"</t>
  </si>
  <si>
    <t>Обеспечение жильем отдельных категорий граждан, установленных Федеральным законом от 12 января 1995 года №5-ФЗ "О ветеранах"</t>
  </si>
  <si>
    <t>88 0 00 51350</t>
  </si>
  <si>
    <t>Основное мероприятие "Организация, участие и проведение официальных физкультурных, физкультурно-оздоровительных и спортивных мероприятий"</t>
  </si>
  <si>
    <t>Основное мероприятие "Поддержка работников муниципальной системы образования"</t>
  </si>
  <si>
    <t>51 2 01 00000</t>
  </si>
  <si>
    <t>51 2 01 77220</t>
  </si>
  <si>
    <t>88 0 00 72650</t>
  </si>
  <si>
    <t>Закон Орловской области от 26 января 2007 года №655-ОЗ "О наказах избирателей депутатам Орловского областного Совета народных депутатов" в рамках непрограммной части городского бюджета</t>
  </si>
  <si>
    <t>53 6 01 00000</t>
  </si>
  <si>
    <t>53 6 01 71790</t>
  </si>
  <si>
    <t>51 3 01 72320</t>
  </si>
  <si>
    <t>51 1 05 72410</t>
  </si>
  <si>
    <t>61 0 F2 73180</t>
  </si>
  <si>
    <t>Приложение 13  к решению Ливенского городского Совета народных депутатов                                                             от        декабря 2020 г. №                 -ГС</t>
  </si>
  <si>
    <t xml:space="preserve">Приложение 11 к решению Ливенского городского Совета народных депутатов от         декабря 2020 г. №               - ГС </t>
  </si>
  <si>
    <t xml:space="preserve">                                                                                        Приложение 9  к решению Ливенского городского Совета народных депутатов                                        от              декабря 2020 г.                                 №                  -ГС</t>
  </si>
  <si>
    <t xml:space="preserve">Распределение бюджетных ассигнований по разделам и подразделам  классификации расходов бюджета города Ливны на 2021 год                                                                                                                                                                                                                      
 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</si>
  <si>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 классификации расходов бюджета города Ливны на 2021 год</t>
  </si>
  <si>
    <t>Ведомственная структура расходов  бюджета города Ливны на 2021 год</t>
  </si>
  <si>
    <t>Основное мероприятие "Привлечение к деятельности по охране общественного порядка народной дружины путем выработки мер законодательного, организационного характера"</t>
  </si>
  <si>
    <t>Функционирование законодательных (представительных) органов государственной власти  и  представительных органов муниципальных образований</t>
  </si>
  <si>
    <t>Обслуживание государственного (муниципального) долга</t>
  </si>
  <si>
    <t>Обслуживание государственного (муниципального) внутреннего  долга</t>
  </si>
  <si>
    <t>Муниципальная программа "Доступная среда  города Ливны Орловской области на 2020-2026 годы"</t>
  </si>
  <si>
    <t>Муниципальная программа "Развитие архивного дела в городе Ливны Орловской области на 2018-2023 годы"</t>
  </si>
  <si>
    <t>Основное мероприятие «Создание и совершенствование оптимальных условий для обеспечения сохранности, учета и использования документов архивного фонда города, в том числе повышение безопасности хранения документов в помещениях архивохранилищ архивного отдела"</t>
  </si>
  <si>
    <t>52 0 01 00000</t>
  </si>
  <si>
    <t>52 0 01 77460</t>
  </si>
  <si>
    <t>Обеспечение проведения выборов и референдумов</t>
  </si>
  <si>
    <t>Обеспечение проведения выборов и референдумов в рамках непрограммной части городского бюджета</t>
  </si>
  <si>
    <t>Специальные расходы</t>
  </si>
  <si>
    <t>880</t>
  </si>
  <si>
    <t>БП 0 00 77010</t>
  </si>
  <si>
    <t>58 4 01 74970</t>
  </si>
  <si>
    <t>Муниципальная программа "Переселение граждан, проживающих на территории города Ливны, из аварийного жилищного фонда" на 2019-2025 годы</t>
  </si>
  <si>
    <t>68 0 00 00000</t>
  </si>
  <si>
    <t>Основное мероприятие "Переселение граждан, проживающих на территории города Ливны, из аварийного жилищного фонда" на 2019-2025 годы"</t>
  </si>
  <si>
    <t>68 0 F3 00000</t>
  </si>
  <si>
    <t>68 0 F3 67483</t>
  </si>
  <si>
    <t>68 0 F3 67484</t>
  </si>
  <si>
    <t>68 0 F3 6748S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</si>
  <si>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непрограммной части городского бюджета</t>
  </si>
  <si>
    <t>88 0 00 L3030</t>
  </si>
  <si>
    <t>88 0 00L3030</t>
  </si>
  <si>
    <t>Муниципальная программа "Обеспечение безопасности дорожного движения на территории города Ливны Орловской области на 2019-2023 годы"</t>
  </si>
  <si>
    <t>Муниципальная программа "Капитальный ремонт системы водоснабжения на территории города Ливны Орловской области на 2021-2023 годы"</t>
  </si>
  <si>
    <t>Основное мероприятие "Капитальный ремонт системы водоснабжения города Ливны Орловской области"</t>
  </si>
  <si>
    <t>71 0 00 00000</t>
  </si>
  <si>
    <t>71 0 01 00000</t>
  </si>
  <si>
    <t>71 0 0177090</t>
  </si>
  <si>
    <t>Основное мероприятие "Строительство сетей газоснабжения на участке индивидуальной жилой застройки в районе ул. Южная в г. Ливны"</t>
  </si>
  <si>
    <t>69 0 04 72310</t>
  </si>
  <si>
    <t>69 0 04 00000</t>
  </si>
  <si>
    <t>69 0 04 77660</t>
  </si>
  <si>
    <t>Основное мероприятие "Организация бесплатного горячего питания обучающихся, получающих начальное общее образование в муниципальных общеобразовательных организациях"</t>
  </si>
  <si>
    <t>51 1 07 00000</t>
  </si>
  <si>
    <t>51 1 07 L3040</t>
  </si>
  <si>
    <t>Муниципальная программа "Благоустройство города Ливны Орловской области на 2020-2025 годы"</t>
  </si>
  <si>
    <t xml:space="preserve">88 0 00 77740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</si>
</sst>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00000"/>
    <numFmt numFmtId="176" formatCode="0.0"/>
    <numFmt numFmtId="177" formatCode="#,##0.0_р_."/>
    <numFmt numFmtId="178" formatCode="0000"/>
    <numFmt numFmtId="179" formatCode="[$€-2]\ ###,000_);[Red]\([$€-2]\ ###,000\)"/>
    <numFmt numFmtId="180" formatCode="#,##0.0"/>
    <numFmt numFmtId="181" formatCode="0.000"/>
    <numFmt numFmtId="182" formatCode="0.0%"/>
    <numFmt numFmtId="183" formatCode="#,##0.0&quot;р.&quot;"/>
    <numFmt numFmtId="184" formatCode="#,##0.000"/>
  </numFmts>
  <fonts count="44"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2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i/>
      <sz val="10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i/>
      <sz val="12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i/>
      <sz val="11"/>
      <name val="Arial Cyr"/>
      <family val="0"/>
    </font>
    <font>
      <b/>
      <i/>
      <sz val="11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191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176" fontId="4" fillId="0" borderId="0" xfId="0" applyNumberFormat="1" applyFont="1" applyAlignment="1">
      <alignment/>
    </xf>
    <xf numFmtId="0" fontId="14" fillId="0" borderId="0" xfId="0" applyFont="1" applyFill="1" applyAlignment="1">
      <alignment horizontal="left"/>
    </xf>
    <xf numFmtId="49" fontId="14" fillId="0" borderId="0" xfId="0" applyNumberFormat="1" applyFont="1" applyFill="1" applyAlignment="1">
      <alignment horizontal="center" vertical="center"/>
    </xf>
    <xf numFmtId="49" fontId="15" fillId="0" borderId="0" xfId="0" applyNumberFormat="1" applyFont="1" applyFill="1" applyAlignment="1">
      <alignment horizontal="center" vertical="center"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/>
    </xf>
    <xf numFmtId="49" fontId="15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/>
    </xf>
    <xf numFmtId="176" fontId="3" fillId="0" borderId="0" xfId="0" applyNumberFormat="1" applyFont="1" applyFill="1" applyAlignment="1">
      <alignment horizontal="center" vertical="center"/>
    </xf>
    <xf numFmtId="0" fontId="5" fillId="0" borderId="11" xfId="0" applyFont="1" applyBorder="1" applyAlignment="1">
      <alignment horizontal="justify" vertical="top" wrapText="1"/>
    </xf>
    <xf numFmtId="49" fontId="9" fillId="0" borderId="11" xfId="0" applyNumberFormat="1" applyFont="1" applyFill="1" applyBorder="1" applyAlignment="1">
      <alignment horizontal="center" vertical="center" wrapText="1"/>
    </xf>
    <xf numFmtId="176" fontId="37" fillId="0" borderId="11" xfId="0" applyNumberFormat="1" applyFont="1" applyFill="1" applyBorder="1" applyAlignment="1">
      <alignment horizontal="center" vertical="center" wrapText="1"/>
    </xf>
    <xf numFmtId="176" fontId="37" fillId="24" borderId="11" xfId="0" applyNumberFormat="1" applyFont="1" applyFill="1" applyBorder="1" applyAlignment="1">
      <alignment horizontal="center" vertical="center" wrapText="1"/>
    </xf>
    <xf numFmtId="176" fontId="8" fillId="24" borderId="11" xfId="0" applyNumberFormat="1" applyFont="1" applyFill="1" applyBorder="1" applyAlignment="1">
      <alignment horizontal="center" vertical="center" wrapText="1"/>
    </xf>
    <xf numFmtId="176" fontId="8" fillId="0" borderId="11" xfId="0" applyNumberFormat="1" applyFont="1" applyFill="1" applyBorder="1" applyAlignment="1">
      <alignment horizontal="center" vertical="center" wrapText="1"/>
    </xf>
    <xf numFmtId="176" fontId="36" fillId="24" borderId="11" xfId="0" applyNumberFormat="1" applyFont="1" applyFill="1" applyBorder="1" applyAlignment="1">
      <alignment horizontal="center" vertical="center" wrapText="1"/>
    </xf>
    <xf numFmtId="176" fontId="36" fillId="0" borderId="11" xfId="0" applyNumberFormat="1" applyFont="1" applyFill="1" applyBorder="1" applyAlignment="1">
      <alignment horizontal="center" vertical="center" wrapText="1"/>
    </xf>
    <xf numFmtId="176" fontId="37" fillId="24" borderId="11" xfId="0" applyNumberFormat="1" applyFont="1" applyFill="1" applyBorder="1" applyAlignment="1">
      <alignment horizontal="center" vertical="center"/>
    </xf>
    <xf numFmtId="49" fontId="38" fillId="0" borderId="11" xfId="0" applyNumberFormat="1" applyFont="1" applyFill="1" applyBorder="1" applyAlignment="1">
      <alignment horizontal="center" vertical="center"/>
    </xf>
    <xf numFmtId="176" fontId="36" fillId="24" borderId="11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top" wrapText="1"/>
    </xf>
    <xf numFmtId="49" fontId="5" fillId="0" borderId="0" xfId="0" applyNumberFormat="1" applyFont="1" applyBorder="1" applyAlignment="1">
      <alignment horizontal="center" vertical="center" wrapText="1"/>
    </xf>
    <xf numFmtId="176" fontId="5" fillId="0" borderId="0" xfId="0" applyNumberFormat="1" applyFont="1" applyBorder="1" applyAlignment="1">
      <alignment horizontal="center" vertical="center" wrapText="1"/>
    </xf>
    <xf numFmtId="176" fontId="37" fillId="24" borderId="12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8" fillId="24" borderId="11" xfId="0" applyFont="1" applyFill="1" applyBorder="1" applyAlignment="1">
      <alignment wrapText="1"/>
    </xf>
    <xf numFmtId="49" fontId="5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left" vertical="justify"/>
    </xf>
    <xf numFmtId="0" fontId="4" fillId="0" borderId="11" xfId="0" applyFont="1" applyFill="1" applyBorder="1" applyAlignment="1">
      <alignment horizontal="left" vertical="top" wrapText="1"/>
    </xf>
    <xf numFmtId="49" fontId="8" fillId="24" borderId="11" xfId="0" applyNumberFormat="1" applyFont="1" applyFill="1" applyBorder="1" applyAlignment="1">
      <alignment horizontal="center" vertical="center" wrapText="1"/>
    </xf>
    <xf numFmtId="49" fontId="37" fillId="24" borderId="11" xfId="0" applyNumberFormat="1" applyFont="1" applyFill="1" applyBorder="1" applyAlignment="1">
      <alignment horizontal="center" vertical="center" wrapText="1"/>
    </xf>
    <xf numFmtId="0" fontId="37" fillId="24" borderId="11" xfId="0" applyFont="1" applyFill="1" applyBorder="1" applyAlignment="1">
      <alignment horizontal="left"/>
    </xf>
    <xf numFmtId="0" fontId="8" fillId="24" borderId="11" xfId="0" applyFont="1" applyFill="1" applyBorder="1" applyAlignment="1">
      <alignment horizontal="left" vertical="top" wrapText="1"/>
    </xf>
    <xf numFmtId="0" fontId="36" fillId="24" borderId="11" xfId="0" applyFont="1" applyFill="1" applyBorder="1" applyAlignment="1">
      <alignment wrapText="1"/>
    </xf>
    <xf numFmtId="0" fontId="37" fillId="24" borderId="11" xfId="0" applyFont="1" applyFill="1" applyBorder="1" applyAlignment="1">
      <alignment horizontal="left" vertical="top" wrapText="1"/>
    </xf>
    <xf numFmtId="0" fontId="36" fillId="24" borderId="11" xfId="0" applyFont="1" applyFill="1" applyBorder="1" applyAlignment="1">
      <alignment horizontal="left" vertical="top" wrapText="1"/>
    </xf>
    <xf numFmtId="0" fontId="15" fillId="0" borderId="11" xfId="0" applyFont="1" applyFill="1" applyBorder="1" applyAlignment="1">
      <alignment/>
    </xf>
    <xf numFmtId="0" fontId="37" fillId="0" borderId="11" xfId="0" applyFont="1" applyFill="1" applyBorder="1" applyAlignment="1">
      <alignment horizontal="left"/>
    </xf>
    <xf numFmtId="49" fontId="1" fillId="0" borderId="11" xfId="0" applyNumberFormat="1" applyFont="1" applyFill="1" applyBorder="1" applyAlignment="1">
      <alignment horizontal="center" vertical="center"/>
    </xf>
    <xf numFmtId="49" fontId="36" fillId="24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top" wrapText="1"/>
    </xf>
    <xf numFmtId="176" fontId="9" fillId="0" borderId="11" xfId="0" applyNumberFormat="1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3" fillId="0" borderId="0" xfId="0" applyFont="1" applyFill="1" applyAlignment="1">
      <alignment/>
    </xf>
    <xf numFmtId="0" fontId="42" fillId="0" borderId="0" xfId="0" applyFont="1" applyFill="1" applyAlignment="1">
      <alignment/>
    </xf>
    <xf numFmtId="0" fontId="38" fillId="0" borderId="0" xfId="0" applyFont="1" applyFill="1" applyAlignment="1">
      <alignment/>
    </xf>
    <xf numFmtId="176" fontId="8" fillId="24" borderId="0" xfId="0" applyNumberFormat="1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/>
    </xf>
    <xf numFmtId="0" fontId="42" fillId="0" borderId="13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36" fillId="0" borderId="0" xfId="0" applyFont="1" applyFill="1" applyAlignment="1">
      <alignment/>
    </xf>
    <xf numFmtId="176" fontId="8" fillId="0" borderId="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right"/>
    </xf>
    <xf numFmtId="0" fontId="4" fillId="0" borderId="11" xfId="0" applyFont="1" applyFill="1" applyBorder="1" applyAlignment="1">
      <alignment vertical="top" wrapText="1"/>
    </xf>
    <xf numFmtId="49" fontId="4" fillId="0" borderId="11" xfId="0" applyNumberFormat="1" applyFont="1" applyBorder="1" applyAlignment="1">
      <alignment horizontal="left" wrapText="1"/>
    </xf>
    <xf numFmtId="176" fontId="5" fillId="0" borderId="11" xfId="0" applyNumberFormat="1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176" fontId="8" fillId="24" borderId="11" xfId="0" applyNumberFormat="1" applyFont="1" applyFill="1" applyBorder="1" applyAlignment="1">
      <alignment horizontal="center" vertical="center"/>
    </xf>
    <xf numFmtId="0" fontId="8" fillId="24" borderId="11" xfId="0" applyNumberFormat="1" applyFont="1" applyFill="1" applyBorder="1" applyAlignment="1">
      <alignment horizontal="left" vertical="top" wrapText="1"/>
    </xf>
    <xf numFmtId="49" fontId="8" fillId="24" borderId="14" xfId="0" applyNumberFormat="1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horizontal="center" vertical="top" wrapText="1"/>
    </xf>
    <xf numFmtId="0" fontId="8" fillId="24" borderId="11" xfId="0" applyFont="1" applyFill="1" applyBorder="1" applyAlignment="1">
      <alignment horizontal="center" vertical="center" wrapText="1"/>
    </xf>
    <xf numFmtId="0" fontId="8" fillId="24" borderId="11" xfId="0" applyNumberFormat="1" applyFont="1" applyFill="1" applyBorder="1" applyAlignment="1">
      <alignment horizontal="center" vertical="center" wrapText="1"/>
    </xf>
    <xf numFmtId="0" fontId="36" fillId="24" borderId="11" xfId="0" applyNumberFormat="1" applyFont="1" applyFill="1" applyBorder="1" applyAlignment="1">
      <alignment horizontal="center" vertical="center" wrapText="1"/>
    </xf>
    <xf numFmtId="0" fontId="36" fillId="24" borderId="11" xfId="0" applyFont="1" applyFill="1" applyBorder="1" applyAlignment="1">
      <alignment horizontal="center" vertical="top" wrapText="1"/>
    </xf>
    <xf numFmtId="0" fontId="36" fillId="24" borderId="11" xfId="0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horizontal="justify" vertical="top" wrapText="1"/>
    </xf>
    <xf numFmtId="0" fontId="37" fillId="24" borderId="11" xfId="0" applyFont="1" applyFill="1" applyBorder="1" applyAlignment="1">
      <alignment wrapText="1"/>
    </xf>
    <xf numFmtId="0" fontId="37" fillId="24" borderId="11" xfId="0" applyFont="1" applyFill="1" applyBorder="1" applyAlignment="1">
      <alignment vertical="top" wrapText="1"/>
    </xf>
    <xf numFmtId="0" fontId="8" fillId="24" borderId="11" xfId="0" applyFont="1" applyFill="1" applyBorder="1" applyAlignment="1">
      <alignment vertical="top" wrapText="1"/>
    </xf>
    <xf numFmtId="49" fontId="39" fillId="24" borderId="11" xfId="0" applyNumberFormat="1" applyFont="1" applyFill="1" applyBorder="1" applyAlignment="1">
      <alignment horizontal="center" vertical="center" wrapText="1"/>
    </xf>
    <xf numFmtId="49" fontId="36" fillId="24" borderId="11" xfId="0" applyNumberFormat="1" applyFont="1" applyFill="1" applyBorder="1" applyAlignment="1">
      <alignment horizontal="center" vertical="center"/>
    </xf>
    <xf numFmtId="49" fontId="37" fillId="24" borderId="11" xfId="0" applyNumberFormat="1" applyFont="1" applyFill="1" applyBorder="1" applyAlignment="1">
      <alignment horizontal="left" wrapText="1"/>
    </xf>
    <xf numFmtId="0" fontId="37" fillId="24" borderId="11" xfId="0" applyFont="1" applyFill="1" applyBorder="1" applyAlignment="1">
      <alignment horizontal="left" vertical="center" wrapText="1"/>
    </xf>
    <xf numFmtId="0" fontId="8" fillId="24" borderId="11" xfId="0" applyFont="1" applyFill="1" applyBorder="1" applyAlignment="1">
      <alignment vertical="justify" wrapText="1"/>
    </xf>
    <xf numFmtId="0" fontId="8" fillId="24" borderId="11" xfId="0" applyNumberFormat="1" applyFont="1" applyFill="1" applyBorder="1" applyAlignment="1">
      <alignment wrapText="1" shrinkToFit="1"/>
    </xf>
    <xf numFmtId="0" fontId="36" fillId="24" borderId="11" xfId="0" applyFont="1" applyFill="1" applyBorder="1" applyAlignment="1">
      <alignment vertical="top" wrapText="1"/>
    </xf>
    <xf numFmtId="0" fontId="8" fillId="24" borderId="0" xfId="0" applyFont="1" applyFill="1" applyBorder="1" applyAlignment="1">
      <alignment horizontal="center" vertical="center"/>
    </xf>
    <xf numFmtId="49" fontId="8" fillId="24" borderId="11" xfId="0" applyNumberFormat="1" applyFont="1" applyFill="1" applyBorder="1" applyAlignment="1">
      <alignment horizontal="center" vertical="center"/>
    </xf>
    <xf numFmtId="49" fontId="38" fillId="24" borderId="11" xfId="0" applyNumberFormat="1" applyFont="1" applyFill="1" applyBorder="1" applyAlignment="1">
      <alignment horizontal="center" vertical="center"/>
    </xf>
    <xf numFmtId="49" fontId="1" fillId="24" borderId="11" xfId="0" applyNumberFormat="1" applyFont="1" applyFill="1" applyBorder="1" applyAlignment="1">
      <alignment horizontal="center" vertical="center"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/>
    </xf>
    <xf numFmtId="49" fontId="38" fillId="24" borderId="0" xfId="0" applyNumberFormat="1" applyFont="1" applyFill="1" applyBorder="1" applyAlignment="1">
      <alignment horizontal="center" wrapText="1"/>
    </xf>
    <xf numFmtId="0" fontId="2" fillId="24" borderId="0" xfId="0" applyFont="1" applyFill="1" applyBorder="1" applyAlignment="1">
      <alignment horizontal="center" wrapText="1"/>
    </xf>
    <xf numFmtId="0" fontId="10" fillId="24" borderId="10" xfId="0" applyFont="1" applyFill="1" applyBorder="1" applyAlignment="1">
      <alignment horizontal="right" vertical="center"/>
    </xf>
    <xf numFmtId="0" fontId="0" fillId="24" borderId="0" xfId="0" applyFont="1" applyFill="1" applyBorder="1" applyAlignment="1">
      <alignment/>
    </xf>
    <xf numFmtId="176" fontId="9" fillId="24" borderId="0" xfId="0" applyNumberFormat="1" applyFont="1" applyFill="1" applyBorder="1" applyAlignment="1">
      <alignment horizontal="center" vertical="center" wrapText="1"/>
    </xf>
    <xf numFmtId="0" fontId="1" fillId="24" borderId="0" xfId="0" applyFont="1" applyFill="1" applyAlignment="1">
      <alignment/>
    </xf>
    <xf numFmtId="49" fontId="8" fillId="24" borderId="11" xfId="0" applyNumberFormat="1" applyFont="1" applyFill="1" applyBorder="1" applyAlignment="1">
      <alignment horizontal="left" wrapText="1"/>
    </xf>
    <xf numFmtId="0" fontId="7" fillId="24" borderId="0" xfId="0" applyFont="1" applyFill="1" applyAlignment="1">
      <alignment/>
    </xf>
    <xf numFmtId="49" fontId="36" fillId="24" borderId="11" xfId="0" applyNumberFormat="1" applyFont="1" applyFill="1" applyBorder="1" applyAlignment="1">
      <alignment horizontal="left" wrapText="1"/>
    </xf>
    <xf numFmtId="49" fontId="8" fillId="24" borderId="11" xfId="0" applyNumberFormat="1" applyFont="1" applyFill="1" applyBorder="1" applyAlignment="1">
      <alignment vertical="justify"/>
    </xf>
    <xf numFmtId="0" fontId="0" fillId="24" borderId="0" xfId="0" applyFont="1" applyFill="1" applyAlignment="1">
      <alignment horizontal="center" vertical="top"/>
    </xf>
    <xf numFmtId="0" fontId="7" fillId="24" borderId="0" xfId="0" applyFont="1" applyFill="1" applyAlignment="1">
      <alignment horizontal="center" vertical="top"/>
    </xf>
    <xf numFmtId="0" fontId="10" fillId="24" borderId="0" xfId="0" applyFont="1" applyFill="1" applyAlignment="1">
      <alignment/>
    </xf>
    <xf numFmtId="0" fontId="11" fillId="24" borderId="0" xfId="0" applyFont="1" applyFill="1" applyAlignment="1">
      <alignment/>
    </xf>
    <xf numFmtId="0" fontId="7" fillId="24" borderId="10" xfId="0" applyFont="1" applyFill="1" applyBorder="1" applyAlignment="1">
      <alignment/>
    </xf>
    <xf numFmtId="0" fontId="7" fillId="24" borderId="0" xfId="0" applyFont="1" applyFill="1" applyBorder="1" applyAlignment="1">
      <alignment/>
    </xf>
    <xf numFmtId="176" fontId="37" fillId="24" borderId="11" xfId="0" applyNumberFormat="1" applyFont="1" applyFill="1" applyBorder="1" applyAlignment="1">
      <alignment horizontal="center"/>
    </xf>
    <xf numFmtId="0" fontId="37" fillId="24" borderId="11" xfId="0" applyNumberFormat="1" applyFont="1" applyFill="1" applyBorder="1" applyAlignment="1">
      <alignment horizontal="center" vertical="center" wrapText="1"/>
    </xf>
    <xf numFmtId="0" fontId="40" fillId="24" borderId="11" xfId="0" applyFont="1" applyFill="1" applyBorder="1" applyAlignment="1">
      <alignment vertical="justify"/>
    </xf>
    <xf numFmtId="0" fontId="8" fillId="24" borderId="11" xfId="0" applyNumberFormat="1" applyFont="1" applyFill="1" applyBorder="1" applyAlignment="1">
      <alignment wrapText="1"/>
    </xf>
    <xf numFmtId="49" fontId="0" fillId="24" borderId="0" xfId="0" applyNumberFormat="1" applyFont="1" applyFill="1" applyAlignment="1">
      <alignment horizontal="center"/>
    </xf>
    <xf numFmtId="49" fontId="0" fillId="24" borderId="0" xfId="0" applyNumberFormat="1" applyFont="1" applyFill="1" applyAlignment="1">
      <alignment/>
    </xf>
    <xf numFmtId="49" fontId="10" fillId="24" borderId="0" xfId="0" applyNumberFormat="1" applyFont="1" applyFill="1" applyAlignment="1">
      <alignment horizontal="center" vertical="center"/>
    </xf>
    <xf numFmtId="176" fontId="10" fillId="24" borderId="0" xfId="0" applyNumberFormat="1" applyFont="1" applyFill="1" applyAlignment="1">
      <alignment horizontal="center" vertical="center"/>
    </xf>
    <xf numFmtId="176" fontId="0" fillId="24" borderId="0" xfId="0" applyNumberFormat="1" applyFont="1" applyFill="1" applyAlignment="1">
      <alignment horizontal="center" vertical="center"/>
    </xf>
    <xf numFmtId="0" fontId="36" fillId="24" borderId="11" xfId="0" applyNumberFormat="1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36" fillId="0" borderId="11" xfId="0" applyFont="1" applyFill="1" applyBorder="1" applyAlignment="1">
      <alignment horizontal="left" vertical="top" wrapText="1"/>
    </xf>
    <xf numFmtId="0" fontId="8" fillId="25" borderId="11" xfId="0" applyFont="1" applyFill="1" applyBorder="1" applyAlignment="1">
      <alignment wrapText="1"/>
    </xf>
    <xf numFmtId="0" fontId="8" fillId="25" borderId="11" xfId="0" applyFont="1" applyFill="1" applyBorder="1" applyAlignment="1">
      <alignment horizontal="left" vertical="top" wrapText="1"/>
    </xf>
    <xf numFmtId="49" fontId="8" fillId="25" borderId="11" xfId="0" applyNumberFormat="1" applyFont="1" applyFill="1" applyBorder="1" applyAlignment="1">
      <alignment horizontal="center" vertical="center" wrapText="1"/>
    </xf>
    <xf numFmtId="176" fontId="8" fillId="25" borderId="11" xfId="0" applyNumberFormat="1" applyFont="1" applyFill="1" applyBorder="1" applyAlignment="1">
      <alignment horizontal="center" vertical="center" wrapText="1"/>
    </xf>
    <xf numFmtId="0" fontId="36" fillId="25" borderId="11" xfId="0" applyFont="1" applyFill="1" applyBorder="1" applyAlignment="1">
      <alignment wrapText="1"/>
    </xf>
    <xf numFmtId="49" fontId="36" fillId="25" borderId="11" xfId="0" applyNumberFormat="1" applyFont="1" applyFill="1" applyBorder="1" applyAlignment="1">
      <alignment horizontal="center" vertical="center" wrapText="1"/>
    </xf>
    <xf numFmtId="176" fontId="36" fillId="25" borderId="11" xfId="0" applyNumberFormat="1" applyFont="1" applyFill="1" applyBorder="1" applyAlignment="1">
      <alignment horizontal="center" vertical="center" wrapText="1"/>
    </xf>
    <xf numFmtId="0" fontId="8" fillId="25" borderId="11" xfId="0" applyFont="1" applyFill="1" applyBorder="1" applyAlignment="1">
      <alignment vertical="top" wrapText="1"/>
    </xf>
    <xf numFmtId="0" fontId="36" fillId="25" borderId="11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37" fillId="0" borderId="11" xfId="0" applyFont="1" applyFill="1" applyBorder="1" applyAlignment="1">
      <alignment wrapText="1"/>
    </xf>
    <xf numFmtId="0" fontId="37" fillId="0" borderId="11" xfId="0" applyFont="1" applyFill="1" applyBorder="1" applyAlignment="1">
      <alignment vertical="center" wrapText="1"/>
    </xf>
    <xf numFmtId="49" fontId="37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vertical="top" wrapText="1"/>
    </xf>
    <xf numFmtId="49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wrapText="1"/>
    </xf>
    <xf numFmtId="0" fontId="8" fillId="0" borderId="11" xfId="0" applyFont="1" applyFill="1" applyBorder="1" applyAlignment="1">
      <alignment/>
    </xf>
    <xf numFmtId="0" fontId="36" fillId="0" borderId="11" xfId="0" applyFont="1" applyFill="1" applyBorder="1" applyAlignment="1">
      <alignment wrapText="1"/>
    </xf>
    <xf numFmtId="49" fontId="36" fillId="0" borderId="11" xfId="0" applyNumberFormat="1" applyFont="1" applyFill="1" applyBorder="1" applyAlignment="1">
      <alignment horizontal="center" vertical="center" wrapText="1"/>
    </xf>
    <xf numFmtId="0" fontId="8" fillId="25" borderId="0" xfId="0" applyFont="1" applyFill="1" applyBorder="1" applyAlignment="1">
      <alignment vertical="justify"/>
    </xf>
    <xf numFmtId="0" fontId="8" fillId="25" borderId="11" xfId="0" applyFont="1" applyFill="1" applyBorder="1" applyAlignment="1">
      <alignment vertical="justify"/>
    </xf>
    <xf numFmtId="0" fontId="36" fillId="25" borderId="11" xfId="0" applyFont="1" applyFill="1" applyBorder="1" applyAlignment="1">
      <alignment vertical="top" wrapText="1"/>
    </xf>
    <xf numFmtId="0" fontId="8" fillId="25" borderId="14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176" fontId="4" fillId="24" borderId="0" xfId="0" applyNumberFormat="1" applyFont="1" applyFill="1" applyAlignment="1">
      <alignment horizontal="right" wrapText="1"/>
    </xf>
    <xf numFmtId="0" fontId="16" fillId="0" borderId="0" xfId="0" applyFont="1" applyFill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49" fontId="5" fillId="0" borderId="14" xfId="0" applyNumberFormat="1" applyFont="1" applyBorder="1" applyAlignment="1">
      <alignment horizontal="center" vertical="top" wrapText="1"/>
    </xf>
    <xf numFmtId="49" fontId="5" fillId="0" borderId="15" xfId="0" applyNumberFormat="1" applyFont="1" applyBorder="1" applyAlignment="1">
      <alignment horizontal="center" vertical="top" wrapText="1"/>
    </xf>
    <xf numFmtId="176" fontId="5" fillId="0" borderId="11" xfId="0" applyNumberFormat="1" applyFont="1" applyBorder="1" applyAlignment="1">
      <alignment horizontal="center" vertical="top" wrapText="1"/>
    </xf>
    <xf numFmtId="49" fontId="37" fillId="24" borderId="11" xfId="0" applyNumberFormat="1" applyFont="1" applyFill="1" applyBorder="1" applyAlignment="1">
      <alignment horizontal="center" vertical="top" wrapText="1"/>
    </xf>
    <xf numFmtId="176" fontId="37" fillId="24" borderId="11" xfId="0" applyNumberFormat="1" applyFont="1" applyFill="1" applyBorder="1" applyAlignment="1">
      <alignment horizontal="center" vertical="center" wrapText="1"/>
    </xf>
    <xf numFmtId="49" fontId="8" fillId="24" borderId="16" xfId="0" applyNumberFormat="1" applyFont="1" applyFill="1" applyBorder="1" applyAlignment="1">
      <alignment horizontal="left" vertical="justify"/>
    </xf>
    <xf numFmtId="49" fontId="8" fillId="24" borderId="0" xfId="0" applyNumberFormat="1" applyFont="1" applyFill="1" applyBorder="1" applyAlignment="1">
      <alignment horizontal="left" vertical="justify"/>
    </xf>
    <xf numFmtId="49" fontId="0" fillId="24" borderId="0" xfId="0" applyNumberFormat="1" applyFont="1" applyFill="1" applyAlignment="1">
      <alignment horizontal="center"/>
    </xf>
    <xf numFmtId="0" fontId="10" fillId="24" borderId="0" xfId="0" applyFont="1" applyFill="1" applyBorder="1" applyAlignment="1">
      <alignment horizontal="left" vertical="center" wrapText="1"/>
    </xf>
    <xf numFmtId="0" fontId="4" fillId="24" borderId="0" xfId="0" applyFont="1" applyFill="1" applyAlignment="1">
      <alignment horizontal="right" vertical="center" wrapText="1"/>
    </xf>
    <xf numFmtId="0" fontId="16" fillId="24" borderId="0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left" vertical="justify"/>
    </xf>
    <xf numFmtId="0" fontId="4" fillId="24" borderId="0" xfId="0" applyFont="1" applyFill="1" applyBorder="1" applyAlignment="1">
      <alignment horizontal="right" vertical="center" wrapText="1"/>
    </xf>
    <xf numFmtId="0" fontId="16" fillId="0" borderId="0" xfId="0" applyFont="1" applyFill="1" applyBorder="1" applyAlignment="1">
      <alignment horizontal="center" vertical="justify"/>
    </xf>
    <xf numFmtId="176" fontId="10" fillId="0" borderId="0" xfId="0" applyNumberFormat="1" applyFont="1" applyFill="1" applyBorder="1" applyAlignment="1">
      <alignment horizontal="right" vertical="center"/>
    </xf>
    <xf numFmtId="0" fontId="38" fillId="0" borderId="11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L46"/>
  <sheetViews>
    <sheetView zoomScalePageLayoutView="0" workbookViewId="0" topLeftCell="B25">
      <selection activeCell="E13" sqref="E13"/>
    </sheetView>
  </sheetViews>
  <sheetFormatPr defaultColWidth="9.00390625" defaultRowHeight="12.75"/>
  <cols>
    <col min="1" max="1" width="1.12109375" style="1" hidden="1" customWidth="1"/>
    <col min="2" max="2" width="56.125" style="1" customWidth="1"/>
    <col min="3" max="3" width="9.75390625" style="2" customWidth="1"/>
    <col min="4" max="4" width="8.75390625" style="2" customWidth="1"/>
    <col min="5" max="5" width="17.375" style="7" customWidth="1"/>
    <col min="6" max="16384" width="9.125" style="1" customWidth="1"/>
  </cols>
  <sheetData>
    <row r="1" spans="3:5" ht="99.75" customHeight="1">
      <c r="C1" s="168" t="s">
        <v>466</v>
      </c>
      <c r="D1" s="168"/>
      <c r="E1" s="168"/>
    </row>
    <row r="2" spans="2:5" ht="42" customHeight="1">
      <c r="B2" s="169" t="s">
        <v>467</v>
      </c>
      <c r="C2" s="169"/>
      <c r="D2" s="169"/>
      <c r="E2" s="169"/>
    </row>
    <row r="3" ht="15">
      <c r="E3" s="81" t="s">
        <v>228</v>
      </c>
    </row>
    <row r="4" spans="2:5" ht="15">
      <c r="B4" s="170" t="s">
        <v>200</v>
      </c>
      <c r="C4" s="172" t="s">
        <v>360</v>
      </c>
      <c r="D4" s="172" t="s">
        <v>311</v>
      </c>
      <c r="E4" s="174" t="s">
        <v>312</v>
      </c>
    </row>
    <row r="5" spans="2:5" ht="15">
      <c r="B5" s="171"/>
      <c r="C5" s="173"/>
      <c r="D5" s="173"/>
      <c r="E5" s="174"/>
    </row>
    <row r="6" spans="2:5" s="3" customFormat="1" ht="15.75">
      <c r="B6" s="43" t="s">
        <v>265</v>
      </c>
      <c r="C6" s="44" t="s">
        <v>215</v>
      </c>
      <c r="D6" s="44"/>
      <c r="E6" s="84">
        <f>SUM(E7:E14)</f>
        <v>56194.3</v>
      </c>
    </row>
    <row r="7" spans="2:5" ht="47.25">
      <c r="B7" s="56" t="s">
        <v>351</v>
      </c>
      <c r="C7" s="46" t="s">
        <v>215</v>
      </c>
      <c r="D7" s="46" t="s">
        <v>221</v>
      </c>
      <c r="E7" s="85">
        <f>'р.подр.ц.ст прил11'!H9</f>
        <v>1705.6</v>
      </c>
    </row>
    <row r="8" spans="2:5" ht="63">
      <c r="B8" s="56" t="s">
        <v>471</v>
      </c>
      <c r="C8" s="46" t="s">
        <v>215</v>
      </c>
      <c r="D8" s="46" t="s">
        <v>216</v>
      </c>
      <c r="E8" s="85">
        <f>'р.подр.ц.ст прил11'!H15</f>
        <v>3307.9</v>
      </c>
    </row>
    <row r="9" spans="2:5" ht="63">
      <c r="B9" s="83" t="s">
        <v>359</v>
      </c>
      <c r="C9" s="46" t="s">
        <v>215</v>
      </c>
      <c r="D9" s="46" t="s">
        <v>218</v>
      </c>
      <c r="E9" s="85">
        <f>'р.подр.ц.ст прил11'!H31</f>
        <v>28056.600000000002</v>
      </c>
    </row>
    <row r="10" spans="2:5" ht="15.75">
      <c r="B10" s="45" t="s">
        <v>337</v>
      </c>
      <c r="C10" s="46" t="s">
        <v>215</v>
      </c>
      <c r="D10" s="46" t="s">
        <v>220</v>
      </c>
      <c r="E10" s="85">
        <f>'р.подр.ц.ст прил11'!H52</f>
        <v>12.7</v>
      </c>
    </row>
    <row r="11" spans="2:5" ht="47.25">
      <c r="B11" s="56" t="s">
        <v>343</v>
      </c>
      <c r="C11" s="46" t="s">
        <v>215</v>
      </c>
      <c r="D11" s="46" t="s">
        <v>223</v>
      </c>
      <c r="E11" s="85">
        <f>'р.подр.ц.ст прил11'!H58</f>
        <v>7575.7</v>
      </c>
    </row>
    <row r="12" spans="2:5" ht="15.75">
      <c r="B12" s="159" t="s">
        <v>479</v>
      </c>
      <c r="C12" s="158" t="s">
        <v>215</v>
      </c>
      <c r="D12" s="158" t="s">
        <v>222</v>
      </c>
      <c r="E12" s="85">
        <f>'р.подр.ц.ст прил11'!H70</f>
        <v>1000</v>
      </c>
    </row>
    <row r="13" spans="2:5" ht="15.75">
      <c r="B13" s="45" t="s">
        <v>201</v>
      </c>
      <c r="C13" s="46" t="s">
        <v>215</v>
      </c>
      <c r="D13" s="46" t="s">
        <v>232</v>
      </c>
      <c r="E13" s="85">
        <f>'р.подр.ц.ст прил11'!H76</f>
        <v>100</v>
      </c>
    </row>
    <row r="14" spans="2:5" ht="15.75">
      <c r="B14" s="45" t="s">
        <v>202</v>
      </c>
      <c r="C14" s="46" t="s">
        <v>215</v>
      </c>
      <c r="D14" s="46" t="s">
        <v>256</v>
      </c>
      <c r="E14" s="85">
        <f>'р.подр.ц.ст прил11'!H82</f>
        <v>14435.800000000001</v>
      </c>
    </row>
    <row r="15" spans="2:142" s="3" customFormat="1" ht="15.75">
      <c r="B15" s="43" t="s">
        <v>203</v>
      </c>
      <c r="C15" s="44" t="s">
        <v>218</v>
      </c>
      <c r="D15" s="44"/>
      <c r="E15" s="84">
        <f>SUM(E16:E19)</f>
        <v>108699.90000000001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</row>
    <row r="16" spans="2:142" s="3" customFormat="1" ht="15.75">
      <c r="B16" s="45" t="s">
        <v>262</v>
      </c>
      <c r="C16" s="46" t="s">
        <v>218</v>
      </c>
      <c r="D16" s="46" t="s">
        <v>215</v>
      </c>
      <c r="E16" s="85">
        <f>'р.подр.ц.ст прил11'!H168</f>
        <v>150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</row>
    <row r="17" spans="2:142" s="3" customFormat="1" ht="15.75">
      <c r="B17" s="45" t="s">
        <v>294</v>
      </c>
      <c r="C17" s="46" t="s">
        <v>218</v>
      </c>
      <c r="D17" s="46" t="s">
        <v>219</v>
      </c>
      <c r="E17" s="85">
        <f>'р.подр.ц.ст прил11'!H176</f>
        <v>220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</row>
    <row r="18" spans="2:142" s="3" customFormat="1" ht="15.75">
      <c r="B18" s="82" t="s">
        <v>349</v>
      </c>
      <c r="C18" s="46" t="s">
        <v>218</v>
      </c>
      <c r="D18" s="46" t="s">
        <v>217</v>
      </c>
      <c r="E18" s="85">
        <f>'р.подр.ц.ст прил11'!H182</f>
        <v>107929.90000000001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</row>
    <row r="19" spans="1:142" s="6" customFormat="1" ht="15.75">
      <c r="A19" s="5"/>
      <c r="B19" s="45" t="s">
        <v>233</v>
      </c>
      <c r="C19" s="46" t="s">
        <v>218</v>
      </c>
      <c r="D19" s="46" t="s">
        <v>230</v>
      </c>
      <c r="E19" s="85">
        <f>'р.подр.ц.ст прил11'!H229</f>
        <v>400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</row>
    <row r="20" spans="2:142" s="3" customFormat="1" ht="15.75">
      <c r="B20" s="43" t="s">
        <v>204</v>
      </c>
      <c r="C20" s="44" t="s">
        <v>220</v>
      </c>
      <c r="D20" s="44"/>
      <c r="E20" s="84">
        <f>SUM(E21:E24)</f>
        <v>63337.7</v>
      </c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</row>
    <row r="21" spans="2:142" ht="15.75">
      <c r="B21" s="45" t="s">
        <v>205</v>
      </c>
      <c r="C21" s="46" t="s">
        <v>220</v>
      </c>
      <c r="D21" s="46" t="s">
        <v>215</v>
      </c>
      <c r="E21" s="85">
        <f>'р.подр.ц.ст прил11'!H249</f>
        <v>12424.8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</row>
    <row r="22" spans="2:142" ht="15.75">
      <c r="B22" s="45" t="s">
        <v>206</v>
      </c>
      <c r="C22" s="46" t="s">
        <v>220</v>
      </c>
      <c r="D22" s="46" t="s">
        <v>221</v>
      </c>
      <c r="E22" s="85">
        <f>'р.подр.ц.ст прил11'!H269</f>
        <v>3366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</row>
    <row r="23" spans="2:142" ht="15.75">
      <c r="B23" s="45" t="s">
        <v>231</v>
      </c>
      <c r="C23" s="46" t="s">
        <v>220</v>
      </c>
      <c r="D23" s="46" t="s">
        <v>216</v>
      </c>
      <c r="E23" s="85">
        <f>'р.подр.ц.ст прил11'!H296</f>
        <v>41677.899999999994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</row>
    <row r="24" spans="2:142" ht="31.5">
      <c r="B24" s="56" t="s">
        <v>324</v>
      </c>
      <c r="C24" s="46" t="s">
        <v>220</v>
      </c>
      <c r="D24" s="46" t="s">
        <v>220</v>
      </c>
      <c r="E24" s="85">
        <f>'р.подр.ц.ст прил11'!H366</f>
        <v>5869</v>
      </c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</row>
    <row r="25" spans="2:5" s="3" customFormat="1" ht="15.75">
      <c r="B25" s="43" t="s">
        <v>207</v>
      </c>
      <c r="C25" s="44" t="s">
        <v>222</v>
      </c>
      <c r="D25" s="44"/>
      <c r="E25" s="84">
        <f>SUM(E26:E30)</f>
        <v>432624.70000000007</v>
      </c>
    </row>
    <row r="26" spans="2:5" ht="15.75">
      <c r="B26" s="45" t="s">
        <v>208</v>
      </c>
      <c r="C26" s="46" t="s">
        <v>222</v>
      </c>
      <c r="D26" s="46" t="s">
        <v>215</v>
      </c>
      <c r="E26" s="85">
        <f>'р.подр.ц.ст прил11'!H378</f>
        <v>153255</v>
      </c>
    </row>
    <row r="27" spans="2:5" ht="15.75">
      <c r="B27" s="45" t="s">
        <v>209</v>
      </c>
      <c r="C27" s="46" t="s">
        <v>222</v>
      </c>
      <c r="D27" s="46" t="s">
        <v>221</v>
      </c>
      <c r="E27" s="85">
        <f>'р.подр.ц.ст прил11'!H396</f>
        <v>199570.9</v>
      </c>
    </row>
    <row r="28" spans="2:5" ht="15.75">
      <c r="B28" s="45" t="s">
        <v>335</v>
      </c>
      <c r="C28" s="46" t="s">
        <v>222</v>
      </c>
      <c r="D28" s="46" t="s">
        <v>216</v>
      </c>
      <c r="E28" s="85">
        <f>'р.подр.ц.ст прил11'!H459</f>
        <v>54950.899999999994</v>
      </c>
    </row>
    <row r="29" spans="2:5" ht="15.75">
      <c r="B29" s="45" t="s">
        <v>344</v>
      </c>
      <c r="C29" s="46" t="s">
        <v>222</v>
      </c>
      <c r="D29" s="46" t="s">
        <v>222</v>
      </c>
      <c r="E29" s="85">
        <f>'р.подр.ц.ст прил11'!H481</f>
        <v>1380</v>
      </c>
    </row>
    <row r="30" spans="2:5" ht="15.75">
      <c r="B30" s="45" t="s">
        <v>210</v>
      </c>
      <c r="C30" s="46" t="s">
        <v>222</v>
      </c>
      <c r="D30" s="46" t="s">
        <v>217</v>
      </c>
      <c r="E30" s="85">
        <f>'р.подр.ц.ст прил11'!H508</f>
        <v>23467.9</v>
      </c>
    </row>
    <row r="31" spans="2:5" s="3" customFormat="1" ht="15.75">
      <c r="B31" s="43" t="s">
        <v>438</v>
      </c>
      <c r="C31" s="44" t="s">
        <v>219</v>
      </c>
      <c r="D31" s="44"/>
      <c r="E31" s="84">
        <f>SUM(E32:E33)</f>
        <v>30343.6</v>
      </c>
    </row>
    <row r="32" spans="2:5" ht="15.75">
      <c r="B32" s="45" t="s">
        <v>211</v>
      </c>
      <c r="C32" s="46" t="s">
        <v>219</v>
      </c>
      <c r="D32" s="46" t="s">
        <v>215</v>
      </c>
      <c r="E32" s="85">
        <f>'р.подр.ц.ст прил11'!H567</f>
        <v>22556.399999999998</v>
      </c>
    </row>
    <row r="33" spans="2:5" ht="15.75">
      <c r="B33" s="45" t="s">
        <v>357</v>
      </c>
      <c r="C33" s="46" t="s">
        <v>219</v>
      </c>
      <c r="D33" s="46" t="s">
        <v>218</v>
      </c>
      <c r="E33" s="85">
        <f>'р.подр.ц.ст прил11'!H609</f>
        <v>7787.200000000001</v>
      </c>
    </row>
    <row r="34" spans="2:5" s="3" customFormat="1" ht="15.75">
      <c r="B34" s="43" t="s">
        <v>212</v>
      </c>
      <c r="C34" s="44">
        <v>10</v>
      </c>
      <c r="D34" s="44"/>
      <c r="E34" s="84">
        <f>SUM(E35:E38)</f>
        <v>43276.100000000006</v>
      </c>
    </row>
    <row r="35" spans="2:5" ht="15.75">
      <c r="B35" s="45" t="s">
        <v>213</v>
      </c>
      <c r="C35" s="46">
        <v>10</v>
      </c>
      <c r="D35" s="46" t="s">
        <v>215</v>
      </c>
      <c r="E35" s="85">
        <f>'р.подр.ц.ст прил11'!H628</f>
        <v>5883.1</v>
      </c>
    </row>
    <row r="36" spans="2:5" ht="15.75">
      <c r="B36" s="45" t="s">
        <v>227</v>
      </c>
      <c r="C36" s="46">
        <v>10</v>
      </c>
      <c r="D36" s="46" t="s">
        <v>216</v>
      </c>
      <c r="E36" s="85">
        <f>'р.подр.ц.ст прил11'!H634</f>
        <v>1234</v>
      </c>
    </row>
    <row r="37" spans="2:5" ht="15.75">
      <c r="B37" s="45" t="s">
        <v>263</v>
      </c>
      <c r="C37" s="46">
        <v>10</v>
      </c>
      <c r="D37" s="46" t="s">
        <v>218</v>
      </c>
      <c r="E37" s="85">
        <f>'р.подр.ц.ст прил11'!H648</f>
        <v>33572.700000000004</v>
      </c>
    </row>
    <row r="38" spans="2:5" ht="15.75">
      <c r="B38" s="45" t="s">
        <v>214</v>
      </c>
      <c r="C38" s="46">
        <v>10</v>
      </c>
      <c r="D38" s="46" t="s">
        <v>223</v>
      </c>
      <c r="E38" s="85">
        <f>'р.подр.ц.ст прил11'!H698</f>
        <v>2586.2999999999997</v>
      </c>
    </row>
    <row r="39" spans="2:5" ht="15.75">
      <c r="B39" s="43" t="s">
        <v>244</v>
      </c>
      <c r="C39" s="44" t="s">
        <v>232</v>
      </c>
      <c r="D39" s="44"/>
      <c r="E39" s="84">
        <f>E40</f>
        <v>9340.8</v>
      </c>
    </row>
    <row r="40" spans="2:5" ht="15.75">
      <c r="B40" s="45" t="s">
        <v>257</v>
      </c>
      <c r="C40" s="46" t="s">
        <v>232</v>
      </c>
      <c r="D40" s="46" t="s">
        <v>221</v>
      </c>
      <c r="E40" s="85">
        <f>'р.подр.ц.ст прил11'!H710</f>
        <v>9340.8</v>
      </c>
    </row>
    <row r="41" spans="2:5" ht="31.5">
      <c r="B41" s="152" t="s">
        <v>472</v>
      </c>
      <c r="C41" s="53" t="s">
        <v>256</v>
      </c>
      <c r="D41" s="53"/>
      <c r="E41" s="86">
        <f>E42</f>
        <v>3687.8</v>
      </c>
    </row>
    <row r="42" spans="2:11" ht="31.5">
      <c r="B42" s="153" t="s">
        <v>473</v>
      </c>
      <c r="C42" s="54" t="s">
        <v>256</v>
      </c>
      <c r="D42" s="54" t="s">
        <v>215</v>
      </c>
      <c r="E42" s="87">
        <f>'р.подр.ц.ст прил11'!H732</f>
        <v>3687.8</v>
      </c>
      <c r="K42" s="3"/>
    </row>
    <row r="43" spans="2:5" s="3" customFormat="1" ht="15.75">
      <c r="B43" s="32" t="s">
        <v>304</v>
      </c>
      <c r="C43" s="44"/>
      <c r="D43" s="44"/>
      <c r="E43" s="84">
        <f>E39+E34+E31+E25+E20+E15+E6+E41</f>
        <v>747504.9000000001</v>
      </c>
    </row>
    <row r="44" spans="2:5" s="3" customFormat="1" ht="15.75">
      <c r="B44" s="47"/>
      <c r="C44" s="48"/>
      <c r="D44" s="48"/>
      <c r="E44" s="49"/>
    </row>
    <row r="45" spans="2:5" s="3" customFormat="1" ht="15.75">
      <c r="B45" s="167"/>
      <c r="C45" s="167"/>
      <c r="D45" s="167"/>
      <c r="E45" s="167"/>
    </row>
    <row r="46" spans="2:5" ht="15">
      <c r="B46" s="167"/>
      <c r="C46" s="167"/>
      <c r="D46" s="167"/>
      <c r="E46" s="167"/>
    </row>
  </sheetData>
  <sheetProtection/>
  <mergeCells count="7">
    <mergeCell ref="B45:E46"/>
    <mergeCell ref="C1:E1"/>
    <mergeCell ref="B2:E2"/>
    <mergeCell ref="B4:B5"/>
    <mergeCell ref="C4:C5"/>
    <mergeCell ref="D4:D5"/>
    <mergeCell ref="E4:E5"/>
  </mergeCells>
  <printOptions/>
  <pageMargins left="0.984251968503937" right="0.5905511811023623" top="0.7874015748031497" bottom="0.7874015748031497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829"/>
  <sheetViews>
    <sheetView tabSelected="1" view="pageBreakPreview" zoomScale="107" zoomScaleSheetLayoutView="107" zoomScalePageLayoutView="0" workbookViewId="0" topLeftCell="B434">
      <selection activeCell="B408" sqref="B408"/>
    </sheetView>
  </sheetViews>
  <sheetFormatPr defaultColWidth="9.00390625" defaultRowHeight="12.75"/>
  <cols>
    <col min="1" max="1" width="0" style="112" hidden="1" customWidth="1"/>
    <col min="2" max="2" width="43.75390625" style="135" customWidth="1"/>
    <col min="3" max="3" width="4.125" style="134" customWidth="1"/>
    <col min="4" max="4" width="4.375" style="134" customWidth="1"/>
    <col min="5" max="5" width="17.25390625" style="135" customWidth="1"/>
    <col min="6" max="6" width="5.00390625" style="135" customWidth="1"/>
    <col min="7" max="7" width="4.375" style="135" customWidth="1"/>
    <col min="8" max="8" width="13.625" style="138" customWidth="1"/>
    <col min="9" max="9" width="11.625" style="112" bestFit="1" customWidth="1"/>
    <col min="10" max="16384" width="9.125" style="112" customWidth="1"/>
  </cols>
  <sheetData>
    <row r="1" spans="2:8" ht="52.5" customHeight="1">
      <c r="B1" s="180"/>
      <c r="C1" s="180"/>
      <c r="D1" s="180"/>
      <c r="E1" s="181" t="s">
        <v>465</v>
      </c>
      <c r="F1" s="181"/>
      <c r="G1" s="181"/>
      <c r="H1" s="181"/>
    </row>
    <row r="2" spans="2:8" s="113" customFormat="1" ht="75.75" customHeight="1">
      <c r="B2" s="182" t="s">
        <v>468</v>
      </c>
      <c r="C2" s="182"/>
      <c r="D2" s="182"/>
      <c r="E2" s="182"/>
      <c r="F2" s="182"/>
      <c r="G2" s="182"/>
      <c r="H2" s="182"/>
    </row>
    <row r="3" spans="2:8" s="113" customFormat="1" ht="15">
      <c r="B3" s="114"/>
      <c r="C3" s="115"/>
      <c r="D3" s="115"/>
      <c r="E3" s="115"/>
      <c r="F3" s="115"/>
      <c r="G3" s="115"/>
      <c r="H3" s="116" t="s">
        <v>228</v>
      </c>
    </row>
    <row r="4" spans="2:9" ht="12.75">
      <c r="B4" s="175" t="s">
        <v>200</v>
      </c>
      <c r="C4" s="175" t="s">
        <v>224</v>
      </c>
      <c r="D4" s="175" t="s">
        <v>225</v>
      </c>
      <c r="E4" s="175" t="s">
        <v>313</v>
      </c>
      <c r="F4" s="175" t="s">
        <v>226</v>
      </c>
      <c r="G4" s="175" t="s">
        <v>246</v>
      </c>
      <c r="H4" s="176" t="s">
        <v>312</v>
      </c>
      <c r="I4" s="117"/>
    </row>
    <row r="5" spans="2:9" ht="12.75">
      <c r="B5" s="175"/>
      <c r="C5" s="175"/>
      <c r="D5" s="175"/>
      <c r="E5" s="175"/>
      <c r="F5" s="175"/>
      <c r="G5" s="175"/>
      <c r="H5" s="176"/>
      <c r="I5" s="117"/>
    </row>
    <row r="6" spans="2:9" s="119" customFormat="1" ht="14.25">
      <c r="B6" s="103" t="s">
        <v>265</v>
      </c>
      <c r="C6" s="58" t="s">
        <v>215</v>
      </c>
      <c r="D6" s="58"/>
      <c r="E6" s="58"/>
      <c r="F6" s="58"/>
      <c r="G6" s="58"/>
      <c r="H6" s="35">
        <f>H9+H15+H31+H52+H58+H76+H82+H70</f>
        <v>56194.3</v>
      </c>
      <c r="I6" s="118"/>
    </row>
    <row r="7" spans="2:9" s="119" customFormat="1" ht="14.25">
      <c r="B7" s="103" t="s">
        <v>260</v>
      </c>
      <c r="C7" s="58" t="s">
        <v>215</v>
      </c>
      <c r="D7" s="58"/>
      <c r="E7" s="58"/>
      <c r="F7" s="58"/>
      <c r="G7" s="58" t="s">
        <v>248</v>
      </c>
      <c r="H7" s="35">
        <f>H14+H20+H23+H26+H37+H40+H63+H66+H81+H108+H111+H115+H118+H122+H126+H129+H140+H146+H152+H158+H164+H45+H48+H51+H30+H135+H75+H69</f>
        <v>54723.3</v>
      </c>
      <c r="I7" s="118"/>
    </row>
    <row r="8" spans="2:9" s="119" customFormat="1" ht="14.25">
      <c r="B8" s="103" t="s">
        <v>261</v>
      </c>
      <c r="C8" s="58" t="s">
        <v>215</v>
      </c>
      <c r="D8" s="58"/>
      <c r="E8" s="58"/>
      <c r="F8" s="58"/>
      <c r="G8" s="58" t="s">
        <v>249</v>
      </c>
      <c r="H8" s="35">
        <f>H57+H87+H90+H94+H97+H101+H104</f>
        <v>1471</v>
      </c>
      <c r="I8" s="118"/>
    </row>
    <row r="9" spans="2:9" ht="42.75" customHeight="1">
      <c r="B9" s="62" t="s">
        <v>351</v>
      </c>
      <c r="C9" s="58" t="s">
        <v>215</v>
      </c>
      <c r="D9" s="58" t="s">
        <v>221</v>
      </c>
      <c r="E9" s="58"/>
      <c r="F9" s="58"/>
      <c r="G9" s="58"/>
      <c r="H9" s="35">
        <f>H10</f>
        <v>1705.6</v>
      </c>
      <c r="I9" s="117"/>
    </row>
    <row r="10" spans="2:9" ht="15">
      <c r="B10" s="60" t="s">
        <v>190</v>
      </c>
      <c r="C10" s="57" t="s">
        <v>215</v>
      </c>
      <c r="D10" s="57" t="s">
        <v>221</v>
      </c>
      <c r="E10" s="57" t="s">
        <v>404</v>
      </c>
      <c r="F10" s="57"/>
      <c r="G10" s="57"/>
      <c r="H10" s="36">
        <f>H11</f>
        <v>1705.6</v>
      </c>
      <c r="I10" s="117"/>
    </row>
    <row r="11" spans="2:8" ht="30">
      <c r="B11" s="120" t="s">
        <v>198</v>
      </c>
      <c r="C11" s="57" t="s">
        <v>215</v>
      </c>
      <c r="D11" s="57" t="s">
        <v>221</v>
      </c>
      <c r="E11" s="57" t="s">
        <v>9</v>
      </c>
      <c r="F11" s="57"/>
      <c r="G11" s="57"/>
      <c r="H11" s="36">
        <f>H12</f>
        <v>1705.6</v>
      </c>
    </row>
    <row r="12" spans="2:8" ht="90">
      <c r="B12" s="60" t="s">
        <v>346</v>
      </c>
      <c r="C12" s="57" t="s">
        <v>215</v>
      </c>
      <c r="D12" s="57" t="s">
        <v>221</v>
      </c>
      <c r="E12" s="57" t="s">
        <v>9</v>
      </c>
      <c r="F12" s="57" t="s">
        <v>268</v>
      </c>
      <c r="G12" s="57"/>
      <c r="H12" s="36">
        <f>H13</f>
        <v>1705.6</v>
      </c>
    </row>
    <row r="13" spans="2:8" s="121" customFormat="1" ht="30">
      <c r="B13" s="60" t="s">
        <v>345</v>
      </c>
      <c r="C13" s="67" t="s">
        <v>215</v>
      </c>
      <c r="D13" s="67" t="s">
        <v>221</v>
      </c>
      <c r="E13" s="57" t="s">
        <v>9</v>
      </c>
      <c r="F13" s="57" t="s">
        <v>269</v>
      </c>
      <c r="G13" s="67"/>
      <c r="H13" s="36">
        <f>H14</f>
        <v>1705.6</v>
      </c>
    </row>
    <row r="14" spans="2:8" ht="15">
      <c r="B14" s="122" t="s">
        <v>260</v>
      </c>
      <c r="C14" s="67" t="s">
        <v>215</v>
      </c>
      <c r="D14" s="67" t="s">
        <v>221</v>
      </c>
      <c r="E14" s="67" t="s">
        <v>9</v>
      </c>
      <c r="F14" s="67" t="s">
        <v>269</v>
      </c>
      <c r="G14" s="67" t="s">
        <v>248</v>
      </c>
      <c r="H14" s="38">
        <f>'вед.прил13'!I304</f>
        <v>1705.6</v>
      </c>
    </row>
    <row r="15" spans="2:8" ht="78.75">
      <c r="B15" s="151" t="s">
        <v>471</v>
      </c>
      <c r="C15" s="58" t="s">
        <v>215</v>
      </c>
      <c r="D15" s="58" t="s">
        <v>216</v>
      </c>
      <c r="E15" s="58"/>
      <c r="F15" s="58"/>
      <c r="G15" s="58"/>
      <c r="H15" s="40">
        <f>H16</f>
        <v>3307.9</v>
      </c>
    </row>
    <row r="16" spans="2:8" ht="15">
      <c r="B16" s="60" t="s">
        <v>190</v>
      </c>
      <c r="C16" s="57" t="s">
        <v>215</v>
      </c>
      <c r="D16" s="57" t="s">
        <v>216</v>
      </c>
      <c r="E16" s="57" t="s">
        <v>404</v>
      </c>
      <c r="F16" s="57"/>
      <c r="G16" s="57"/>
      <c r="H16" s="88">
        <f>H17+H27</f>
        <v>3307.9</v>
      </c>
    </row>
    <row r="17" spans="2:8" ht="30">
      <c r="B17" s="123" t="s">
        <v>267</v>
      </c>
      <c r="C17" s="57" t="s">
        <v>215</v>
      </c>
      <c r="D17" s="57" t="s">
        <v>216</v>
      </c>
      <c r="E17" s="57" t="s">
        <v>403</v>
      </c>
      <c r="F17" s="57"/>
      <c r="G17" s="57"/>
      <c r="H17" s="36">
        <f>H18+H21+H24</f>
        <v>1801.5</v>
      </c>
    </row>
    <row r="18" spans="2:8" s="121" customFormat="1" ht="90">
      <c r="B18" s="60" t="s">
        <v>346</v>
      </c>
      <c r="C18" s="57" t="s">
        <v>215</v>
      </c>
      <c r="D18" s="57" t="s">
        <v>216</v>
      </c>
      <c r="E18" s="57" t="s">
        <v>403</v>
      </c>
      <c r="F18" s="57" t="s">
        <v>268</v>
      </c>
      <c r="G18" s="57"/>
      <c r="H18" s="36">
        <f>H19</f>
        <v>1578.3</v>
      </c>
    </row>
    <row r="19" spans="2:8" s="121" customFormat="1" ht="30">
      <c r="B19" s="60" t="s">
        <v>345</v>
      </c>
      <c r="C19" s="57" t="s">
        <v>215</v>
      </c>
      <c r="D19" s="57" t="s">
        <v>216</v>
      </c>
      <c r="E19" s="57" t="s">
        <v>403</v>
      </c>
      <c r="F19" s="57" t="s">
        <v>269</v>
      </c>
      <c r="G19" s="57"/>
      <c r="H19" s="36">
        <f>H20</f>
        <v>1578.3</v>
      </c>
    </row>
    <row r="20" spans="2:8" s="121" customFormat="1" ht="15">
      <c r="B20" s="61" t="s">
        <v>260</v>
      </c>
      <c r="C20" s="67" t="s">
        <v>215</v>
      </c>
      <c r="D20" s="67" t="s">
        <v>216</v>
      </c>
      <c r="E20" s="67" t="s">
        <v>403</v>
      </c>
      <c r="F20" s="67" t="s">
        <v>269</v>
      </c>
      <c r="G20" s="67" t="s">
        <v>248</v>
      </c>
      <c r="H20" s="38">
        <f>'вед.прил13'!I15</f>
        <v>1578.3</v>
      </c>
    </row>
    <row r="21" spans="2:8" s="121" customFormat="1" ht="45">
      <c r="B21" s="52" t="s">
        <v>362</v>
      </c>
      <c r="C21" s="57" t="s">
        <v>215</v>
      </c>
      <c r="D21" s="57" t="s">
        <v>216</v>
      </c>
      <c r="E21" s="57" t="s">
        <v>403</v>
      </c>
      <c r="F21" s="57" t="s">
        <v>270</v>
      </c>
      <c r="G21" s="57"/>
      <c r="H21" s="36">
        <f>H22</f>
        <v>222.2</v>
      </c>
    </row>
    <row r="22" spans="2:8" s="121" customFormat="1" ht="45">
      <c r="B22" s="52" t="s">
        <v>348</v>
      </c>
      <c r="C22" s="57" t="s">
        <v>215</v>
      </c>
      <c r="D22" s="57" t="s">
        <v>216</v>
      </c>
      <c r="E22" s="57" t="s">
        <v>403</v>
      </c>
      <c r="F22" s="57" t="s">
        <v>271</v>
      </c>
      <c r="G22" s="57"/>
      <c r="H22" s="36">
        <f>H23</f>
        <v>222.2</v>
      </c>
    </row>
    <row r="23" spans="2:8" s="121" customFormat="1" ht="15">
      <c r="B23" s="61" t="s">
        <v>260</v>
      </c>
      <c r="C23" s="67" t="s">
        <v>215</v>
      </c>
      <c r="D23" s="67" t="s">
        <v>216</v>
      </c>
      <c r="E23" s="67" t="s">
        <v>403</v>
      </c>
      <c r="F23" s="67" t="s">
        <v>271</v>
      </c>
      <c r="G23" s="67" t="s">
        <v>248</v>
      </c>
      <c r="H23" s="38">
        <f>'вед.прил13'!I18</f>
        <v>222.2</v>
      </c>
    </row>
    <row r="24" spans="2:8" s="121" customFormat="1" ht="15">
      <c r="B24" s="52" t="s">
        <v>279</v>
      </c>
      <c r="C24" s="57" t="s">
        <v>215</v>
      </c>
      <c r="D24" s="57" t="s">
        <v>216</v>
      </c>
      <c r="E24" s="57" t="s">
        <v>403</v>
      </c>
      <c r="F24" s="57" t="s">
        <v>278</v>
      </c>
      <c r="G24" s="57"/>
      <c r="H24" s="36">
        <f>H25</f>
        <v>1</v>
      </c>
    </row>
    <row r="25" spans="2:8" s="121" customFormat="1" ht="15">
      <c r="B25" s="52" t="s">
        <v>281</v>
      </c>
      <c r="C25" s="57" t="s">
        <v>215</v>
      </c>
      <c r="D25" s="57" t="s">
        <v>216</v>
      </c>
      <c r="E25" s="57" t="s">
        <v>403</v>
      </c>
      <c r="F25" s="57" t="s">
        <v>280</v>
      </c>
      <c r="G25" s="57"/>
      <c r="H25" s="36">
        <f>H26</f>
        <v>1</v>
      </c>
    </row>
    <row r="26" spans="2:8" s="121" customFormat="1" ht="15">
      <c r="B26" s="61" t="s">
        <v>260</v>
      </c>
      <c r="C26" s="67" t="s">
        <v>215</v>
      </c>
      <c r="D26" s="67" t="s">
        <v>216</v>
      </c>
      <c r="E26" s="67" t="s">
        <v>403</v>
      </c>
      <c r="F26" s="67" t="s">
        <v>280</v>
      </c>
      <c r="G26" s="67" t="s">
        <v>248</v>
      </c>
      <c r="H26" s="38">
        <f>'вед.прил13'!I21</f>
        <v>1</v>
      </c>
    </row>
    <row r="27" spans="2:8" ht="45">
      <c r="B27" s="97" t="s">
        <v>316</v>
      </c>
      <c r="C27" s="57" t="s">
        <v>215</v>
      </c>
      <c r="D27" s="57" t="s">
        <v>216</v>
      </c>
      <c r="E27" s="57" t="s">
        <v>11</v>
      </c>
      <c r="F27" s="57"/>
      <c r="G27" s="57"/>
      <c r="H27" s="88">
        <f>H28</f>
        <v>1506.4</v>
      </c>
    </row>
    <row r="28" spans="2:8" s="124" customFormat="1" ht="90">
      <c r="B28" s="60" t="s">
        <v>346</v>
      </c>
      <c r="C28" s="67" t="s">
        <v>215</v>
      </c>
      <c r="D28" s="67" t="s">
        <v>216</v>
      </c>
      <c r="E28" s="57" t="s">
        <v>11</v>
      </c>
      <c r="F28" s="57" t="s">
        <v>268</v>
      </c>
      <c r="G28" s="67"/>
      <c r="H28" s="42">
        <f>H29</f>
        <v>1506.4</v>
      </c>
    </row>
    <row r="29" spans="2:8" s="125" customFormat="1" ht="30">
      <c r="B29" s="60" t="s">
        <v>345</v>
      </c>
      <c r="C29" s="57" t="s">
        <v>215</v>
      </c>
      <c r="D29" s="57" t="s">
        <v>216</v>
      </c>
      <c r="E29" s="57" t="s">
        <v>11</v>
      </c>
      <c r="F29" s="57" t="s">
        <v>269</v>
      </c>
      <c r="G29" s="57"/>
      <c r="H29" s="88">
        <f>H30</f>
        <v>1506.4</v>
      </c>
    </row>
    <row r="30" spans="2:8" s="125" customFormat="1" ht="15">
      <c r="B30" s="61" t="s">
        <v>260</v>
      </c>
      <c r="C30" s="67" t="s">
        <v>215</v>
      </c>
      <c r="D30" s="67" t="s">
        <v>216</v>
      </c>
      <c r="E30" s="67" t="s">
        <v>11</v>
      </c>
      <c r="F30" s="67" t="s">
        <v>269</v>
      </c>
      <c r="G30" s="67" t="s">
        <v>248</v>
      </c>
      <c r="H30" s="42">
        <f>'вед.прил13'!I25</f>
        <v>1506.4</v>
      </c>
    </row>
    <row r="31" spans="2:8" s="125" customFormat="1" ht="72" customHeight="1">
      <c r="B31" s="103" t="s">
        <v>359</v>
      </c>
      <c r="C31" s="58" t="s">
        <v>215</v>
      </c>
      <c r="D31" s="58" t="s">
        <v>218</v>
      </c>
      <c r="E31" s="58"/>
      <c r="F31" s="58"/>
      <c r="G31" s="58"/>
      <c r="H31" s="40">
        <f>H32+H41</f>
        <v>28056.600000000002</v>
      </c>
    </row>
    <row r="32" spans="2:8" s="125" customFormat="1" ht="45">
      <c r="B32" s="142" t="str">
        <f>'вед.прил13'!A306</f>
        <v>Муниципальная программа "Развитие муниципальной службы в городе Ливны Орловской области на 2020-2022 годы"</v>
      </c>
      <c r="C32" s="57" t="s">
        <v>215</v>
      </c>
      <c r="D32" s="57" t="s">
        <v>218</v>
      </c>
      <c r="E32" s="57" t="str">
        <f>'вед.прил13'!E306</f>
        <v>64 0 00 00000</v>
      </c>
      <c r="F32" s="57"/>
      <c r="G32" s="57"/>
      <c r="H32" s="36">
        <f>H33</f>
        <v>30</v>
      </c>
    </row>
    <row r="33" spans="2:8" s="125" customFormat="1" ht="45">
      <c r="B33" s="52" t="str">
        <f>'вед.прил13'!A307</f>
        <v>Основное мероприятие "Обеспечение организации повышения квалификации муниципальных служащих города"</v>
      </c>
      <c r="C33" s="57" t="s">
        <v>215</v>
      </c>
      <c r="D33" s="57" t="s">
        <v>218</v>
      </c>
      <c r="E33" s="57" t="str">
        <f>'вед.прил13'!E307</f>
        <v>64 0 05 00000</v>
      </c>
      <c r="F33" s="57"/>
      <c r="G33" s="57"/>
      <c r="H33" s="36">
        <f>H34</f>
        <v>30</v>
      </c>
    </row>
    <row r="34" spans="2:8" s="125" customFormat="1" ht="15">
      <c r="B34" s="52" t="str">
        <f>'вед.прил13'!A308</f>
        <v>Реализация основного мероприятия</v>
      </c>
      <c r="C34" s="57" t="s">
        <v>215</v>
      </c>
      <c r="D34" s="57" t="s">
        <v>218</v>
      </c>
      <c r="E34" s="57" t="str">
        <f>'вед.прил13'!E308</f>
        <v>64 0 05 77570</v>
      </c>
      <c r="F34" s="57"/>
      <c r="G34" s="57"/>
      <c r="H34" s="36">
        <f>H35+H38</f>
        <v>30</v>
      </c>
    </row>
    <row r="35" spans="2:8" s="126" customFormat="1" ht="90">
      <c r="B35" s="52" t="str">
        <f>'вед.прил13'!A309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35" s="57" t="s">
        <v>215</v>
      </c>
      <c r="D35" s="57" t="s">
        <v>218</v>
      </c>
      <c r="E35" s="57" t="str">
        <f>'вед.прил13'!E309</f>
        <v>64 0 05 77570</v>
      </c>
      <c r="F35" s="57" t="s">
        <v>268</v>
      </c>
      <c r="G35" s="57"/>
      <c r="H35" s="36">
        <f>H36</f>
        <v>5</v>
      </c>
    </row>
    <row r="36" spans="2:8" s="126" customFormat="1" ht="30">
      <c r="B36" s="52" t="str">
        <f>'вед.прил13'!A310</f>
        <v>Расходы на выплаты персоналу государственных (муниципальных) органов</v>
      </c>
      <c r="C36" s="57" t="s">
        <v>215</v>
      </c>
      <c r="D36" s="57" t="s">
        <v>218</v>
      </c>
      <c r="E36" s="57" t="str">
        <f>'вед.прил13'!E310</f>
        <v>64 0 05 77570</v>
      </c>
      <c r="F36" s="57" t="s">
        <v>269</v>
      </c>
      <c r="G36" s="57"/>
      <c r="H36" s="36">
        <f>H37</f>
        <v>5</v>
      </c>
    </row>
    <row r="37" spans="2:8" s="126" customFormat="1" ht="15">
      <c r="B37" s="61" t="str">
        <f>'вед.прил13'!A311</f>
        <v>Городские средства</v>
      </c>
      <c r="C37" s="67" t="s">
        <v>215</v>
      </c>
      <c r="D37" s="67" t="s">
        <v>218</v>
      </c>
      <c r="E37" s="67" t="str">
        <f>'вед.прил13'!E311</f>
        <v>64 0 05 77570</v>
      </c>
      <c r="F37" s="67" t="s">
        <v>269</v>
      </c>
      <c r="G37" s="67" t="s">
        <v>248</v>
      </c>
      <c r="H37" s="38">
        <f>'вед.прил13'!I311</f>
        <v>5</v>
      </c>
    </row>
    <row r="38" spans="2:8" s="126" customFormat="1" ht="45">
      <c r="B38" s="52" t="str">
        <f>'вед.прил13'!A312</f>
        <v>Закупка товаров, работ и услуг для обеспечения государственных (муниципальных) нужд</v>
      </c>
      <c r="C38" s="57" t="s">
        <v>215</v>
      </c>
      <c r="D38" s="57" t="s">
        <v>218</v>
      </c>
      <c r="E38" s="57" t="str">
        <f>'вед.прил13'!E312</f>
        <v>64 0 05 77570</v>
      </c>
      <c r="F38" s="57" t="s">
        <v>270</v>
      </c>
      <c r="G38" s="57"/>
      <c r="H38" s="36">
        <f>H39</f>
        <v>25</v>
      </c>
    </row>
    <row r="39" spans="2:8" s="126" customFormat="1" ht="45">
      <c r="B39" s="52" t="str">
        <f>'вед.прил13'!A313</f>
        <v>Иные закупки товаров, работ и услуг для обеспечения государственных (муниципальных) нужд</v>
      </c>
      <c r="C39" s="57" t="s">
        <v>215</v>
      </c>
      <c r="D39" s="57" t="s">
        <v>218</v>
      </c>
      <c r="E39" s="57" t="str">
        <f>'вед.прил13'!E313</f>
        <v>64 0 05 77570</v>
      </c>
      <c r="F39" s="57" t="s">
        <v>271</v>
      </c>
      <c r="G39" s="57"/>
      <c r="H39" s="36">
        <f>H40</f>
        <v>25</v>
      </c>
    </row>
    <row r="40" spans="2:8" s="126" customFormat="1" ht="15">
      <c r="B40" s="61" t="str">
        <f>'вед.прил13'!A314</f>
        <v>Городские средства</v>
      </c>
      <c r="C40" s="67" t="s">
        <v>215</v>
      </c>
      <c r="D40" s="67" t="s">
        <v>218</v>
      </c>
      <c r="E40" s="67" t="str">
        <f>'вед.прил13'!E314</f>
        <v>64 0 05 77570</v>
      </c>
      <c r="F40" s="67" t="s">
        <v>271</v>
      </c>
      <c r="G40" s="67" t="s">
        <v>248</v>
      </c>
      <c r="H40" s="38">
        <f>'вед.прил13'!I314</f>
        <v>25</v>
      </c>
    </row>
    <row r="41" spans="2:8" s="126" customFormat="1" ht="15">
      <c r="B41" s="60" t="s">
        <v>190</v>
      </c>
      <c r="C41" s="57" t="s">
        <v>215</v>
      </c>
      <c r="D41" s="57" t="s">
        <v>218</v>
      </c>
      <c r="E41" s="57" t="s">
        <v>404</v>
      </c>
      <c r="F41" s="57"/>
      <c r="G41" s="57"/>
      <c r="H41" s="36">
        <f>H42</f>
        <v>28026.600000000002</v>
      </c>
    </row>
    <row r="42" spans="2:8" s="126" customFormat="1" ht="30">
      <c r="B42" s="97" t="s">
        <v>267</v>
      </c>
      <c r="C42" s="57" t="s">
        <v>215</v>
      </c>
      <c r="D42" s="57" t="s">
        <v>218</v>
      </c>
      <c r="E42" s="57" t="s">
        <v>138</v>
      </c>
      <c r="F42" s="57"/>
      <c r="G42" s="57"/>
      <c r="H42" s="36">
        <f>H43+H46+H49</f>
        <v>28026.600000000002</v>
      </c>
    </row>
    <row r="43" spans="2:8" s="126" customFormat="1" ht="90">
      <c r="B43" s="60" t="s">
        <v>346</v>
      </c>
      <c r="C43" s="57" t="s">
        <v>215</v>
      </c>
      <c r="D43" s="57" t="s">
        <v>218</v>
      </c>
      <c r="E43" s="57" t="s">
        <v>138</v>
      </c>
      <c r="F43" s="57" t="s">
        <v>268</v>
      </c>
      <c r="G43" s="57"/>
      <c r="H43" s="36">
        <f>H44</f>
        <v>23242.4</v>
      </c>
    </row>
    <row r="44" spans="2:8" s="126" customFormat="1" ht="30">
      <c r="B44" s="60" t="s">
        <v>345</v>
      </c>
      <c r="C44" s="57" t="s">
        <v>215</v>
      </c>
      <c r="D44" s="57" t="s">
        <v>218</v>
      </c>
      <c r="E44" s="57" t="s">
        <v>138</v>
      </c>
      <c r="F44" s="57" t="s">
        <v>269</v>
      </c>
      <c r="G44" s="57"/>
      <c r="H44" s="36">
        <f>H45</f>
        <v>23242.4</v>
      </c>
    </row>
    <row r="45" spans="2:8" s="126" customFormat="1" ht="15">
      <c r="B45" s="61" t="s">
        <v>260</v>
      </c>
      <c r="C45" s="67" t="s">
        <v>215</v>
      </c>
      <c r="D45" s="67" t="s">
        <v>218</v>
      </c>
      <c r="E45" s="67" t="s">
        <v>138</v>
      </c>
      <c r="F45" s="67" t="s">
        <v>269</v>
      </c>
      <c r="G45" s="67" t="s">
        <v>248</v>
      </c>
      <c r="H45" s="38">
        <f>'вед.прил13'!I319</f>
        <v>23242.4</v>
      </c>
    </row>
    <row r="46" spans="2:8" s="126" customFormat="1" ht="45">
      <c r="B46" s="52" t="s">
        <v>362</v>
      </c>
      <c r="C46" s="57" t="s">
        <v>215</v>
      </c>
      <c r="D46" s="57" t="s">
        <v>218</v>
      </c>
      <c r="E46" s="57" t="s">
        <v>138</v>
      </c>
      <c r="F46" s="57" t="s">
        <v>270</v>
      </c>
      <c r="G46" s="57"/>
      <c r="H46" s="36">
        <f>H47</f>
        <v>4650.5</v>
      </c>
    </row>
    <row r="47" spans="2:8" s="126" customFormat="1" ht="45">
      <c r="B47" s="52" t="s">
        <v>348</v>
      </c>
      <c r="C47" s="57" t="s">
        <v>215</v>
      </c>
      <c r="D47" s="57" t="s">
        <v>218</v>
      </c>
      <c r="E47" s="57" t="s">
        <v>138</v>
      </c>
      <c r="F47" s="57" t="s">
        <v>271</v>
      </c>
      <c r="G47" s="57"/>
      <c r="H47" s="36">
        <f>H48</f>
        <v>4650.5</v>
      </c>
    </row>
    <row r="48" spans="2:8" s="126" customFormat="1" ht="15">
      <c r="B48" s="63" t="s">
        <v>260</v>
      </c>
      <c r="C48" s="67" t="s">
        <v>215</v>
      </c>
      <c r="D48" s="67" t="s">
        <v>218</v>
      </c>
      <c r="E48" s="67" t="s">
        <v>138</v>
      </c>
      <c r="F48" s="67" t="s">
        <v>271</v>
      </c>
      <c r="G48" s="67" t="s">
        <v>248</v>
      </c>
      <c r="H48" s="38">
        <f>'вед.прил13'!I322</f>
        <v>4650.5</v>
      </c>
    </row>
    <row r="49" spans="2:8" s="126" customFormat="1" ht="15">
      <c r="B49" s="52" t="s">
        <v>279</v>
      </c>
      <c r="C49" s="57" t="s">
        <v>215</v>
      </c>
      <c r="D49" s="57" t="s">
        <v>218</v>
      </c>
      <c r="E49" s="57" t="s">
        <v>138</v>
      </c>
      <c r="F49" s="57" t="s">
        <v>278</v>
      </c>
      <c r="G49" s="57"/>
      <c r="H49" s="36">
        <f>H50</f>
        <v>133.7</v>
      </c>
    </row>
    <row r="50" spans="2:8" s="126" customFormat="1" ht="15">
      <c r="B50" s="52" t="s">
        <v>281</v>
      </c>
      <c r="C50" s="57" t="s">
        <v>215</v>
      </c>
      <c r="D50" s="57" t="s">
        <v>218</v>
      </c>
      <c r="E50" s="57" t="s">
        <v>138</v>
      </c>
      <c r="F50" s="57" t="s">
        <v>280</v>
      </c>
      <c r="G50" s="57"/>
      <c r="H50" s="36">
        <f>H51</f>
        <v>133.7</v>
      </c>
    </row>
    <row r="51" spans="2:8" s="126" customFormat="1" ht="15">
      <c r="B51" s="61" t="s">
        <v>260</v>
      </c>
      <c r="C51" s="67" t="s">
        <v>215</v>
      </c>
      <c r="D51" s="67" t="s">
        <v>218</v>
      </c>
      <c r="E51" s="67" t="s">
        <v>138</v>
      </c>
      <c r="F51" s="67" t="s">
        <v>280</v>
      </c>
      <c r="G51" s="67" t="s">
        <v>248</v>
      </c>
      <c r="H51" s="38">
        <f>'вед.прил13'!I325</f>
        <v>133.7</v>
      </c>
    </row>
    <row r="52" spans="2:8" s="126" customFormat="1" ht="14.25">
      <c r="B52" s="62" t="s">
        <v>336</v>
      </c>
      <c r="C52" s="58" t="s">
        <v>215</v>
      </c>
      <c r="D52" s="58" t="s">
        <v>220</v>
      </c>
      <c r="E52" s="58"/>
      <c r="F52" s="58"/>
      <c r="G52" s="58"/>
      <c r="H52" s="35">
        <f>H53</f>
        <v>12.7</v>
      </c>
    </row>
    <row r="53" spans="2:8" s="126" customFormat="1" ht="15">
      <c r="B53" s="52" t="s">
        <v>190</v>
      </c>
      <c r="C53" s="57" t="s">
        <v>215</v>
      </c>
      <c r="D53" s="57" t="s">
        <v>220</v>
      </c>
      <c r="E53" s="57" t="s">
        <v>404</v>
      </c>
      <c r="F53" s="57"/>
      <c r="G53" s="57"/>
      <c r="H53" s="36">
        <f>H54</f>
        <v>12.7</v>
      </c>
    </row>
    <row r="54" spans="2:8" s="126" customFormat="1" ht="75">
      <c r="B54" s="60" t="str">
        <f>'вед.прил13'!A328</f>
        <v>Осуществление полномочий по составлению (изменению) списков кандидатов в присяжные заседатели федеральных судов общей юрисдикции в рамках непрограммной части городского бюджета </v>
      </c>
      <c r="C54" s="57" t="s">
        <v>215</v>
      </c>
      <c r="D54" s="57" t="s">
        <v>220</v>
      </c>
      <c r="E54" s="57" t="s">
        <v>74</v>
      </c>
      <c r="F54" s="57"/>
      <c r="G54" s="57"/>
      <c r="H54" s="36">
        <f>H55</f>
        <v>12.7</v>
      </c>
    </row>
    <row r="55" spans="2:8" s="126" customFormat="1" ht="45">
      <c r="B55" s="52" t="s">
        <v>362</v>
      </c>
      <c r="C55" s="57" t="s">
        <v>215</v>
      </c>
      <c r="D55" s="57" t="s">
        <v>220</v>
      </c>
      <c r="E55" s="57" t="s">
        <v>74</v>
      </c>
      <c r="F55" s="57" t="s">
        <v>270</v>
      </c>
      <c r="G55" s="57"/>
      <c r="H55" s="36">
        <f>H56</f>
        <v>12.7</v>
      </c>
    </row>
    <row r="56" spans="2:8" s="126" customFormat="1" ht="45">
      <c r="B56" s="52" t="s">
        <v>348</v>
      </c>
      <c r="C56" s="57" t="s">
        <v>215</v>
      </c>
      <c r="D56" s="57" t="s">
        <v>220</v>
      </c>
      <c r="E56" s="57" t="s">
        <v>74</v>
      </c>
      <c r="F56" s="57" t="s">
        <v>271</v>
      </c>
      <c r="G56" s="57"/>
      <c r="H56" s="36">
        <f>H57</f>
        <v>12.7</v>
      </c>
    </row>
    <row r="57" spans="2:8" s="126" customFormat="1" ht="15">
      <c r="B57" s="63" t="s">
        <v>261</v>
      </c>
      <c r="C57" s="67" t="s">
        <v>215</v>
      </c>
      <c r="D57" s="67" t="s">
        <v>220</v>
      </c>
      <c r="E57" s="67" t="s">
        <v>74</v>
      </c>
      <c r="F57" s="67" t="s">
        <v>271</v>
      </c>
      <c r="G57" s="67" t="s">
        <v>249</v>
      </c>
      <c r="H57" s="38">
        <f>'вед.прил13'!I331</f>
        <v>12.7</v>
      </c>
    </row>
    <row r="58" spans="2:8" s="127" customFormat="1" ht="57">
      <c r="B58" s="62" t="s">
        <v>343</v>
      </c>
      <c r="C58" s="58" t="s">
        <v>215</v>
      </c>
      <c r="D58" s="58" t="s">
        <v>223</v>
      </c>
      <c r="E58" s="58"/>
      <c r="F58" s="58"/>
      <c r="G58" s="58"/>
      <c r="H58" s="35">
        <f>H59</f>
        <v>7575.7</v>
      </c>
    </row>
    <row r="59" spans="2:8" s="127" customFormat="1" ht="15">
      <c r="B59" s="60" t="s">
        <v>190</v>
      </c>
      <c r="C59" s="57" t="s">
        <v>215</v>
      </c>
      <c r="D59" s="57" t="s">
        <v>223</v>
      </c>
      <c r="E59" s="57" t="s">
        <v>404</v>
      </c>
      <c r="F59" s="57"/>
      <c r="G59" s="57"/>
      <c r="H59" s="36">
        <f>H60</f>
        <v>7575.7</v>
      </c>
    </row>
    <row r="60" spans="2:8" s="127" customFormat="1" ht="30">
      <c r="B60" s="97" t="s">
        <v>267</v>
      </c>
      <c r="C60" s="57" t="s">
        <v>215</v>
      </c>
      <c r="D60" s="57" t="s">
        <v>223</v>
      </c>
      <c r="E60" s="57" t="s">
        <v>403</v>
      </c>
      <c r="F60" s="57"/>
      <c r="G60" s="57"/>
      <c r="H60" s="36">
        <f>H61+H64+H67</f>
        <v>7575.7</v>
      </c>
    </row>
    <row r="61" spans="2:8" s="127" customFormat="1" ht="90">
      <c r="B61" s="60" t="s">
        <v>346</v>
      </c>
      <c r="C61" s="57" t="s">
        <v>215</v>
      </c>
      <c r="D61" s="57" t="s">
        <v>223</v>
      </c>
      <c r="E61" s="57" t="s">
        <v>403</v>
      </c>
      <c r="F61" s="57" t="s">
        <v>268</v>
      </c>
      <c r="G61" s="57"/>
      <c r="H61" s="36">
        <f>H62</f>
        <v>7168.5</v>
      </c>
    </row>
    <row r="62" spans="2:8" s="127" customFormat="1" ht="30">
      <c r="B62" s="60" t="s">
        <v>345</v>
      </c>
      <c r="C62" s="57" t="s">
        <v>215</v>
      </c>
      <c r="D62" s="57" t="s">
        <v>223</v>
      </c>
      <c r="E62" s="57" t="s">
        <v>403</v>
      </c>
      <c r="F62" s="57" t="s">
        <v>269</v>
      </c>
      <c r="G62" s="57"/>
      <c r="H62" s="36">
        <f>H63</f>
        <v>7168.5</v>
      </c>
    </row>
    <row r="63" spans="2:8" s="127" customFormat="1" ht="15">
      <c r="B63" s="61" t="s">
        <v>260</v>
      </c>
      <c r="C63" s="67" t="s">
        <v>215</v>
      </c>
      <c r="D63" s="67" t="s">
        <v>223</v>
      </c>
      <c r="E63" s="67" t="s">
        <v>403</v>
      </c>
      <c r="F63" s="67" t="s">
        <v>269</v>
      </c>
      <c r="G63" s="67" t="s">
        <v>248</v>
      </c>
      <c r="H63" s="38">
        <f>'вед.прил13'!I45+'вед.прил13'!I751</f>
        <v>7168.5</v>
      </c>
    </row>
    <row r="64" spans="2:8" ht="45">
      <c r="B64" s="52" t="s">
        <v>362</v>
      </c>
      <c r="C64" s="57" t="s">
        <v>215</v>
      </c>
      <c r="D64" s="57" t="s">
        <v>223</v>
      </c>
      <c r="E64" s="57" t="s">
        <v>403</v>
      </c>
      <c r="F64" s="57" t="s">
        <v>270</v>
      </c>
      <c r="G64" s="57"/>
      <c r="H64" s="36">
        <f>H65</f>
        <v>406.2</v>
      </c>
    </row>
    <row r="65" spans="2:8" ht="45">
      <c r="B65" s="52" t="s">
        <v>348</v>
      </c>
      <c r="C65" s="57" t="s">
        <v>215</v>
      </c>
      <c r="D65" s="57" t="s">
        <v>223</v>
      </c>
      <c r="E65" s="57" t="s">
        <v>403</v>
      </c>
      <c r="F65" s="57" t="s">
        <v>271</v>
      </c>
      <c r="G65" s="57"/>
      <c r="H65" s="36">
        <f>H66</f>
        <v>406.2</v>
      </c>
    </row>
    <row r="66" spans="2:8" ht="15">
      <c r="B66" s="61" t="s">
        <v>260</v>
      </c>
      <c r="C66" s="67" t="s">
        <v>215</v>
      </c>
      <c r="D66" s="67" t="s">
        <v>223</v>
      </c>
      <c r="E66" s="67" t="s">
        <v>403</v>
      </c>
      <c r="F66" s="67" t="s">
        <v>271</v>
      </c>
      <c r="G66" s="67" t="s">
        <v>248</v>
      </c>
      <c r="H66" s="38">
        <f>'вед.прил13'!I48+'вед.прил13'!I754</f>
        <v>406.2</v>
      </c>
    </row>
    <row r="67" spans="2:8" ht="15">
      <c r="B67" s="159" t="s">
        <v>279</v>
      </c>
      <c r="C67" s="158" t="s">
        <v>215</v>
      </c>
      <c r="D67" s="158" t="s">
        <v>223</v>
      </c>
      <c r="E67" s="158" t="s">
        <v>483</v>
      </c>
      <c r="F67" s="158" t="s">
        <v>278</v>
      </c>
      <c r="G67" s="158"/>
      <c r="H67" s="36">
        <f>H68</f>
        <v>1</v>
      </c>
    </row>
    <row r="68" spans="2:8" ht="15">
      <c r="B68" s="159" t="s">
        <v>281</v>
      </c>
      <c r="C68" s="158" t="s">
        <v>215</v>
      </c>
      <c r="D68" s="158" t="s">
        <v>223</v>
      </c>
      <c r="E68" s="158" t="s">
        <v>483</v>
      </c>
      <c r="F68" s="158" t="s">
        <v>280</v>
      </c>
      <c r="G68" s="158"/>
      <c r="H68" s="36">
        <f>H69</f>
        <v>1</v>
      </c>
    </row>
    <row r="69" spans="2:8" ht="15">
      <c r="B69" s="141" t="s">
        <v>260</v>
      </c>
      <c r="C69" s="162" t="s">
        <v>215</v>
      </c>
      <c r="D69" s="162" t="s">
        <v>223</v>
      </c>
      <c r="E69" s="67" t="s">
        <v>403</v>
      </c>
      <c r="F69" s="162" t="s">
        <v>280</v>
      </c>
      <c r="G69" s="162" t="s">
        <v>248</v>
      </c>
      <c r="H69" s="38">
        <f>'вед.прил13'!I757</f>
        <v>1</v>
      </c>
    </row>
    <row r="70" spans="2:8" ht="28.5">
      <c r="B70" s="154" t="s">
        <v>479</v>
      </c>
      <c r="C70" s="156" t="s">
        <v>215</v>
      </c>
      <c r="D70" s="156" t="s">
        <v>222</v>
      </c>
      <c r="E70" s="156"/>
      <c r="F70" s="156"/>
      <c r="G70" s="156"/>
      <c r="H70" s="35">
        <f>H71</f>
        <v>1000</v>
      </c>
    </row>
    <row r="71" spans="2:8" ht="15">
      <c r="B71" s="157" t="s">
        <v>190</v>
      </c>
      <c r="C71" s="158" t="s">
        <v>215</v>
      </c>
      <c r="D71" s="158" t="s">
        <v>222</v>
      </c>
      <c r="E71" s="158" t="s">
        <v>35</v>
      </c>
      <c r="F71" s="158"/>
      <c r="G71" s="158"/>
      <c r="H71" s="36">
        <f>H72</f>
        <v>1000</v>
      </c>
    </row>
    <row r="72" spans="2:8" ht="45">
      <c r="B72" s="159" t="s">
        <v>480</v>
      </c>
      <c r="C72" s="158" t="s">
        <v>215</v>
      </c>
      <c r="D72" s="158" t="s">
        <v>222</v>
      </c>
      <c r="E72" s="158" t="s">
        <v>509</v>
      </c>
      <c r="F72" s="158"/>
      <c r="G72" s="158"/>
      <c r="H72" s="36">
        <f>H73</f>
        <v>1000</v>
      </c>
    </row>
    <row r="73" spans="2:8" ht="15">
      <c r="B73" s="160" t="s">
        <v>279</v>
      </c>
      <c r="C73" s="158" t="s">
        <v>215</v>
      </c>
      <c r="D73" s="158" t="s">
        <v>222</v>
      </c>
      <c r="E73" s="158" t="s">
        <v>509</v>
      </c>
      <c r="F73" s="158" t="s">
        <v>278</v>
      </c>
      <c r="G73" s="158"/>
      <c r="H73" s="36">
        <f>H74</f>
        <v>1000</v>
      </c>
    </row>
    <row r="74" spans="2:8" ht="15">
      <c r="B74" s="160" t="s">
        <v>481</v>
      </c>
      <c r="C74" s="158" t="s">
        <v>215</v>
      </c>
      <c r="D74" s="158" t="s">
        <v>222</v>
      </c>
      <c r="E74" s="158" t="s">
        <v>509</v>
      </c>
      <c r="F74" s="158" t="s">
        <v>482</v>
      </c>
      <c r="G74" s="158"/>
      <c r="H74" s="36">
        <f>H75</f>
        <v>1000</v>
      </c>
    </row>
    <row r="75" spans="2:8" ht="15">
      <c r="B75" s="161" t="s">
        <v>260</v>
      </c>
      <c r="C75" s="162" t="s">
        <v>215</v>
      </c>
      <c r="D75" s="162" t="s">
        <v>222</v>
      </c>
      <c r="E75" s="162" t="s">
        <v>509</v>
      </c>
      <c r="F75" s="162" t="s">
        <v>482</v>
      </c>
      <c r="G75" s="162" t="s">
        <v>248</v>
      </c>
      <c r="H75" s="38">
        <f>'вед.прил13'!I763</f>
        <v>1000</v>
      </c>
    </row>
    <row r="76" spans="2:8" ht="14.25">
      <c r="B76" s="98" t="s">
        <v>201</v>
      </c>
      <c r="C76" s="58" t="s">
        <v>215</v>
      </c>
      <c r="D76" s="58" t="s">
        <v>232</v>
      </c>
      <c r="E76" s="58"/>
      <c r="F76" s="58"/>
      <c r="G76" s="58"/>
      <c r="H76" s="35">
        <f>H77</f>
        <v>100</v>
      </c>
    </row>
    <row r="77" spans="2:8" ht="15">
      <c r="B77" s="52" t="s">
        <v>190</v>
      </c>
      <c r="C77" s="57" t="s">
        <v>215</v>
      </c>
      <c r="D77" s="57" t="s">
        <v>232</v>
      </c>
      <c r="E77" s="57" t="s">
        <v>404</v>
      </c>
      <c r="F77" s="57"/>
      <c r="G77" s="57"/>
      <c r="H77" s="36">
        <f>H78</f>
        <v>100</v>
      </c>
    </row>
    <row r="78" spans="2:8" ht="30">
      <c r="B78" s="52" t="s">
        <v>318</v>
      </c>
      <c r="C78" s="57" t="s">
        <v>215</v>
      </c>
      <c r="D78" s="57" t="s">
        <v>232</v>
      </c>
      <c r="E78" s="57" t="s">
        <v>75</v>
      </c>
      <c r="F78" s="57"/>
      <c r="G78" s="57"/>
      <c r="H78" s="36">
        <f>H79</f>
        <v>100</v>
      </c>
    </row>
    <row r="79" spans="2:8" ht="15">
      <c r="B79" s="60" t="s">
        <v>279</v>
      </c>
      <c r="C79" s="57" t="s">
        <v>215</v>
      </c>
      <c r="D79" s="57" t="s">
        <v>232</v>
      </c>
      <c r="E79" s="57" t="s">
        <v>75</v>
      </c>
      <c r="F79" s="57" t="s">
        <v>278</v>
      </c>
      <c r="G79" s="57"/>
      <c r="H79" s="36">
        <f>H80</f>
        <v>100</v>
      </c>
    </row>
    <row r="80" spans="2:8" ht="15">
      <c r="B80" s="52" t="s">
        <v>333</v>
      </c>
      <c r="C80" s="57" t="s">
        <v>215</v>
      </c>
      <c r="D80" s="57" t="s">
        <v>232</v>
      </c>
      <c r="E80" s="57" t="s">
        <v>75</v>
      </c>
      <c r="F80" s="57" t="s">
        <v>332</v>
      </c>
      <c r="G80" s="57"/>
      <c r="H80" s="36">
        <f>H81</f>
        <v>100</v>
      </c>
    </row>
    <row r="81" spans="2:8" ht="15">
      <c r="B81" s="63" t="s">
        <v>260</v>
      </c>
      <c r="C81" s="67" t="s">
        <v>215</v>
      </c>
      <c r="D81" s="67" t="s">
        <v>232</v>
      </c>
      <c r="E81" s="67" t="s">
        <v>75</v>
      </c>
      <c r="F81" s="67" t="s">
        <v>332</v>
      </c>
      <c r="G81" s="67" t="s">
        <v>248</v>
      </c>
      <c r="H81" s="38">
        <f>'вед.прил13'!I337</f>
        <v>100</v>
      </c>
    </row>
    <row r="82" spans="2:8" s="121" customFormat="1" ht="14.25">
      <c r="B82" s="103" t="s">
        <v>202</v>
      </c>
      <c r="C82" s="58" t="s">
        <v>215</v>
      </c>
      <c r="D82" s="58" t="s">
        <v>256</v>
      </c>
      <c r="E82" s="58"/>
      <c r="F82" s="58"/>
      <c r="G82" s="58"/>
      <c r="H82" s="35">
        <f>H83+H130+H141+H147+H153+H159</f>
        <v>14435.800000000001</v>
      </c>
    </row>
    <row r="83" spans="2:8" ht="15">
      <c r="B83" s="60" t="s">
        <v>190</v>
      </c>
      <c r="C83" s="57" t="s">
        <v>215</v>
      </c>
      <c r="D83" s="57" t="s">
        <v>256</v>
      </c>
      <c r="E83" s="57" t="s">
        <v>139</v>
      </c>
      <c r="F83" s="57"/>
      <c r="G83" s="57"/>
      <c r="H83" s="36">
        <f>H84+H91+H98+H105+H112+H119+H123</f>
        <v>13852.2</v>
      </c>
    </row>
    <row r="84" spans="2:8" s="121" customFormat="1" ht="105">
      <c r="B84" s="60" t="str">
        <f>'вед.прил13'!A369</f>
        <v>Выполнение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 в рамках  непрограммной части городского бюджета</v>
      </c>
      <c r="C84" s="57" t="s">
        <v>215</v>
      </c>
      <c r="D84" s="57" t="s">
        <v>256</v>
      </c>
      <c r="E84" s="57" t="s">
        <v>140</v>
      </c>
      <c r="F84" s="58"/>
      <c r="G84" s="58"/>
      <c r="H84" s="36">
        <f>H86+H88</f>
        <v>337.3</v>
      </c>
    </row>
    <row r="85" spans="2:8" s="121" customFormat="1" ht="90">
      <c r="B85" s="60" t="s">
        <v>346</v>
      </c>
      <c r="C85" s="57" t="s">
        <v>215</v>
      </c>
      <c r="D85" s="57" t="s">
        <v>256</v>
      </c>
      <c r="E85" s="57" t="s">
        <v>140</v>
      </c>
      <c r="F85" s="57" t="s">
        <v>268</v>
      </c>
      <c r="G85" s="58"/>
      <c r="H85" s="36">
        <f>H86</f>
        <v>270</v>
      </c>
    </row>
    <row r="86" spans="2:8" s="121" customFormat="1" ht="30">
      <c r="B86" s="60" t="s">
        <v>345</v>
      </c>
      <c r="C86" s="57" t="s">
        <v>215</v>
      </c>
      <c r="D86" s="57" t="s">
        <v>256</v>
      </c>
      <c r="E86" s="57" t="s">
        <v>140</v>
      </c>
      <c r="F86" s="57" t="s">
        <v>269</v>
      </c>
      <c r="G86" s="57"/>
      <c r="H86" s="36">
        <f>H87</f>
        <v>270</v>
      </c>
    </row>
    <row r="87" spans="2:8" s="128" customFormat="1" ht="15">
      <c r="B87" s="61" t="s">
        <v>261</v>
      </c>
      <c r="C87" s="67" t="s">
        <v>215</v>
      </c>
      <c r="D87" s="67" t="s">
        <v>256</v>
      </c>
      <c r="E87" s="67" t="s">
        <v>140</v>
      </c>
      <c r="F87" s="67" t="s">
        <v>269</v>
      </c>
      <c r="G87" s="67" t="s">
        <v>249</v>
      </c>
      <c r="H87" s="38">
        <f>'вед.прил13'!I371</f>
        <v>270</v>
      </c>
    </row>
    <row r="88" spans="2:8" s="129" customFormat="1" ht="45">
      <c r="B88" s="52" t="s">
        <v>362</v>
      </c>
      <c r="C88" s="57" t="s">
        <v>215</v>
      </c>
      <c r="D88" s="57" t="s">
        <v>256</v>
      </c>
      <c r="E88" s="57" t="s">
        <v>140</v>
      </c>
      <c r="F88" s="57" t="s">
        <v>270</v>
      </c>
      <c r="G88" s="57"/>
      <c r="H88" s="36">
        <f>H89</f>
        <v>67.3</v>
      </c>
    </row>
    <row r="89" spans="2:8" s="129" customFormat="1" ht="45">
      <c r="B89" s="52" t="s">
        <v>348</v>
      </c>
      <c r="C89" s="57" t="s">
        <v>215</v>
      </c>
      <c r="D89" s="57" t="s">
        <v>256</v>
      </c>
      <c r="E89" s="57" t="s">
        <v>140</v>
      </c>
      <c r="F89" s="57" t="s">
        <v>271</v>
      </c>
      <c r="G89" s="57"/>
      <c r="H89" s="36">
        <f>H90</f>
        <v>67.3</v>
      </c>
    </row>
    <row r="90" spans="2:8" s="129" customFormat="1" ht="15">
      <c r="B90" s="63" t="s">
        <v>261</v>
      </c>
      <c r="C90" s="67" t="s">
        <v>215</v>
      </c>
      <c r="D90" s="67" t="s">
        <v>256</v>
      </c>
      <c r="E90" s="67" t="s">
        <v>140</v>
      </c>
      <c r="F90" s="67" t="s">
        <v>271</v>
      </c>
      <c r="G90" s="67" t="s">
        <v>249</v>
      </c>
      <c r="H90" s="38">
        <f>'вед.прил13'!I375</f>
        <v>67.3</v>
      </c>
    </row>
    <row r="91" spans="2:8" s="129" customFormat="1" ht="90">
      <c r="B91" s="60" t="s">
        <v>406</v>
      </c>
      <c r="C91" s="57" t="s">
        <v>215</v>
      </c>
      <c r="D91" s="57" t="s">
        <v>256</v>
      </c>
      <c r="E91" s="57" t="s">
        <v>83</v>
      </c>
      <c r="F91" s="57"/>
      <c r="G91" s="57"/>
      <c r="H91" s="36">
        <f>H93+H95</f>
        <v>787</v>
      </c>
    </row>
    <row r="92" spans="2:8" s="129" customFormat="1" ht="90">
      <c r="B92" s="60" t="s">
        <v>346</v>
      </c>
      <c r="C92" s="57" t="s">
        <v>215</v>
      </c>
      <c r="D92" s="57" t="s">
        <v>256</v>
      </c>
      <c r="E92" s="57" t="s">
        <v>83</v>
      </c>
      <c r="F92" s="57" t="s">
        <v>268</v>
      </c>
      <c r="G92" s="57"/>
      <c r="H92" s="36">
        <f>H93</f>
        <v>731.4</v>
      </c>
    </row>
    <row r="93" spans="2:8" s="121" customFormat="1" ht="30">
      <c r="B93" s="60" t="s">
        <v>345</v>
      </c>
      <c r="C93" s="57" t="s">
        <v>215</v>
      </c>
      <c r="D93" s="57" t="s">
        <v>256</v>
      </c>
      <c r="E93" s="57" t="s">
        <v>83</v>
      </c>
      <c r="F93" s="57" t="s">
        <v>269</v>
      </c>
      <c r="G93" s="57"/>
      <c r="H93" s="36">
        <f>H94</f>
        <v>731.4</v>
      </c>
    </row>
    <row r="94" spans="2:8" s="121" customFormat="1" ht="15">
      <c r="B94" s="61" t="s">
        <v>261</v>
      </c>
      <c r="C94" s="67" t="s">
        <v>215</v>
      </c>
      <c r="D94" s="67" t="s">
        <v>256</v>
      </c>
      <c r="E94" s="67" t="s">
        <v>83</v>
      </c>
      <c r="F94" s="67" t="s">
        <v>269</v>
      </c>
      <c r="G94" s="67" t="s">
        <v>249</v>
      </c>
      <c r="H94" s="38">
        <f>'вед.прил13'!I379</f>
        <v>731.4</v>
      </c>
    </row>
    <row r="95" spans="2:8" s="121" customFormat="1" ht="45">
      <c r="B95" s="52" t="s">
        <v>362</v>
      </c>
      <c r="C95" s="57" t="s">
        <v>215</v>
      </c>
      <c r="D95" s="57" t="s">
        <v>256</v>
      </c>
      <c r="E95" s="57" t="s">
        <v>83</v>
      </c>
      <c r="F95" s="57" t="s">
        <v>270</v>
      </c>
      <c r="G95" s="57"/>
      <c r="H95" s="36">
        <f>H96</f>
        <v>55.6</v>
      </c>
    </row>
    <row r="96" spans="2:8" s="121" customFormat="1" ht="45">
      <c r="B96" s="52" t="s">
        <v>348</v>
      </c>
      <c r="C96" s="57" t="s">
        <v>215</v>
      </c>
      <c r="D96" s="57" t="s">
        <v>256</v>
      </c>
      <c r="E96" s="57" t="s">
        <v>83</v>
      </c>
      <c r="F96" s="57" t="s">
        <v>271</v>
      </c>
      <c r="G96" s="57"/>
      <c r="H96" s="36">
        <f>H97</f>
        <v>55.6</v>
      </c>
    </row>
    <row r="97" spans="2:8" s="121" customFormat="1" ht="15">
      <c r="B97" s="63" t="s">
        <v>261</v>
      </c>
      <c r="C97" s="67" t="s">
        <v>215</v>
      </c>
      <c r="D97" s="67" t="s">
        <v>256</v>
      </c>
      <c r="E97" s="67" t="s">
        <v>83</v>
      </c>
      <c r="F97" s="67" t="s">
        <v>271</v>
      </c>
      <c r="G97" s="67" t="s">
        <v>249</v>
      </c>
      <c r="H97" s="38">
        <f>'вед.прил13'!I382</f>
        <v>55.6</v>
      </c>
    </row>
    <row r="98" spans="2:8" s="121" customFormat="1" ht="45">
      <c r="B98" s="60" t="str">
        <f>'вед.прил13'!A383</f>
        <v>Выполнение полномочий в сфере трудовых отношений в рамках  непрограммной части городского бюджета</v>
      </c>
      <c r="C98" s="57" t="s">
        <v>215</v>
      </c>
      <c r="D98" s="57" t="s">
        <v>256</v>
      </c>
      <c r="E98" s="57" t="s">
        <v>84</v>
      </c>
      <c r="F98" s="57"/>
      <c r="G98" s="57"/>
      <c r="H98" s="36">
        <f>H99+H102</f>
        <v>334</v>
      </c>
    </row>
    <row r="99" spans="2:8" s="121" customFormat="1" ht="90">
      <c r="B99" s="60" t="s">
        <v>346</v>
      </c>
      <c r="C99" s="57" t="s">
        <v>215</v>
      </c>
      <c r="D99" s="57" t="s">
        <v>256</v>
      </c>
      <c r="E99" s="57" t="s">
        <v>84</v>
      </c>
      <c r="F99" s="57" t="s">
        <v>268</v>
      </c>
      <c r="G99" s="57"/>
      <c r="H99" s="36">
        <f>H100</f>
        <v>286</v>
      </c>
    </row>
    <row r="100" spans="2:8" s="121" customFormat="1" ht="30">
      <c r="B100" s="60" t="s">
        <v>345</v>
      </c>
      <c r="C100" s="57" t="s">
        <v>215</v>
      </c>
      <c r="D100" s="57" t="s">
        <v>256</v>
      </c>
      <c r="E100" s="57" t="s">
        <v>84</v>
      </c>
      <c r="F100" s="57" t="s">
        <v>269</v>
      </c>
      <c r="G100" s="57"/>
      <c r="H100" s="36">
        <f>H101</f>
        <v>286</v>
      </c>
    </row>
    <row r="101" spans="2:8" s="121" customFormat="1" ht="15">
      <c r="B101" s="61" t="s">
        <v>261</v>
      </c>
      <c r="C101" s="67" t="s">
        <v>215</v>
      </c>
      <c r="D101" s="67" t="s">
        <v>256</v>
      </c>
      <c r="E101" s="67" t="s">
        <v>84</v>
      </c>
      <c r="F101" s="67" t="s">
        <v>269</v>
      </c>
      <c r="G101" s="67" t="s">
        <v>249</v>
      </c>
      <c r="H101" s="38">
        <f>'вед.прил13'!I386</f>
        <v>286</v>
      </c>
    </row>
    <row r="102" spans="2:8" s="121" customFormat="1" ht="45">
      <c r="B102" s="52" t="s">
        <v>362</v>
      </c>
      <c r="C102" s="57" t="s">
        <v>215</v>
      </c>
      <c r="D102" s="57" t="s">
        <v>256</v>
      </c>
      <c r="E102" s="57" t="s">
        <v>84</v>
      </c>
      <c r="F102" s="57" t="s">
        <v>270</v>
      </c>
      <c r="G102" s="57"/>
      <c r="H102" s="36">
        <f>H103</f>
        <v>48</v>
      </c>
    </row>
    <row r="103" spans="2:8" s="121" customFormat="1" ht="45">
      <c r="B103" s="52" t="s">
        <v>348</v>
      </c>
      <c r="C103" s="57" t="s">
        <v>215</v>
      </c>
      <c r="D103" s="57" t="s">
        <v>256</v>
      </c>
      <c r="E103" s="57" t="s">
        <v>84</v>
      </c>
      <c r="F103" s="57" t="s">
        <v>271</v>
      </c>
      <c r="G103" s="57"/>
      <c r="H103" s="36">
        <f>H104</f>
        <v>48</v>
      </c>
    </row>
    <row r="104" spans="2:8" s="121" customFormat="1" ht="15">
      <c r="B104" s="61" t="s">
        <v>261</v>
      </c>
      <c r="C104" s="67" t="s">
        <v>215</v>
      </c>
      <c r="D104" s="67" t="s">
        <v>256</v>
      </c>
      <c r="E104" s="67" t="s">
        <v>84</v>
      </c>
      <c r="F104" s="67" t="s">
        <v>271</v>
      </c>
      <c r="G104" s="67" t="s">
        <v>249</v>
      </c>
      <c r="H104" s="38">
        <f>'вед.прил13'!I389</f>
        <v>48</v>
      </c>
    </row>
    <row r="105" spans="2:8" s="127" customFormat="1" ht="30">
      <c r="B105" s="97" t="s">
        <v>267</v>
      </c>
      <c r="C105" s="57" t="s">
        <v>215</v>
      </c>
      <c r="D105" s="57" t="s">
        <v>256</v>
      </c>
      <c r="E105" s="57" t="s">
        <v>403</v>
      </c>
      <c r="F105" s="57"/>
      <c r="G105" s="57"/>
      <c r="H105" s="36">
        <f>H107+H109</f>
        <v>6988.8</v>
      </c>
    </row>
    <row r="106" spans="2:8" s="127" customFormat="1" ht="90">
      <c r="B106" s="60" t="s">
        <v>346</v>
      </c>
      <c r="C106" s="57" t="s">
        <v>215</v>
      </c>
      <c r="D106" s="57" t="s">
        <v>256</v>
      </c>
      <c r="E106" s="57" t="s">
        <v>403</v>
      </c>
      <c r="F106" s="57" t="s">
        <v>268</v>
      </c>
      <c r="G106" s="57"/>
      <c r="H106" s="36">
        <f>H107</f>
        <v>6562.1</v>
      </c>
    </row>
    <row r="107" spans="2:8" s="126" customFormat="1" ht="30">
      <c r="B107" s="60" t="s">
        <v>345</v>
      </c>
      <c r="C107" s="57" t="s">
        <v>215</v>
      </c>
      <c r="D107" s="57" t="s">
        <v>256</v>
      </c>
      <c r="E107" s="57" t="s">
        <v>403</v>
      </c>
      <c r="F107" s="57" t="s">
        <v>269</v>
      </c>
      <c r="G107" s="57"/>
      <c r="H107" s="36">
        <f>H108</f>
        <v>6562.1</v>
      </c>
    </row>
    <row r="108" spans="2:8" s="126" customFormat="1" ht="15">
      <c r="B108" s="61" t="s">
        <v>260</v>
      </c>
      <c r="C108" s="57" t="s">
        <v>215</v>
      </c>
      <c r="D108" s="57" t="s">
        <v>256</v>
      </c>
      <c r="E108" s="67" t="s">
        <v>403</v>
      </c>
      <c r="F108" s="67" t="s">
        <v>269</v>
      </c>
      <c r="G108" s="67" t="s">
        <v>248</v>
      </c>
      <c r="H108" s="38">
        <f>'вед.прил13'!I235</f>
        <v>6562.1</v>
      </c>
    </row>
    <row r="109" spans="2:8" s="126" customFormat="1" ht="45">
      <c r="B109" s="52" t="s">
        <v>362</v>
      </c>
      <c r="C109" s="57" t="s">
        <v>215</v>
      </c>
      <c r="D109" s="57" t="s">
        <v>256</v>
      </c>
      <c r="E109" s="57" t="s">
        <v>403</v>
      </c>
      <c r="F109" s="57" t="s">
        <v>270</v>
      </c>
      <c r="G109" s="57"/>
      <c r="H109" s="36">
        <f>H110</f>
        <v>426.7</v>
      </c>
    </row>
    <row r="110" spans="2:8" s="126" customFormat="1" ht="45">
      <c r="B110" s="52" t="s">
        <v>348</v>
      </c>
      <c r="C110" s="57" t="s">
        <v>215</v>
      </c>
      <c r="D110" s="57" t="s">
        <v>256</v>
      </c>
      <c r="E110" s="57" t="s">
        <v>403</v>
      </c>
      <c r="F110" s="57" t="s">
        <v>271</v>
      </c>
      <c r="G110" s="57"/>
      <c r="H110" s="36">
        <f>H111</f>
        <v>426.7</v>
      </c>
    </row>
    <row r="111" spans="2:8" s="127" customFormat="1" ht="15">
      <c r="B111" s="63" t="s">
        <v>260</v>
      </c>
      <c r="C111" s="57" t="s">
        <v>215</v>
      </c>
      <c r="D111" s="57" t="s">
        <v>256</v>
      </c>
      <c r="E111" s="67" t="s">
        <v>403</v>
      </c>
      <c r="F111" s="67" t="s">
        <v>271</v>
      </c>
      <c r="G111" s="67" t="s">
        <v>248</v>
      </c>
      <c r="H111" s="38">
        <f>'вед.прил13'!I238</f>
        <v>426.7</v>
      </c>
    </row>
    <row r="112" spans="2:8" s="127" customFormat="1" ht="60">
      <c r="B112" s="52" t="s">
        <v>303</v>
      </c>
      <c r="C112" s="57" t="s">
        <v>215</v>
      </c>
      <c r="D112" s="57" t="s">
        <v>256</v>
      </c>
      <c r="E112" s="57" t="s">
        <v>141</v>
      </c>
      <c r="F112" s="57"/>
      <c r="G112" s="57"/>
      <c r="H112" s="36">
        <f>H113+H116</f>
        <v>1790.1000000000001</v>
      </c>
    </row>
    <row r="113" spans="2:8" s="126" customFormat="1" ht="45">
      <c r="B113" s="52" t="s">
        <v>362</v>
      </c>
      <c r="C113" s="57" t="s">
        <v>215</v>
      </c>
      <c r="D113" s="57" t="s">
        <v>256</v>
      </c>
      <c r="E113" s="57" t="s">
        <v>141</v>
      </c>
      <c r="F113" s="57" t="s">
        <v>270</v>
      </c>
      <c r="G113" s="57"/>
      <c r="H113" s="36">
        <f>H114</f>
        <v>1779.9</v>
      </c>
    </row>
    <row r="114" spans="2:8" s="121" customFormat="1" ht="45">
      <c r="B114" s="52" t="s">
        <v>348</v>
      </c>
      <c r="C114" s="57" t="s">
        <v>215</v>
      </c>
      <c r="D114" s="57" t="s">
        <v>256</v>
      </c>
      <c r="E114" s="57" t="s">
        <v>141</v>
      </c>
      <c r="F114" s="57" t="s">
        <v>271</v>
      </c>
      <c r="G114" s="57"/>
      <c r="H114" s="36">
        <f>H115</f>
        <v>1779.9</v>
      </c>
    </row>
    <row r="115" spans="2:8" s="121" customFormat="1" ht="15">
      <c r="B115" s="63" t="s">
        <v>260</v>
      </c>
      <c r="C115" s="67" t="s">
        <v>215</v>
      </c>
      <c r="D115" s="67" t="s">
        <v>256</v>
      </c>
      <c r="E115" s="67" t="s">
        <v>141</v>
      </c>
      <c r="F115" s="67" t="s">
        <v>271</v>
      </c>
      <c r="G115" s="67" t="s">
        <v>248</v>
      </c>
      <c r="H115" s="38">
        <f>'вед.прил13'!I242</f>
        <v>1779.9</v>
      </c>
    </row>
    <row r="116" spans="2:8" s="121" customFormat="1" ht="15">
      <c r="B116" s="52" t="s">
        <v>279</v>
      </c>
      <c r="C116" s="57" t="s">
        <v>215</v>
      </c>
      <c r="D116" s="57" t="s">
        <v>256</v>
      </c>
      <c r="E116" s="57" t="s">
        <v>141</v>
      </c>
      <c r="F116" s="57" t="s">
        <v>278</v>
      </c>
      <c r="G116" s="57"/>
      <c r="H116" s="36">
        <f>H117</f>
        <v>10.2</v>
      </c>
    </row>
    <row r="117" spans="2:8" s="121" customFormat="1" ht="15">
      <c r="B117" s="52" t="s">
        <v>281</v>
      </c>
      <c r="C117" s="57" t="s">
        <v>215</v>
      </c>
      <c r="D117" s="57" t="s">
        <v>256</v>
      </c>
      <c r="E117" s="57" t="s">
        <v>141</v>
      </c>
      <c r="F117" s="57" t="s">
        <v>280</v>
      </c>
      <c r="G117" s="57"/>
      <c r="H117" s="36">
        <f>H118</f>
        <v>10.2</v>
      </c>
    </row>
    <row r="118" spans="2:8" s="121" customFormat="1" ht="15">
      <c r="B118" s="61" t="s">
        <v>260</v>
      </c>
      <c r="C118" s="67" t="s">
        <v>215</v>
      </c>
      <c r="D118" s="67" t="s">
        <v>256</v>
      </c>
      <c r="E118" s="67" t="s">
        <v>141</v>
      </c>
      <c r="F118" s="67" t="s">
        <v>280</v>
      </c>
      <c r="G118" s="67" t="s">
        <v>248</v>
      </c>
      <c r="H118" s="38">
        <f>'вед.прил13'!I245</f>
        <v>10.2</v>
      </c>
    </row>
    <row r="119" spans="2:8" ht="60">
      <c r="B119" s="52" t="s">
        <v>323</v>
      </c>
      <c r="C119" s="57" t="s">
        <v>215</v>
      </c>
      <c r="D119" s="57" t="s">
        <v>256</v>
      </c>
      <c r="E119" s="57" t="s">
        <v>12</v>
      </c>
      <c r="F119" s="57"/>
      <c r="G119" s="57"/>
      <c r="H119" s="36">
        <f>H120</f>
        <v>3200</v>
      </c>
    </row>
    <row r="120" spans="2:8" ht="45">
      <c r="B120" s="52" t="s">
        <v>362</v>
      </c>
      <c r="C120" s="57" t="s">
        <v>215</v>
      </c>
      <c r="D120" s="57" t="s">
        <v>256</v>
      </c>
      <c r="E120" s="57" t="s">
        <v>12</v>
      </c>
      <c r="F120" s="57" t="s">
        <v>270</v>
      </c>
      <c r="G120" s="57"/>
      <c r="H120" s="36">
        <f>H121</f>
        <v>3200</v>
      </c>
    </row>
    <row r="121" spans="2:8" ht="45">
      <c r="B121" s="52" t="s">
        <v>348</v>
      </c>
      <c r="C121" s="57" t="s">
        <v>215</v>
      </c>
      <c r="D121" s="57" t="s">
        <v>256</v>
      </c>
      <c r="E121" s="57" t="s">
        <v>12</v>
      </c>
      <c r="F121" s="57" t="s">
        <v>271</v>
      </c>
      <c r="G121" s="57"/>
      <c r="H121" s="36">
        <f>H122</f>
        <v>3200</v>
      </c>
    </row>
    <row r="122" spans="2:8" ht="15">
      <c r="B122" s="61" t="s">
        <v>260</v>
      </c>
      <c r="C122" s="67" t="s">
        <v>215</v>
      </c>
      <c r="D122" s="67" t="s">
        <v>256</v>
      </c>
      <c r="E122" s="67" t="s">
        <v>12</v>
      </c>
      <c r="F122" s="67" t="s">
        <v>271</v>
      </c>
      <c r="G122" s="67" t="s">
        <v>248</v>
      </c>
      <c r="H122" s="38">
        <f>'вед.прил13'!I31</f>
        <v>3200</v>
      </c>
    </row>
    <row r="123" spans="2:8" ht="45">
      <c r="B123" s="52" t="s">
        <v>302</v>
      </c>
      <c r="C123" s="57" t="s">
        <v>215</v>
      </c>
      <c r="D123" s="57" t="s">
        <v>256</v>
      </c>
      <c r="E123" s="57" t="s">
        <v>13</v>
      </c>
      <c r="F123" s="57"/>
      <c r="G123" s="57"/>
      <c r="H123" s="36">
        <f>H124+H127</f>
        <v>415</v>
      </c>
    </row>
    <row r="124" spans="2:8" ht="45">
      <c r="B124" s="52" t="s">
        <v>362</v>
      </c>
      <c r="C124" s="57" t="s">
        <v>215</v>
      </c>
      <c r="D124" s="57" t="s">
        <v>256</v>
      </c>
      <c r="E124" s="57" t="s">
        <v>13</v>
      </c>
      <c r="F124" s="57" t="s">
        <v>270</v>
      </c>
      <c r="G124" s="57"/>
      <c r="H124" s="36">
        <f>H125</f>
        <v>370</v>
      </c>
    </row>
    <row r="125" spans="2:8" ht="45">
      <c r="B125" s="52" t="s">
        <v>348</v>
      </c>
      <c r="C125" s="57" t="s">
        <v>215</v>
      </c>
      <c r="D125" s="57" t="s">
        <v>256</v>
      </c>
      <c r="E125" s="57" t="s">
        <v>13</v>
      </c>
      <c r="F125" s="57" t="s">
        <v>271</v>
      </c>
      <c r="G125" s="57"/>
      <c r="H125" s="36">
        <f>H126</f>
        <v>370</v>
      </c>
    </row>
    <row r="126" spans="2:8" ht="15">
      <c r="B126" s="63" t="s">
        <v>260</v>
      </c>
      <c r="C126" s="67" t="s">
        <v>215</v>
      </c>
      <c r="D126" s="67" t="s">
        <v>256</v>
      </c>
      <c r="E126" s="67" t="s">
        <v>13</v>
      </c>
      <c r="F126" s="67" t="s">
        <v>271</v>
      </c>
      <c r="G126" s="67" t="s">
        <v>248</v>
      </c>
      <c r="H126" s="38">
        <f>'вед.прил13'!I393+'вед.прил13'!I35</f>
        <v>370</v>
      </c>
    </row>
    <row r="127" spans="2:8" ht="15">
      <c r="B127" s="52" t="s">
        <v>279</v>
      </c>
      <c r="C127" s="57" t="s">
        <v>215</v>
      </c>
      <c r="D127" s="57" t="s">
        <v>256</v>
      </c>
      <c r="E127" s="57" t="s">
        <v>13</v>
      </c>
      <c r="F127" s="57" t="s">
        <v>278</v>
      </c>
      <c r="G127" s="57"/>
      <c r="H127" s="36">
        <f>H128</f>
        <v>45</v>
      </c>
    </row>
    <row r="128" spans="2:8" ht="15">
      <c r="B128" s="52" t="s">
        <v>281</v>
      </c>
      <c r="C128" s="57" t="s">
        <v>215</v>
      </c>
      <c r="D128" s="57" t="s">
        <v>256</v>
      </c>
      <c r="E128" s="57" t="s">
        <v>14</v>
      </c>
      <c r="F128" s="57" t="s">
        <v>280</v>
      </c>
      <c r="G128" s="57"/>
      <c r="H128" s="36">
        <f>H129</f>
        <v>45</v>
      </c>
    </row>
    <row r="129" spans="2:8" ht="15">
      <c r="B129" s="63" t="s">
        <v>260</v>
      </c>
      <c r="C129" s="67" t="s">
        <v>215</v>
      </c>
      <c r="D129" s="67" t="s">
        <v>256</v>
      </c>
      <c r="E129" s="67" t="s">
        <v>13</v>
      </c>
      <c r="F129" s="67" t="s">
        <v>280</v>
      </c>
      <c r="G129" s="67" t="s">
        <v>248</v>
      </c>
      <c r="H129" s="38">
        <f>'вед.прил13'!I396</f>
        <v>45</v>
      </c>
    </row>
    <row r="130" spans="2:8" ht="45">
      <c r="B130" s="143" t="str">
        <f>'вед.прил13'!A339</f>
        <v>Муниципальная программа "Развитие архивного дела в городе Ливны Орловской области на 2018-2023 годы"</v>
      </c>
      <c r="C130" s="57" t="s">
        <v>215</v>
      </c>
      <c r="D130" s="57" t="s">
        <v>256</v>
      </c>
      <c r="E130" s="57" t="str">
        <f>'вед.прил13'!E339</f>
        <v>52 0 00 00000</v>
      </c>
      <c r="F130" s="57"/>
      <c r="G130" s="57"/>
      <c r="H130" s="36">
        <f>H136+H131</f>
        <v>50</v>
      </c>
    </row>
    <row r="131" spans="2:8" ht="105">
      <c r="B131" s="143" t="s">
        <v>476</v>
      </c>
      <c r="C131" s="57" t="s">
        <v>215</v>
      </c>
      <c r="D131" s="57" t="s">
        <v>256</v>
      </c>
      <c r="E131" s="91" t="s">
        <v>477</v>
      </c>
      <c r="F131" s="57"/>
      <c r="G131" s="57"/>
      <c r="H131" s="36">
        <f>H132</f>
        <v>25</v>
      </c>
    </row>
    <row r="132" spans="2:8" ht="15">
      <c r="B132" s="142" t="s">
        <v>328</v>
      </c>
      <c r="C132" s="57" t="s">
        <v>215</v>
      </c>
      <c r="D132" s="57" t="s">
        <v>256</v>
      </c>
      <c r="E132" s="91" t="s">
        <v>478</v>
      </c>
      <c r="F132" s="57"/>
      <c r="G132" s="57"/>
      <c r="H132" s="36">
        <f>H133</f>
        <v>25</v>
      </c>
    </row>
    <row r="133" spans="2:8" ht="45">
      <c r="B133" s="142" t="s">
        <v>362</v>
      </c>
      <c r="C133" s="57" t="s">
        <v>215</v>
      </c>
      <c r="D133" s="57" t="s">
        <v>256</v>
      </c>
      <c r="E133" s="92" t="s">
        <v>478</v>
      </c>
      <c r="F133" s="57" t="s">
        <v>270</v>
      </c>
      <c r="G133" s="57"/>
      <c r="H133" s="36">
        <f>H134</f>
        <v>25</v>
      </c>
    </row>
    <row r="134" spans="2:8" ht="45">
      <c r="B134" s="142" t="s">
        <v>348</v>
      </c>
      <c r="C134" s="57" t="s">
        <v>215</v>
      </c>
      <c r="D134" s="57" t="s">
        <v>256</v>
      </c>
      <c r="E134" s="92" t="s">
        <v>478</v>
      </c>
      <c r="F134" s="57" t="s">
        <v>271</v>
      </c>
      <c r="G134" s="57"/>
      <c r="H134" s="36">
        <f>H135</f>
        <v>25</v>
      </c>
    </row>
    <row r="135" spans="2:8" ht="15">
      <c r="B135" s="150" t="s">
        <v>260</v>
      </c>
      <c r="C135" s="67" t="s">
        <v>215</v>
      </c>
      <c r="D135" s="67" t="s">
        <v>256</v>
      </c>
      <c r="E135" s="95" t="s">
        <v>478</v>
      </c>
      <c r="F135" s="67" t="s">
        <v>271</v>
      </c>
      <c r="G135" s="67" t="s">
        <v>248</v>
      </c>
      <c r="H135" s="36">
        <f>'вед.прил13'!I344</f>
        <v>25</v>
      </c>
    </row>
    <row r="136" spans="2:8" ht="30">
      <c r="B136" s="60" t="str">
        <f>'вед.прил13'!A345</f>
        <v>Основное мероприятие «Укрепление материально-технической базы архива»</v>
      </c>
      <c r="C136" s="57" t="s">
        <v>215</v>
      </c>
      <c r="D136" s="57" t="s">
        <v>256</v>
      </c>
      <c r="E136" s="93" t="str">
        <f>'вед.прил13'!E345</f>
        <v>52 0 04 00000</v>
      </c>
      <c r="F136" s="57"/>
      <c r="G136" s="57"/>
      <c r="H136" s="36">
        <f>H137</f>
        <v>25</v>
      </c>
    </row>
    <row r="137" spans="2:8" ht="15">
      <c r="B137" s="52" t="s">
        <v>328</v>
      </c>
      <c r="C137" s="57" t="s">
        <v>215</v>
      </c>
      <c r="D137" s="57" t="s">
        <v>256</v>
      </c>
      <c r="E137" s="93" t="str">
        <f>'вед.прил13'!E346</f>
        <v>52 0 04 77460</v>
      </c>
      <c r="F137" s="57"/>
      <c r="G137" s="57"/>
      <c r="H137" s="36">
        <f>H138</f>
        <v>25</v>
      </c>
    </row>
    <row r="138" spans="2:8" ht="45">
      <c r="B138" s="52" t="s">
        <v>362</v>
      </c>
      <c r="C138" s="57" t="s">
        <v>215</v>
      </c>
      <c r="D138" s="57" t="s">
        <v>256</v>
      </c>
      <c r="E138" s="93" t="str">
        <f>'вед.прил13'!E347</f>
        <v>52 0 04 77460</v>
      </c>
      <c r="F138" s="57" t="s">
        <v>270</v>
      </c>
      <c r="G138" s="57"/>
      <c r="H138" s="36">
        <f>H139</f>
        <v>25</v>
      </c>
    </row>
    <row r="139" spans="2:8" ht="45">
      <c r="B139" s="52" t="s">
        <v>348</v>
      </c>
      <c r="C139" s="57" t="s">
        <v>215</v>
      </c>
      <c r="D139" s="57" t="s">
        <v>256</v>
      </c>
      <c r="E139" s="93" t="str">
        <f>'вед.прил13'!E348</f>
        <v>52 0 04 77460</v>
      </c>
      <c r="F139" s="57" t="s">
        <v>271</v>
      </c>
      <c r="G139" s="57"/>
      <c r="H139" s="36">
        <f>H140</f>
        <v>25</v>
      </c>
    </row>
    <row r="140" spans="2:8" ht="15">
      <c r="B140" s="63" t="s">
        <v>260</v>
      </c>
      <c r="C140" s="67" t="s">
        <v>215</v>
      </c>
      <c r="D140" s="67" t="s">
        <v>256</v>
      </c>
      <c r="E140" s="94" t="str">
        <f>'вед.прил13'!E349</f>
        <v>52 0 04 77460</v>
      </c>
      <c r="F140" s="67" t="s">
        <v>271</v>
      </c>
      <c r="G140" s="67" t="s">
        <v>248</v>
      </c>
      <c r="H140" s="38">
        <f>'вед.прил13'!I349</f>
        <v>25</v>
      </c>
    </row>
    <row r="141" spans="2:8" ht="45">
      <c r="B141" s="143" t="str">
        <f>'вед.прил13'!A350</f>
        <v>Муниципальная программа "Профилактика правонарушений в городе Ливны Орловской области на 2020-2022 годы"</v>
      </c>
      <c r="C141" s="57" t="s">
        <v>215</v>
      </c>
      <c r="D141" s="57" t="s">
        <v>256</v>
      </c>
      <c r="E141" s="57" t="str">
        <f>'вед.прил13'!E350</f>
        <v>63 0 00 00000</v>
      </c>
      <c r="F141" s="57"/>
      <c r="G141" s="57"/>
      <c r="H141" s="36">
        <f>H142</f>
        <v>31</v>
      </c>
    </row>
    <row r="142" spans="2:8" ht="75">
      <c r="B142" s="60" t="str">
        <f>'вед.прил13'!A351</f>
        <v>Основное мероприятие "Привлечение к деятельности по охране общественного порядка народной дружины путем выработки мер законодательного, организационного характера"</v>
      </c>
      <c r="C142" s="57" t="s">
        <v>215</v>
      </c>
      <c r="D142" s="57" t="s">
        <v>256</v>
      </c>
      <c r="E142" s="57" t="str">
        <f>'вед.прил13'!E351</f>
        <v>63 0 02 00000</v>
      </c>
      <c r="F142" s="57"/>
      <c r="G142" s="57"/>
      <c r="H142" s="36">
        <f>H143</f>
        <v>31</v>
      </c>
    </row>
    <row r="143" spans="2:8" ht="15">
      <c r="B143" s="52" t="s">
        <v>328</v>
      </c>
      <c r="C143" s="57" t="s">
        <v>215</v>
      </c>
      <c r="D143" s="57" t="s">
        <v>256</v>
      </c>
      <c r="E143" s="57" t="str">
        <f>'вед.прил13'!E352</f>
        <v>63 0 02 77150</v>
      </c>
      <c r="F143" s="57"/>
      <c r="G143" s="57"/>
      <c r="H143" s="36">
        <f>H144</f>
        <v>31</v>
      </c>
    </row>
    <row r="144" spans="2:8" ht="30">
      <c r="B144" s="60" t="s">
        <v>283</v>
      </c>
      <c r="C144" s="57" t="s">
        <v>215</v>
      </c>
      <c r="D144" s="57" t="s">
        <v>256</v>
      </c>
      <c r="E144" s="57" t="str">
        <f>'вед.прил13'!E353</f>
        <v>63 0 02 77150</v>
      </c>
      <c r="F144" s="57" t="s">
        <v>282</v>
      </c>
      <c r="G144" s="57"/>
      <c r="H144" s="36">
        <f>H145</f>
        <v>31</v>
      </c>
    </row>
    <row r="145" spans="2:8" ht="30">
      <c r="B145" s="60" t="s">
        <v>296</v>
      </c>
      <c r="C145" s="57" t="s">
        <v>215</v>
      </c>
      <c r="D145" s="57" t="s">
        <v>256</v>
      </c>
      <c r="E145" s="57" t="str">
        <f>'вед.прил13'!E354</f>
        <v>63 0 02 77150</v>
      </c>
      <c r="F145" s="57" t="s">
        <v>286</v>
      </c>
      <c r="G145" s="57"/>
      <c r="H145" s="36">
        <f>H146</f>
        <v>31</v>
      </c>
    </row>
    <row r="146" spans="2:8" ht="15">
      <c r="B146" s="63" t="s">
        <v>260</v>
      </c>
      <c r="C146" s="67" t="s">
        <v>215</v>
      </c>
      <c r="D146" s="67" t="s">
        <v>256</v>
      </c>
      <c r="E146" s="67" t="str">
        <f>'вед.прил13'!E355</f>
        <v>63 0 02 77150</v>
      </c>
      <c r="F146" s="67" t="s">
        <v>286</v>
      </c>
      <c r="G146" s="67" t="s">
        <v>248</v>
      </c>
      <c r="H146" s="38">
        <f>'вед.прил13'!I355</f>
        <v>31</v>
      </c>
    </row>
    <row r="147" spans="2:8" ht="60">
      <c r="B147" s="143" t="str">
        <f>'вед.прил13'!A765</f>
        <v>Муниципальная программа "Поддержка социально ориентированных некоммерческих организаций города Ливны Орловской области на 2020-2022 годы"</v>
      </c>
      <c r="C147" s="57" t="s">
        <v>215</v>
      </c>
      <c r="D147" s="57" t="s">
        <v>256</v>
      </c>
      <c r="E147" s="57" t="str">
        <f>'вед.прил13'!E765</f>
        <v>65 0 00 00000</v>
      </c>
      <c r="F147" s="57"/>
      <c r="G147" s="57"/>
      <c r="H147" s="36">
        <f>H148</f>
        <v>138</v>
      </c>
    </row>
    <row r="148" spans="2:8" ht="45">
      <c r="B148" s="60" t="str">
        <f>'вед.прил13'!A766</f>
        <v>Основное мероприятие "Развитие механизмов финансовой, имущественной, консультационной поддержки СОНО"</v>
      </c>
      <c r="C148" s="57" t="s">
        <v>215</v>
      </c>
      <c r="D148" s="57" t="s">
        <v>256</v>
      </c>
      <c r="E148" s="57" t="str">
        <f>'вед.прил13'!E766</f>
        <v>65 0 03 00000</v>
      </c>
      <c r="F148" s="57"/>
      <c r="G148" s="57"/>
      <c r="H148" s="36">
        <f>H149</f>
        <v>138</v>
      </c>
    </row>
    <row r="149" spans="2:8" ht="15">
      <c r="B149" s="52" t="s">
        <v>328</v>
      </c>
      <c r="C149" s="57" t="s">
        <v>215</v>
      </c>
      <c r="D149" s="57" t="s">
        <v>256</v>
      </c>
      <c r="E149" s="57" t="str">
        <f>'вед.прил13'!E767</f>
        <v>65 0 03 77580</v>
      </c>
      <c r="F149" s="57"/>
      <c r="G149" s="57"/>
      <c r="H149" s="36">
        <f>H150</f>
        <v>138</v>
      </c>
    </row>
    <row r="150" spans="2:8" s="121" customFormat="1" ht="45">
      <c r="B150" s="60" t="str">
        <f>'вед.прил13'!A768</f>
        <v>Предоставление субсидий бюджетным, автономным учреждениям и иным некоммерческим организациям</v>
      </c>
      <c r="C150" s="57" t="s">
        <v>215</v>
      </c>
      <c r="D150" s="57" t="s">
        <v>256</v>
      </c>
      <c r="E150" s="57" t="str">
        <f>'вед.прил13'!E768</f>
        <v>65 0 03 77580</v>
      </c>
      <c r="F150" s="57" t="s">
        <v>272</v>
      </c>
      <c r="G150" s="57"/>
      <c r="H150" s="36">
        <f>H151</f>
        <v>138</v>
      </c>
    </row>
    <row r="151" spans="2:8" s="121" customFormat="1" ht="75">
      <c r="B151" s="60" t="str">
        <f>'вед.прил13'!A769</f>
        <v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v>
      </c>
      <c r="C151" s="57" t="s">
        <v>215</v>
      </c>
      <c r="D151" s="57" t="s">
        <v>256</v>
      </c>
      <c r="E151" s="57" t="str">
        <f>'вед.прил13'!E769</f>
        <v>65 0 03 77580</v>
      </c>
      <c r="F151" s="57" t="s">
        <v>42</v>
      </c>
      <c r="G151" s="57"/>
      <c r="H151" s="36">
        <f>H152</f>
        <v>138</v>
      </c>
    </row>
    <row r="152" spans="2:8" s="121" customFormat="1" ht="15">
      <c r="B152" s="63" t="s">
        <v>260</v>
      </c>
      <c r="C152" s="67" t="s">
        <v>215</v>
      </c>
      <c r="D152" s="67" t="s">
        <v>256</v>
      </c>
      <c r="E152" s="67" t="str">
        <f>'вед.прил13'!E770</f>
        <v>65 0 03 77580</v>
      </c>
      <c r="F152" s="67" t="s">
        <v>42</v>
      </c>
      <c r="G152" s="67" t="s">
        <v>248</v>
      </c>
      <c r="H152" s="38">
        <f>'вед.прил13'!I770</f>
        <v>138</v>
      </c>
    </row>
    <row r="153" spans="2:8" s="121" customFormat="1" ht="60">
      <c r="B153" s="142" t="s">
        <v>144</v>
      </c>
      <c r="C153" s="57" t="s">
        <v>215</v>
      </c>
      <c r="D153" s="57" t="s">
        <v>256</v>
      </c>
      <c r="E153" s="57" t="s">
        <v>145</v>
      </c>
      <c r="F153" s="67"/>
      <c r="G153" s="67"/>
      <c r="H153" s="36">
        <f>H154</f>
        <v>359.6</v>
      </c>
    </row>
    <row r="154" spans="2:8" s="121" customFormat="1" ht="45">
      <c r="B154" s="52" t="s">
        <v>146</v>
      </c>
      <c r="C154" s="57" t="s">
        <v>215</v>
      </c>
      <c r="D154" s="57" t="s">
        <v>256</v>
      </c>
      <c r="E154" s="57" t="s">
        <v>147</v>
      </c>
      <c r="F154" s="67"/>
      <c r="G154" s="67"/>
      <c r="H154" s="36">
        <f>H155</f>
        <v>359.6</v>
      </c>
    </row>
    <row r="155" spans="2:8" s="121" customFormat="1" ht="15">
      <c r="B155" s="60" t="s">
        <v>328</v>
      </c>
      <c r="C155" s="57" t="s">
        <v>215</v>
      </c>
      <c r="D155" s="57" t="s">
        <v>256</v>
      </c>
      <c r="E155" s="57" t="s">
        <v>148</v>
      </c>
      <c r="F155" s="57"/>
      <c r="G155" s="57"/>
      <c r="H155" s="36">
        <f>H156</f>
        <v>359.6</v>
      </c>
    </row>
    <row r="156" spans="2:8" s="121" customFormat="1" ht="90">
      <c r="B156" s="60" t="s">
        <v>346</v>
      </c>
      <c r="C156" s="57" t="s">
        <v>215</v>
      </c>
      <c r="D156" s="57" t="s">
        <v>256</v>
      </c>
      <c r="E156" s="57" t="s">
        <v>148</v>
      </c>
      <c r="F156" s="57" t="s">
        <v>268</v>
      </c>
      <c r="G156" s="57"/>
      <c r="H156" s="36">
        <f>H157</f>
        <v>359.6</v>
      </c>
    </row>
    <row r="157" spans="2:8" s="121" customFormat="1" ht="30">
      <c r="B157" s="60" t="s">
        <v>345</v>
      </c>
      <c r="C157" s="57" t="s">
        <v>215</v>
      </c>
      <c r="D157" s="57" t="s">
        <v>256</v>
      </c>
      <c r="E157" s="57" t="s">
        <v>148</v>
      </c>
      <c r="F157" s="57" t="s">
        <v>269</v>
      </c>
      <c r="G157" s="57"/>
      <c r="H157" s="36">
        <f>H158</f>
        <v>359.6</v>
      </c>
    </row>
    <row r="158" spans="2:8" s="121" customFormat="1" ht="15">
      <c r="B158" s="61" t="s">
        <v>260</v>
      </c>
      <c r="C158" s="67" t="s">
        <v>215</v>
      </c>
      <c r="D158" s="67" t="s">
        <v>256</v>
      </c>
      <c r="E158" s="67" t="s">
        <v>148</v>
      </c>
      <c r="F158" s="67" t="s">
        <v>269</v>
      </c>
      <c r="G158" s="67" t="s">
        <v>248</v>
      </c>
      <c r="H158" s="38">
        <f>'вед.прил13'!I361</f>
        <v>359.6</v>
      </c>
    </row>
    <row r="159" spans="2:8" s="121" customFormat="1" ht="45">
      <c r="B159" s="142" t="str">
        <f>'вед.прил13'!A362</f>
        <v>Муниципальная программа "Профилактика экстремизма и терроризма в городе Ливны Орловской области на 2020-2022 годы"</v>
      </c>
      <c r="C159" s="57" t="s">
        <v>215</v>
      </c>
      <c r="D159" s="57" t="s">
        <v>256</v>
      </c>
      <c r="E159" s="57" t="str">
        <f>'вед.прил13'!E362</f>
        <v>70 0 00 00000</v>
      </c>
      <c r="F159" s="57"/>
      <c r="G159" s="57"/>
      <c r="H159" s="36">
        <f>H160</f>
        <v>5</v>
      </c>
    </row>
    <row r="160" spans="2:8" s="121" customFormat="1" ht="60">
      <c r="B160" s="52" t="str">
        <f>'вед.прил13'!A363</f>
        <v>Основное мероприятие "Совершенствование системы информационного обеспечения в области профилактики терроризма и экстремизма на территории города Ливны"</v>
      </c>
      <c r="C160" s="57" t="s">
        <v>215</v>
      </c>
      <c r="D160" s="57" t="s">
        <v>256</v>
      </c>
      <c r="E160" s="57" t="str">
        <f>'вед.прил13'!E363</f>
        <v>70 0 01 00000</v>
      </c>
      <c r="F160" s="57"/>
      <c r="G160" s="57"/>
      <c r="H160" s="36">
        <f>H161</f>
        <v>5</v>
      </c>
    </row>
    <row r="161" spans="2:10" ht="15">
      <c r="B161" s="52" t="str">
        <f>'вед.прил13'!A364</f>
        <v>Реализация основного мероприятия</v>
      </c>
      <c r="C161" s="57" t="s">
        <v>215</v>
      </c>
      <c r="D161" s="57" t="s">
        <v>256</v>
      </c>
      <c r="E161" s="57" t="str">
        <f>'вед.прил13'!E364</f>
        <v>70 0 01 77110</v>
      </c>
      <c r="F161" s="57"/>
      <c r="G161" s="57"/>
      <c r="H161" s="36">
        <f>H162</f>
        <v>5</v>
      </c>
      <c r="I161" s="121"/>
      <c r="J161" s="121"/>
    </row>
    <row r="162" spans="2:10" ht="45">
      <c r="B162" s="52" t="str">
        <f>'вед.прил13'!A365</f>
        <v>Закупка товаров, работ и услуг для обеспечения государственных (муниципальных) нужд</v>
      </c>
      <c r="C162" s="57" t="s">
        <v>215</v>
      </c>
      <c r="D162" s="57" t="s">
        <v>256</v>
      </c>
      <c r="E162" s="57" t="str">
        <f>'вед.прил13'!E365</f>
        <v>70 0 01 77110</v>
      </c>
      <c r="F162" s="57" t="s">
        <v>270</v>
      </c>
      <c r="G162" s="57"/>
      <c r="H162" s="36">
        <f>H163</f>
        <v>5</v>
      </c>
      <c r="I162" s="121"/>
      <c r="J162" s="121"/>
    </row>
    <row r="163" spans="2:10" ht="45">
      <c r="B163" s="52" t="str">
        <f>'вед.прил13'!A366</f>
        <v>Иные закупки товаров, работ и услуг для обеспечения государственных (муниципальных) нужд</v>
      </c>
      <c r="C163" s="57" t="s">
        <v>215</v>
      </c>
      <c r="D163" s="57" t="s">
        <v>256</v>
      </c>
      <c r="E163" s="57" t="str">
        <f>'вед.прил13'!E366</f>
        <v>70 0 01 77110</v>
      </c>
      <c r="F163" s="57" t="s">
        <v>271</v>
      </c>
      <c r="G163" s="57"/>
      <c r="H163" s="36">
        <f>H164</f>
        <v>5</v>
      </c>
      <c r="I163" s="121"/>
      <c r="J163" s="121"/>
    </row>
    <row r="164" spans="2:10" ht="15">
      <c r="B164" s="61" t="str">
        <f>'вед.прил13'!A367</f>
        <v>Городские средства</v>
      </c>
      <c r="C164" s="67" t="s">
        <v>215</v>
      </c>
      <c r="D164" s="67" t="s">
        <v>256</v>
      </c>
      <c r="E164" s="67" t="str">
        <f>'вед.прил13'!E367</f>
        <v>70 0 01 77110</v>
      </c>
      <c r="F164" s="67" t="s">
        <v>271</v>
      </c>
      <c r="G164" s="67" t="s">
        <v>248</v>
      </c>
      <c r="H164" s="38">
        <f>'вед.прил13'!I367</f>
        <v>5</v>
      </c>
      <c r="I164" s="121"/>
      <c r="J164" s="121"/>
    </row>
    <row r="165" spans="2:10" ht="14.25">
      <c r="B165" s="103" t="s">
        <v>203</v>
      </c>
      <c r="C165" s="58" t="s">
        <v>218</v>
      </c>
      <c r="D165" s="58"/>
      <c r="E165" s="58"/>
      <c r="F165" s="58"/>
      <c r="G165" s="58"/>
      <c r="H165" s="40">
        <f>H168+H176+H182+H229</f>
        <v>108699.90000000001</v>
      </c>
      <c r="I165" s="121"/>
      <c r="J165" s="121"/>
    </row>
    <row r="166" spans="2:8" ht="14.25">
      <c r="B166" s="103" t="s">
        <v>260</v>
      </c>
      <c r="C166" s="58" t="s">
        <v>218</v>
      </c>
      <c r="D166" s="58"/>
      <c r="E166" s="58"/>
      <c r="F166" s="58"/>
      <c r="G166" s="58" t="s">
        <v>248</v>
      </c>
      <c r="H166" s="40">
        <f>H175+H181+H192+H217+H223+H228+H235+H240+H245+H201+H207</f>
        <v>4990.1</v>
      </c>
    </row>
    <row r="167" spans="2:8" ht="14.25">
      <c r="B167" s="103" t="s">
        <v>261</v>
      </c>
      <c r="C167" s="58" t="s">
        <v>218</v>
      </c>
      <c r="D167" s="58"/>
      <c r="E167" s="58"/>
      <c r="F167" s="58"/>
      <c r="G167" s="58" t="s">
        <v>249</v>
      </c>
      <c r="H167" s="40">
        <f>H188+H197+H213</f>
        <v>103709.8</v>
      </c>
    </row>
    <row r="168" spans="2:8" ht="14.25">
      <c r="B168" s="62" t="s">
        <v>262</v>
      </c>
      <c r="C168" s="58" t="s">
        <v>218</v>
      </c>
      <c r="D168" s="58" t="s">
        <v>215</v>
      </c>
      <c r="E168" s="58"/>
      <c r="F168" s="58"/>
      <c r="G168" s="35"/>
      <c r="H168" s="130">
        <f aca="true" t="shared" si="0" ref="H168:H174">H169</f>
        <v>150</v>
      </c>
    </row>
    <row r="169" spans="2:8" ht="30">
      <c r="B169" s="52" t="str">
        <f>'вед.прил13'!A54</f>
        <v>Муниципальная программа "Молодежь города Ливны Орловской области на 2019-2023 годы"</v>
      </c>
      <c r="C169" s="57" t="s">
        <v>218</v>
      </c>
      <c r="D169" s="57" t="s">
        <v>215</v>
      </c>
      <c r="E169" s="57" t="s">
        <v>62</v>
      </c>
      <c r="F169" s="57"/>
      <c r="G169" s="57"/>
      <c r="H169" s="36">
        <f t="shared" si="0"/>
        <v>150</v>
      </c>
    </row>
    <row r="170" spans="2:8" ht="30">
      <c r="B170" s="52" t="str">
        <f>'вед.прил13'!A55</f>
        <v>Подпрограмма "Содействие занятости молодежи города Ливны на 2019-2023 годы" </v>
      </c>
      <c r="C170" s="57" t="s">
        <v>218</v>
      </c>
      <c r="D170" s="57" t="s">
        <v>215</v>
      </c>
      <c r="E170" s="57" t="s">
        <v>63</v>
      </c>
      <c r="F170" s="57"/>
      <c r="G170" s="57"/>
      <c r="H170" s="36">
        <f t="shared" si="0"/>
        <v>150</v>
      </c>
    </row>
    <row r="171" spans="2:8" ht="75">
      <c r="B171" s="52" t="str">
        <f>'вед.прил13'!A56</f>
        <v>Основное мероприятие "Организация и финансирование временного трудоустройства несовершеннолетних граждан в возрасте от 14 до 18 лет в свободное от учебы время, в том числе в каникулярный период"</v>
      </c>
      <c r="C171" s="57" t="s">
        <v>218</v>
      </c>
      <c r="D171" s="57" t="s">
        <v>215</v>
      </c>
      <c r="E171" s="57" t="s">
        <v>65</v>
      </c>
      <c r="F171" s="57"/>
      <c r="G171" s="57"/>
      <c r="H171" s="36">
        <f t="shared" si="0"/>
        <v>150</v>
      </c>
    </row>
    <row r="172" spans="2:8" ht="15">
      <c r="B172" s="100" t="str">
        <f>'вед.прил13'!A57</f>
        <v>Реализация основного мероприятия</v>
      </c>
      <c r="C172" s="57" t="s">
        <v>218</v>
      </c>
      <c r="D172" s="57" t="s">
        <v>215</v>
      </c>
      <c r="E172" s="57" t="s">
        <v>66</v>
      </c>
      <c r="F172" s="57"/>
      <c r="G172" s="57"/>
      <c r="H172" s="36">
        <f t="shared" si="0"/>
        <v>150</v>
      </c>
    </row>
    <row r="173" spans="2:8" ht="45">
      <c r="B173" s="100" t="str">
        <f>'вед.прил13'!A58</f>
        <v>Предоставление субсидий бюджетным, автономным учреждениям и иным некоммерческим организациям</v>
      </c>
      <c r="C173" s="57" t="s">
        <v>218</v>
      </c>
      <c r="D173" s="57" t="s">
        <v>215</v>
      </c>
      <c r="E173" s="57" t="s">
        <v>66</v>
      </c>
      <c r="F173" s="57" t="s">
        <v>272</v>
      </c>
      <c r="G173" s="57"/>
      <c r="H173" s="36">
        <f t="shared" si="0"/>
        <v>150</v>
      </c>
    </row>
    <row r="174" spans="2:8" ht="15">
      <c r="B174" s="100" t="str">
        <f>'вед.прил13'!A59</f>
        <v>Субсидии бюджетным учреждениям</v>
      </c>
      <c r="C174" s="57" t="s">
        <v>218</v>
      </c>
      <c r="D174" s="57" t="s">
        <v>215</v>
      </c>
      <c r="E174" s="57" t="s">
        <v>66</v>
      </c>
      <c r="F174" s="57" t="s">
        <v>274</v>
      </c>
      <c r="G174" s="57"/>
      <c r="H174" s="36">
        <f t="shared" si="0"/>
        <v>150</v>
      </c>
    </row>
    <row r="175" spans="2:8" ht="15">
      <c r="B175" s="63" t="s">
        <v>260</v>
      </c>
      <c r="C175" s="67" t="s">
        <v>218</v>
      </c>
      <c r="D175" s="67" t="s">
        <v>215</v>
      </c>
      <c r="E175" s="67" t="s">
        <v>66</v>
      </c>
      <c r="F175" s="67" t="s">
        <v>274</v>
      </c>
      <c r="G175" s="67" t="s">
        <v>248</v>
      </c>
      <c r="H175" s="38">
        <f>'вед.прил13'!I60</f>
        <v>150</v>
      </c>
    </row>
    <row r="176" spans="2:8" ht="14.25">
      <c r="B176" s="62" t="s">
        <v>294</v>
      </c>
      <c r="C176" s="58" t="s">
        <v>218</v>
      </c>
      <c r="D176" s="58" t="s">
        <v>219</v>
      </c>
      <c r="E176" s="58"/>
      <c r="F176" s="58"/>
      <c r="G176" s="58"/>
      <c r="H176" s="35">
        <f>H177</f>
        <v>220</v>
      </c>
    </row>
    <row r="177" spans="2:8" ht="15">
      <c r="B177" s="52" t="s">
        <v>190</v>
      </c>
      <c r="C177" s="57" t="s">
        <v>218</v>
      </c>
      <c r="D177" s="57" t="s">
        <v>219</v>
      </c>
      <c r="E177" s="57" t="s">
        <v>404</v>
      </c>
      <c r="F177" s="58"/>
      <c r="G177" s="58"/>
      <c r="H177" s="36">
        <f>H178</f>
        <v>220</v>
      </c>
    </row>
    <row r="178" spans="2:8" ht="75">
      <c r="B178" s="60" t="s">
        <v>295</v>
      </c>
      <c r="C178" s="57" t="s">
        <v>218</v>
      </c>
      <c r="D178" s="57" t="s">
        <v>219</v>
      </c>
      <c r="E178" s="57" t="s">
        <v>95</v>
      </c>
      <c r="F178" s="57"/>
      <c r="G178" s="57"/>
      <c r="H178" s="36">
        <f>H179</f>
        <v>220</v>
      </c>
    </row>
    <row r="179" spans="2:8" ht="45">
      <c r="B179" s="52" t="s">
        <v>362</v>
      </c>
      <c r="C179" s="57" t="s">
        <v>218</v>
      </c>
      <c r="D179" s="57" t="s">
        <v>219</v>
      </c>
      <c r="E179" s="57" t="s">
        <v>95</v>
      </c>
      <c r="F179" s="57" t="s">
        <v>270</v>
      </c>
      <c r="G179" s="57"/>
      <c r="H179" s="36">
        <f>H180</f>
        <v>220</v>
      </c>
    </row>
    <row r="180" spans="2:8" ht="45">
      <c r="B180" s="52" t="s">
        <v>348</v>
      </c>
      <c r="C180" s="57" t="s">
        <v>218</v>
      </c>
      <c r="D180" s="57" t="s">
        <v>219</v>
      </c>
      <c r="E180" s="57" t="s">
        <v>95</v>
      </c>
      <c r="F180" s="57" t="s">
        <v>271</v>
      </c>
      <c r="G180" s="57"/>
      <c r="H180" s="36">
        <f>H181</f>
        <v>220</v>
      </c>
    </row>
    <row r="181" spans="2:8" ht="15">
      <c r="B181" s="63" t="s">
        <v>260</v>
      </c>
      <c r="C181" s="67" t="s">
        <v>218</v>
      </c>
      <c r="D181" s="67" t="s">
        <v>219</v>
      </c>
      <c r="E181" s="67" t="s">
        <v>95</v>
      </c>
      <c r="F181" s="67" t="s">
        <v>271</v>
      </c>
      <c r="G181" s="67" t="s">
        <v>248</v>
      </c>
      <c r="H181" s="38">
        <f>'вед.прил13'!I469</f>
        <v>220</v>
      </c>
    </row>
    <row r="182" spans="2:8" ht="14.25">
      <c r="B182" s="99" t="s">
        <v>349</v>
      </c>
      <c r="C182" s="58" t="s">
        <v>218</v>
      </c>
      <c r="D182" s="58" t="s">
        <v>217</v>
      </c>
      <c r="E182" s="58"/>
      <c r="F182" s="58"/>
      <c r="G182" s="58"/>
      <c r="H182" s="35">
        <f>H183+H208+H218+H202</f>
        <v>107929.90000000001</v>
      </c>
    </row>
    <row r="183" spans="2:8" ht="75">
      <c r="B183" s="142" t="str">
        <f>'вед.прил13'!A471</f>
        <v>Муниципальная программа "Ремонт, строительство, реконструкция и содержание автомобильных дорог общего пользования местного значения города Ливны на 2020-2022 годы"</v>
      </c>
      <c r="C183" s="57" t="s">
        <v>218</v>
      </c>
      <c r="D183" s="57" t="s">
        <v>217</v>
      </c>
      <c r="E183" s="57" t="str">
        <f>'вед.прил13'!E471</f>
        <v>55 0 00 00000</v>
      </c>
      <c r="F183" s="57"/>
      <c r="G183" s="57"/>
      <c r="H183" s="36">
        <f>H184+H193</f>
        <v>92921.6</v>
      </c>
    </row>
    <row r="184" spans="2:8" ht="45">
      <c r="B184" s="52" t="str">
        <f>'вед.прил13'!A472</f>
        <v>Основное мероприятие "Ремонт автомобильных дорог общего пользования местного значения города"</v>
      </c>
      <c r="C184" s="57" t="s">
        <v>218</v>
      </c>
      <c r="D184" s="57" t="s">
        <v>217</v>
      </c>
      <c r="E184" s="57" t="str">
        <f>'вед.прил13'!E472</f>
        <v>55 0 01 00000</v>
      </c>
      <c r="F184" s="57"/>
      <c r="G184" s="57"/>
      <c r="H184" s="36">
        <f>H185+H189</f>
        <v>50617.6</v>
      </c>
    </row>
    <row r="185" spans="2:8" ht="15">
      <c r="B185" s="52" t="str">
        <f>'вед.прил13'!A473</f>
        <v>Реализация основного мероприятия</v>
      </c>
      <c r="C185" s="57" t="s">
        <v>218</v>
      </c>
      <c r="D185" s="57" t="s">
        <v>217</v>
      </c>
      <c r="E185" s="57" t="str">
        <f>'вед.прил13'!E473</f>
        <v>55 0 01 70550</v>
      </c>
      <c r="F185" s="57"/>
      <c r="G185" s="57"/>
      <c r="H185" s="36">
        <f>H186</f>
        <v>50000</v>
      </c>
    </row>
    <row r="186" spans="2:8" ht="45">
      <c r="B186" s="52" t="str">
        <f>'вед.прил13'!A474</f>
        <v>Закупка товаров, работ и услуг для обеспечения государственных (муниципальных) нужд</v>
      </c>
      <c r="C186" s="57" t="s">
        <v>218</v>
      </c>
      <c r="D186" s="57" t="s">
        <v>217</v>
      </c>
      <c r="E186" s="57" t="str">
        <f>'вед.прил13'!E474</f>
        <v>55 0 01 70550</v>
      </c>
      <c r="F186" s="57" t="s">
        <v>270</v>
      </c>
      <c r="G186" s="57"/>
      <c r="H186" s="36">
        <f>H187</f>
        <v>50000</v>
      </c>
    </row>
    <row r="187" spans="2:8" ht="45">
      <c r="B187" s="52" t="str">
        <f>'вед.прил13'!A475</f>
        <v>Иные закупки товаров, работ и услуг для обеспечения государственных (муниципальных) нужд</v>
      </c>
      <c r="C187" s="57" t="s">
        <v>218</v>
      </c>
      <c r="D187" s="57" t="s">
        <v>217</v>
      </c>
      <c r="E187" s="57" t="str">
        <f>'вед.прил13'!E475</f>
        <v>55 0 01 70550</v>
      </c>
      <c r="F187" s="57" t="s">
        <v>271</v>
      </c>
      <c r="G187" s="57"/>
      <c r="H187" s="36">
        <f>'вед.прил13'!I476</f>
        <v>50000</v>
      </c>
    </row>
    <row r="188" spans="2:8" ht="15">
      <c r="B188" s="61" t="s">
        <v>261</v>
      </c>
      <c r="C188" s="67" t="s">
        <v>218</v>
      </c>
      <c r="D188" s="67" t="s">
        <v>217</v>
      </c>
      <c r="E188" s="67" t="s">
        <v>160</v>
      </c>
      <c r="F188" s="67" t="s">
        <v>271</v>
      </c>
      <c r="G188" s="67" t="s">
        <v>249</v>
      </c>
      <c r="H188" s="38">
        <f>'вед.прил13'!I476</f>
        <v>50000</v>
      </c>
    </row>
    <row r="189" spans="2:8" ht="15">
      <c r="B189" s="52" t="s">
        <v>328</v>
      </c>
      <c r="C189" s="57" t="s">
        <v>218</v>
      </c>
      <c r="D189" s="57" t="s">
        <v>217</v>
      </c>
      <c r="E189" s="57" t="str">
        <f>'вед.прил13'!E477</f>
        <v>55 0 01 77630</v>
      </c>
      <c r="F189" s="57"/>
      <c r="G189" s="57"/>
      <c r="H189" s="36">
        <f>H190</f>
        <v>617.6</v>
      </c>
    </row>
    <row r="190" spans="2:8" ht="45">
      <c r="B190" s="52" t="s">
        <v>362</v>
      </c>
      <c r="C190" s="57" t="s">
        <v>218</v>
      </c>
      <c r="D190" s="57" t="s">
        <v>217</v>
      </c>
      <c r="E190" s="57" t="str">
        <f>'вед.прил13'!E478</f>
        <v>55 0 01 77630</v>
      </c>
      <c r="F190" s="57" t="s">
        <v>270</v>
      </c>
      <c r="G190" s="57"/>
      <c r="H190" s="36">
        <f>H191</f>
        <v>617.6</v>
      </c>
    </row>
    <row r="191" spans="2:8" ht="45">
      <c r="B191" s="52" t="s">
        <v>348</v>
      </c>
      <c r="C191" s="57" t="s">
        <v>218</v>
      </c>
      <c r="D191" s="57" t="s">
        <v>217</v>
      </c>
      <c r="E191" s="57" t="str">
        <f>'вед.прил13'!E479</f>
        <v>55 0 01 77630</v>
      </c>
      <c r="F191" s="57" t="s">
        <v>271</v>
      </c>
      <c r="G191" s="57"/>
      <c r="H191" s="36">
        <f>H192</f>
        <v>617.6</v>
      </c>
    </row>
    <row r="192" spans="2:8" ht="15">
      <c r="B192" s="63" t="s">
        <v>260</v>
      </c>
      <c r="C192" s="67" t="s">
        <v>218</v>
      </c>
      <c r="D192" s="67" t="s">
        <v>217</v>
      </c>
      <c r="E192" s="67" t="str">
        <f>'вед.прил13'!E480</f>
        <v>55 0 01 77630</v>
      </c>
      <c r="F192" s="67" t="s">
        <v>271</v>
      </c>
      <c r="G192" s="67" t="s">
        <v>248</v>
      </c>
      <c r="H192" s="38">
        <f>'вед.прил13'!I480</f>
        <v>617.6</v>
      </c>
    </row>
    <row r="193" spans="2:8" ht="45">
      <c r="B193" s="100" t="str">
        <f>'вед.прил13'!A481</f>
        <v>Основное мероприятие "Содержание автомобильных дорог общего пользования местного значения города"</v>
      </c>
      <c r="C193" s="57" t="s">
        <v>218</v>
      </c>
      <c r="D193" s="57" t="s">
        <v>217</v>
      </c>
      <c r="E193" s="57" t="str">
        <f>'вед.прил13'!E481</f>
        <v>55 0 02 00000</v>
      </c>
      <c r="F193" s="57"/>
      <c r="G193" s="57"/>
      <c r="H193" s="36">
        <f>H194+H198</f>
        <v>42304</v>
      </c>
    </row>
    <row r="194" spans="2:8" ht="15">
      <c r="B194" s="52" t="s">
        <v>328</v>
      </c>
      <c r="C194" s="57" t="s">
        <v>218</v>
      </c>
      <c r="D194" s="57" t="s">
        <v>217</v>
      </c>
      <c r="E194" s="57" t="s">
        <v>101</v>
      </c>
      <c r="F194" s="57"/>
      <c r="G194" s="57"/>
      <c r="H194" s="36">
        <f>H195</f>
        <v>40000</v>
      </c>
    </row>
    <row r="195" spans="2:8" ht="45">
      <c r="B195" s="52" t="s">
        <v>362</v>
      </c>
      <c r="C195" s="57" t="s">
        <v>218</v>
      </c>
      <c r="D195" s="57" t="s">
        <v>217</v>
      </c>
      <c r="E195" s="57" t="s">
        <v>101</v>
      </c>
      <c r="F195" s="57" t="s">
        <v>270</v>
      </c>
      <c r="G195" s="57"/>
      <c r="H195" s="36">
        <f>H196</f>
        <v>40000</v>
      </c>
    </row>
    <row r="196" spans="2:8" ht="45">
      <c r="B196" s="52" t="s">
        <v>348</v>
      </c>
      <c r="C196" s="57" t="s">
        <v>218</v>
      </c>
      <c r="D196" s="57" t="s">
        <v>217</v>
      </c>
      <c r="E196" s="57" t="s">
        <v>101</v>
      </c>
      <c r="F196" s="57" t="s">
        <v>271</v>
      </c>
      <c r="G196" s="57"/>
      <c r="H196" s="36">
        <f>H197</f>
        <v>40000</v>
      </c>
    </row>
    <row r="197" spans="2:8" ht="15">
      <c r="B197" s="63" t="s">
        <v>261</v>
      </c>
      <c r="C197" s="67" t="s">
        <v>218</v>
      </c>
      <c r="D197" s="67" t="s">
        <v>217</v>
      </c>
      <c r="E197" s="67" t="s">
        <v>101</v>
      </c>
      <c r="F197" s="67" t="s">
        <v>271</v>
      </c>
      <c r="G197" s="67" t="s">
        <v>249</v>
      </c>
      <c r="H197" s="36">
        <f>'вед.прил13'!I485</f>
        <v>40000</v>
      </c>
    </row>
    <row r="198" spans="2:8" ht="15">
      <c r="B198" s="52" t="s">
        <v>328</v>
      </c>
      <c r="C198" s="57" t="s">
        <v>218</v>
      </c>
      <c r="D198" s="57" t="s">
        <v>217</v>
      </c>
      <c r="E198" s="57" t="s">
        <v>100</v>
      </c>
      <c r="F198" s="57"/>
      <c r="G198" s="57"/>
      <c r="H198" s="36">
        <f>H199</f>
        <v>2304</v>
      </c>
    </row>
    <row r="199" spans="2:8" ht="45">
      <c r="B199" s="52" t="s">
        <v>362</v>
      </c>
      <c r="C199" s="57" t="s">
        <v>218</v>
      </c>
      <c r="D199" s="57" t="s">
        <v>217</v>
      </c>
      <c r="E199" s="57" t="s">
        <v>100</v>
      </c>
      <c r="F199" s="57" t="s">
        <v>270</v>
      </c>
      <c r="G199" s="57"/>
      <c r="H199" s="36">
        <f>H200</f>
        <v>2304</v>
      </c>
    </row>
    <row r="200" spans="2:8" ht="45">
      <c r="B200" s="52" t="s">
        <v>348</v>
      </c>
      <c r="C200" s="57" t="s">
        <v>218</v>
      </c>
      <c r="D200" s="57" t="s">
        <v>217</v>
      </c>
      <c r="E200" s="57" t="s">
        <v>100</v>
      </c>
      <c r="F200" s="57" t="s">
        <v>271</v>
      </c>
      <c r="G200" s="57"/>
      <c r="H200" s="36">
        <f>H201</f>
        <v>2304</v>
      </c>
    </row>
    <row r="201" spans="2:8" ht="15">
      <c r="B201" s="63" t="s">
        <v>260</v>
      </c>
      <c r="C201" s="67" t="s">
        <v>218</v>
      </c>
      <c r="D201" s="67" t="s">
        <v>217</v>
      </c>
      <c r="E201" s="67" t="s">
        <v>100</v>
      </c>
      <c r="F201" s="67" t="s">
        <v>271</v>
      </c>
      <c r="G201" s="67" t="s">
        <v>248</v>
      </c>
      <c r="H201" s="36">
        <f>'вед.прил13'!I489</f>
        <v>2304</v>
      </c>
    </row>
    <row r="202" spans="2:8" ht="60">
      <c r="B202" s="143" t="s">
        <v>495</v>
      </c>
      <c r="C202" s="144" t="s">
        <v>218</v>
      </c>
      <c r="D202" s="144" t="s">
        <v>217</v>
      </c>
      <c r="E202" s="144" t="s">
        <v>70</v>
      </c>
      <c r="F202" s="144"/>
      <c r="G202" s="144"/>
      <c r="H202" s="36">
        <f>H203</f>
        <v>720</v>
      </c>
    </row>
    <row r="203" spans="2:8" ht="45">
      <c r="B203" s="60" t="s">
        <v>178</v>
      </c>
      <c r="C203" s="144" t="s">
        <v>218</v>
      </c>
      <c r="D203" s="144" t="s">
        <v>217</v>
      </c>
      <c r="E203" s="144" t="s">
        <v>71</v>
      </c>
      <c r="F203" s="144"/>
      <c r="G203" s="144"/>
      <c r="H203" s="36">
        <f>H204</f>
        <v>720</v>
      </c>
    </row>
    <row r="204" spans="2:8" ht="15">
      <c r="B204" s="60" t="s">
        <v>328</v>
      </c>
      <c r="C204" s="144" t="s">
        <v>218</v>
      </c>
      <c r="D204" s="144" t="s">
        <v>217</v>
      </c>
      <c r="E204" s="144" t="s">
        <v>72</v>
      </c>
      <c r="F204" s="144"/>
      <c r="G204" s="144"/>
      <c r="H204" s="36">
        <f>H205</f>
        <v>720</v>
      </c>
    </row>
    <row r="205" spans="2:8" ht="45">
      <c r="B205" s="60" t="s">
        <v>362</v>
      </c>
      <c r="C205" s="144" t="s">
        <v>218</v>
      </c>
      <c r="D205" s="144" t="s">
        <v>217</v>
      </c>
      <c r="E205" s="144" t="s">
        <v>72</v>
      </c>
      <c r="F205" s="144" t="s">
        <v>270</v>
      </c>
      <c r="G205" s="144"/>
      <c r="H205" s="36">
        <f>H206</f>
        <v>720</v>
      </c>
    </row>
    <row r="206" spans="2:8" ht="45">
      <c r="B206" s="60" t="s">
        <v>348</v>
      </c>
      <c r="C206" s="144" t="s">
        <v>218</v>
      </c>
      <c r="D206" s="144" t="s">
        <v>217</v>
      </c>
      <c r="E206" s="144" t="s">
        <v>72</v>
      </c>
      <c r="F206" s="144" t="s">
        <v>271</v>
      </c>
      <c r="G206" s="144"/>
      <c r="H206" s="36">
        <f>H207</f>
        <v>720</v>
      </c>
    </row>
    <row r="207" spans="2:8" ht="15">
      <c r="B207" s="63" t="s">
        <v>260</v>
      </c>
      <c r="C207" s="147" t="s">
        <v>218</v>
      </c>
      <c r="D207" s="147" t="s">
        <v>217</v>
      </c>
      <c r="E207" s="147" t="s">
        <v>72</v>
      </c>
      <c r="F207" s="147" t="s">
        <v>271</v>
      </c>
      <c r="G207" s="147" t="s">
        <v>248</v>
      </c>
      <c r="H207" s="38">
        <f>'вед.прил13'!I253</f>
        <v>720</v>
      </c>
    </row>
    <row r="208" spans="2:8" ht="45">
      <c r="B208" s="52" t="s">
        <v>369</v>
      </c>
      <c r="C208" s="57" t="s">
        <v>218</v>
      </c>
      <c r="D208" s="57" t="s">
        <v>217</v>
      </c>
      <c r="E208" s="57" t="str">
        <f>'вед.прил13'!E490</f>
        <v>61 0 00 00000</v>
      </c>
      <c r="F208" s="57"/>
      <c r="G208" s="57"/>
      <c r="H208" s="36">
        <f>H209</f>
        <v>14248.3</v>
      </c>
    </row>
    <row r="209" spans="2:8" ht="45">
      <c r="B209" s="52" t="str">
        <f>'вед.прил13'!A491</f>
        <v>Основное мероприятие "Благоустройство дворовых территорий многоквартирных домов"</v>
      </c>
      <c r="C209" s="57" t="s">
        <v>218</v>
      </c>
      <c r="D209" s="57" t="s">
        <v>217</v>
      </c>
      <c r="E209" s="57" t="str">
        <f>'вед.прил13'!E491</f>
        <v>61 0 F2 00000</v>
      </c>
      <c r="F209" s="57"/>
      <c r="G209" s="57"/>
      <c r="H209" s="36">
        <f>H214+H210</f>
        <v>14248.3</v>
      </c>
    </row>
    <row r="210" spans="2:8" ht="15">
      <c r="B210" s="52" t="s">
        <v>328</v>
      </c>
      <c r="C210" s="57" t="s">
        <v>218</v>
      </c>
      <c r="D210" s="57" t="s">
        <v>217</v>
      </c>
      <c r="E210" s="57" t="s">
        <v>463</v>
      </c>
      <c r="F210" s="57"/>
      <c r="G210" s="57"/>
      <c r="H210" s="36">
        <f>H211</f>
        <v>13709.8</v>
      </c>
    </row>
    <row r="211" spans="2:8" ht="45">
      <c r="B211" s="52" t="s">
        <v>362</v>
      </c>
      <c r="C211" s="57" t="s">
        <v>218</v>
      </c>
      <c r="D211" s="57" t="s">
        <v>217</v>
      </c>
      <c r="E211" s="57" t="s">
        <v>463</v>
      </c>
      <c r="F211" s="57" t="s">
        <v>270</v>
      </c>
      <c r="G211" s="57"/>
      <c r="H211" s="36">
        <f>H212</f>
        <v>13709.8</v>
      </c>
    </row>
    <row r="212" spans="2:8" ht="45">
      <c r="B212" s="52" t="s">
        <v>348</v>
      </c>
      <c r="C212" s="57" t="s">
        <v>218</v>
      </c>
      <c r="D212" s="57" t="s">
        <v>217</v>
      </c>
      <c r="E212" s="57" t="s">
        <v>463</v>
      </c>
      <c r="F212" s="57" t="s">
        <v>271</v>
      </c>
      <c r="G212" s="57"/>
      <c r="H212" s="36">
        <f>H213</f>
        <v>13709.8</v>
      </c>
    </row>
    <row r="213" spans="2:8" ht="15">
      <c r="B213" s="63" t="s">
        <v>261</v>
      </c>
      <c r="C213" s="67" t="s">
        <v>218</v>
      </c>
      <c r="D213" s="67" t="s">
        <v>217</v>
      </c>
      <c r="E213" s="67" t="s">
        <v>463</v>
      </c>
      <c r="F213" s="67" t="s">
        <v>271</v>
      </c>
      <c r="G213" s="67" t="s">
        <v>249</v>
      </c>
      <c r="H213" s="38">
        <f>'вед.прил13'!I495</f>
        <v>13709.8</v>
      </c>
    </row>
    <row r="214" spans="2:8" ht="15">
      <c r="B214" s="52" t="s">
        <v>328</v>
      </c>
      <c r="C214" s="57" t="s">
        <v>218</v>
      </c>
      <c r="D214" s="57" t="s">
        <v>217</v>
      </c>
      <c r="E214" s="57" t="str">
        <f>'вед.прил13'!E496</f>
        <v>61 0 F2 77720</v>
      </c>
      <c r="F214" s="57"/>
      <c r="G214" s="57"/>
      <c r="H214" s="36">
        <f>H215</f>
        <v>538.5</v>
      </c>
    </row>
    <row r="215" spans="2:8" ht="45">
      <c r="B215" s="52" t="s">
        <v>362</v>
      </c>
      <c r="C215" s="57" t="s">
        <v>218</v>
      </c>
      <c r="D215" s="57" t="s">
        <v>217</v>
      </c>
      <c r="E215" s="57" t="str">
        <f>'вед.прил13'!E497</f>
        <v>61 0 F2 77720</v>
      </c>
      <c r="F215" s="57" t="s">
        <v>270</v>
      </c>
      <c r="G215" s="57"/>
      <c r="H215" s="36">
        <f>H216</f>
        <v>538.5</v>
      </c>
    </row>
    <row r="216" spans="2:8" ht="45">
      <c r="B216" s="52" t="s">
        <v>348</v>
      </c>
      <c r="C216" s="57" t="s">
        <v>218</v>
      </c>
      <c r="D216" s="57" t="s">
        <v>217</v>
      </c>
      <c r="E216" s="57" t="str">
        <f>'вед.прил13'!E498</f>
        <v>61 0 F2 77720</v>
      </c>
      <c r="F216" s="57" t="s">
        <v>271</v>
      </c>
      <c r="G216" s="57"/>
      <c r="H216" s="36">
        <f>H217</f>
        <v>538.5</v>
      </c>
    </row>
    <row r="217" spans="2:8" ht="15">
      <c r="B217" s="63" t="s">
        <v>260</v>
      </c>
      <c r="C217" s="67" t="s">
        <v>218</v>
      </c>
      <c r="D217" s="67" t="s">
        <v>217</v>
      </c>
      <c r="E217" s="67" t="str">
        <f>'вед.прил13'!E499</f>
        <v>61 0 F2 77720</v>
      </c>
      <c r="F217" s="67" t="s">
        <v>271</v>
      </c>
      <c r="G217" s="67" t="s">
        <v>248</v>
      </c>
      <c r="H217" s="38">
        <f>'вед.прил13'!I499</f>
        <v>538.5</v>
      </c>
    </row>
    <row r="218" spans="2:8" ht="60">
      <c r="B218" s="143" t="s">
        <v>151</v>
      </c>
      <c r="C218" s="57" t="s">
        <v>218</v>
      </c>
      <c r="D218" s="57" t="s">
        <v>217</v>
      </c>
      <c r="E218" s="57" t="s">
        <v>159</v>
      </c>
      <c r="F218" s="67"/>
      <c r="G218" s="67"/>
      <c r="H218" s="36">
        <f>H219+H224</f>
        <v>40</v>
      </c>
    </row>
    <row r="219" spans="2:8" ht="45">
      <c r="B219" s="60" t="s">
        <v>152</v>
      </c>
      <c r="C219" s="57" t="s">
        <v>218</v>
      </c>
      <c r="D219" s="57" t="s">
        <v>217</v>
      </c>
      <c r="E219" s="57" t="s">
        <v>153</v>
      </c>
      <c r="F219" s="67"/>
      <c r="G219" s="67"/>
      <c r="H219" s="36">
        <f>H220</f>
        <v>20</v>
      </c>
    </row>
    <row r="220" spans="2:8" ht="15">
      <c r="B220" s="60" t="s">
        <v>328</v>
      </c>
      <c r="C220" s="57" t="s">
        <v>218</v>
      </c>
      <c r="D220" s="57" t="s">
        <v>217</v>
      </c>
      <c r="E220" s="57" t="s">
        <v>154</v>
      </c>
      <c r="F220" s="67"/>
      <c r="G220" s="67"/>
      <c r="H220" s="36">
        <f>H221</f>
        <v>20</v>
      </c>
    </row>
    <row r="221" spans="2:8" ht="45">
      <c r="B221" s="100" t="s">
        <v>273</v>
      </c>
      <c r="C221" s="57" t="s">
        <v>218</v>
      </c>
      <c r="D221" s="57" t="s">
        <v>217</v>
      </c>
      <c r="E221" s="57" t="s">
        <v>154</v>
      </c>
      <c r="F221" s="57" t="s">
        <v>272</v>
      </c>
      <c r="G221" s="57"/>
      <c r="H221" s="36">
        <f>H222</f>
        <v>20</v>
      </c>
    </row>
    <row r="222" spans="2:8" ht="15">
      <c r="B222" s="60" t="s">
        <v>275</v>
      </c>
      <c r="C222" s="57" t="s">
        <v>218</v>
      </c>
      <c r="D222" s="57" t="s">
        <v>217</v>
      </c>
      <c r="E222" s="57" t="s">
        <v>154</v>
      </c>
      <c r="F222" s="57" t="s">
        <v>274</v>
      </c>
      <c r="G222" s="57"/>
      <c r="H222" s="36">
        <f>H223</f>
        <v>20</v>
      </c>
    </row>
    <row r="223" spans="2:8" ht="15">
      <c r="B223" s="63" t="s">
        <v>260</v>
      </c>
      <c r="C223" s="67" t="s">
        <v>218</v>
      </c>
      <c r="D223" s="67" t="s">
        <v>217</v>
      </c>
      <c r="E223" s="67" t="s">
        <v>154</v>
      </c>
      <c r="F223" s="67" t="s">
        <v>274</v>
      </c>
      <c r="G223" s="67" t="s">
        <v>248</v>
      </c>
      <c r="H223" s="38">
        <f>'вед.прил13'!I67</f>
        <v>20</v>
      </c>
    </row>
    <row r="224" spans="2:8" ht="45">
      <c r="B224" s="60" t="s">
        <v>155</v>
      </c>
      <c r="C224" s="57" t="s">
        <v>218</v>
      </c>
      <c r="D224" s="57" t="s">
        <v>217</v>
      </c>
      <c r="E224" s="57" t="s">
        <v>156</v>
      </c>
      <c r="F224" s="57"/>
      <c r="G224" s="57"/>
      <c r="H224" s="36">
        <f>H225</f>
        <v>20</v>
      </c>
    </row>
    <row r="225" spans="2:8" ht="15">
      <c r="B225" s="60" t="s">
        <v>328</v>
      </c>
      <c r="C225" s="57" t="s">
        <v>218</v>
      </c>
      <c r="D225" s="57" t="s">
        <v>217</v>
      </c>
      <c r="E225" s="57" t="s">
        <v>157</v>
      </c>
      <c r="F225" s="67"/>
      <c r="G225" s="67"/>
      <c r="H225" s="36">
        <f>H226</f>
        <v>20</v>
      </c>
    </row>
    <row r="226" spans="2:8" ht="45">
      <c r="B226" s="100" t="s">
        <v>273</v>
      </c>
      <c r="C226" s="57" t="s">
        <v>218</v>
      </c>
      <c r="D226" s="57" t="s">
        <v>217</v>
      </c>
      <c r="E226" s="57" t="s">
        <v>157</v>
      </c>
      <c r="F226" s="57" t="s">
        <v>272</v>
      </c>
      <c r="G226" s="57"/>
      <c r="H226" s="36">
        <f>H227</f>
        <v>20</v>
      </c>
    </row>
    <row r="227" spans="2:8" ht="15">
      <c r="B227" s="60" t="s">
        <v>275</v>
      </c>
      <c r="C227" s="57" t="s">
        <v>218</v>
      </c>
      <c r="D227" s="57" t="s">
        <v>217</v>
      </c>
      <c r="E227" s="57" t="s">
        <v>157</v>
      </c>
      <c r="F227" s="57" t="s">
        <v>274</v>
      </c>
      <c r="G227" s="57"/>
      <c r="H227" s="36">
        <f>H228</f>
        <v>20</v>
      </c>
    </row>
    <row r="228" spans="2:8" ht="15">
      <c r="B228" s="63" t="s">
        <v>260</v>
      </c>
      <c r="C228" s="67" t="s">
        <v>218</v>
      </c>
      <c r="D228" s="67" t="s">
        <v>217</v>
      </c>
      <c r="E228" s="67" t="s">
        <v>157</v>
      </c>
      <c r="F228" s="67" t="s">
        <v>274</v>
      </c>
      <c r="G228" s="67" t="s">
        <v>248</v>
      </c>
      <c r="H228" s="38">
        <f>'вед.прил13'!I72</f>
        <v>20</v>
      </c>
    </row>
    <row r="229" spans="2:8" ht="28.5">
      <c r="B229" s="98" t="s">
        <v>233</v>
      </c>
      <c r="C229" s="58" t="s">
        <v>218</v>
      </c>
      <c r="D229" s="58" t="s">
        <v>230</v>
      </c>
      <c r="E229" s="58"/>
      <c r="F229" s="58"/>
      <c r="G229" s="58"/>
      <c r="H229" s="35">
        <f>H230+H241</f>
        <v>400</v>
      </c>
    </row>
    <row r="230" spans="2:8" ht="60">
      <c r="B230" s="143" t="str">
        <f>'вед.прил13'!A399</f>
        <v>Муниципальная программа "Развитие и поддержка малого и среднего предпринимательства в городе Ливны на 2020-2022 годы"</v>
      </c>
      <c r="C230" s="57" t="s">
        <v>218</v>
      </c>
      <c r="D230" s="57" t="s">
        <v>230</v>
      </c>
      <c r="E230" s="57" t="str">
        <f>'вед.прил13'!E399</f>
        <v>50 0 00 00000</v>
      </c>
      <c r="F230" s="57"/>
      <c r="G230" s="57"/>
      <c r="H230" s="36">
        <f>H231+H236</f>
        <v>50</v>
      </c>
    </row>
    <row r="231" spans="2:8" ht="60">
      <c r="B231" s="60" t="str">
        <f>'вед.прил13'!A400</f>
        <v>Основное мероприятие «Предоставление консультационных, информационных и иных услуг для сектора малого и среднего предпринимательства»</v>
      </c>
      <c r="C231" s="57" t="s">
        <v>218</v>
      </c>
      <c r="D231" s="57" t="s">
        <v>230</v>
      </c>
      <c r="E231" s="93" t="str">
        <f>'вед.прил13'!E400</f>
        <v>50 0 05 00000</v>
      </c>
      <c r="F231" s="57"/>
      <c r="G231" s="57"/>
      <c r="H231" s="36">
        <f>H232</f>
        <v>10</v>
      </c>
    </row>
    <row r="232" spans="2:8" ht="15">
      <c r="B232" s="52" t="s">
        <v>328</v>
      </c>
      <c r="C232" s="57" t="s">
        <v>218</v>
      </c>
      <c r="D232" s="57" t="s">
        <v>230</v>
      </c>
      <c r="E232" s="93" t="str">
        <f>'вед.прил13'!E401</f>
        <v>50 0 05 77180</v>
      </c>
      <c r="F232" s="57"/>
      <c r="G232" s="57"/>
      <c r="H232" s="36">
        <f>H233</f>
        <v>10</v>
      </c>
    </row>
    <row r="233" spans="2:8" ht="45">
      <c r="B233" s="52" t="s">
        <v>362</v>
      </c>
      <c r="C233" s="57" t="s">
        <v>218</v>
      </c>
      <c r="D233" s="57" t="s">
        <v>230</v>
      </c>
      <c r="E233" s="93" t="str">
        <f>'вед.прил13'!E402</f>
        <v>50 0 05 77180</v>
      </c>
      <c r="F233" s="57" t="s">
        <v>270</v>
      </c>
      <c r="G233" s="57"/>
      <c r="H233" s="36">
        <f>H234</f>
        <v>10</v>
      </c>
    </row>
    <row r="234" spans="2:8" ht="45">
      <c r="B234" s="52" t="s">
        <v>348</v>
      </c>
      <c r="C234" s="57" t="s">
        <v>218</v>
      </c>
      <c r="D234" s="57" t="s">
        <v>230</v>
      </c>
      <c r="E234" s="93" t="str">
        <f>'вед.прил13'!E403</f>
        <v>50 0 05 77180</v>
      </c>
      <c r="F234" s="57" t="s">
        <v>271</v>
      </c>
      <c r="G234" s="57"/>
      <c r="H234" s="36">
        <f>H235</f>
        <v>10</v>
      </c>
    </row>
    <row r="235" spans="2:8" ht="15">
      <c r="B235" s="63" t="s">
        <v>260</v>
      </c>
      <c r="C235" s="67" t="s">
        <v>218</v>
      </c>
      <c r="D235" s="67" t="s">
        <v>230</v>
      </c>
      <c r="E235" s="94" t="str">
        <f>'вед.прил13'!E404</f>
        <v>50 0 05 77180</v>
      </c>
      <c r="F235" s="67" t="s">
        <v>271</v>
      </c>
      <c r="G235" s="67" t="s">
        <v>248</v>
      </c>
      <c r="H235" s="38">
        <f>'вед.прил13'!I404</f>
        <v>10</v>
      </c>
    </row>
    <row r="236" spans="2:8" ht="60">
      <c r="B236" s="60" t="str">
        <f>'вед.прил13'!A405</f>
        <v>Основное мероприятие "Вовлечение в сферу малого предпринимательства молодежи, пропаганда предпринимательской деятельности"</v>
      </c>
      <c r="C236" s="57" t="s">
        <v>218</v>
      </c>
      <c r="D236" s="57" t="s">
        <v>230</v>
      </c>
      <c r="E236" s="93" t="str">
        <f>'вед.прил13'!E405</f>
        <v>50 0 06 00000</v>
      </c>
      <c r="F236" s="57"/>
      <c r="G236" s="57"/>
      <c r="H236" s="36">
        <f>H237</f>
        <v>40</v>
      </c>
    </row>
    <row r="237" spans="2:8" ht="15">
      <c r="B237" s="60" t="str">
        <f>'вед.прил13'!A406</f>
        <v>Реализация основного мероприятия</v>
      </c>
      <c r="C237" s="57" t="s">
        <v>218</v>
      </c>
      <c r="D237" s="57" t="s">
        <v>230</v>
      </c>
      <c r="E237" s="93" t="str">
        <f>'вед.прил13'!E406</f>
        <v>50 0 06 77180</v>
      </c>
      <c r="F237" s="57"/>
      <c r="G237" s="57"/>
      <c r="H237" s="36">
        <f>H238</f>
        <v>40</v>
      </c>
    </row>
    <row r="238" spans="2:8" ht="45">
      <c r="B238" s="60" t="str">
        <f>'вед.прил13'!A407</f>
        <v>Закупка товаров, работ и услуг для обеспечения государственных (муниципальных) нужд</v>
      </c>
      <c r="C238" s="57" t="s">
        <v>218</v>
      </c>
      <c r="D238" s="57" t="s">
        <v>230</v>
      </c>
      <c r="E238" s="93" t="str">
        <f>'вед.прил13'!E407</f>
        <v>50 0 06 77180</v>
      </c>
      <c r="F238" s="57" t="s">
        <v>270</v>
      </c>
      <c r="G238" s="57"/>
      <c r="H238" s="36">
        <f>H239</f>
        <v>40</v>
      </c>
    </row>
    <row r="239" spans="2:8" ht="45">
      <c r="B239" s="60" t="str">
        <f>'вед.прил13'!A408</f>
        <v>Иные закупки товаров, работ и услуг для обеспечения государственных (муниципальных) нужд</v>
      </c>
      <c r="C239" s="57" t="s">
        <v>218</v>
      </c>
      <c r="D239" s="57" t="s">
        <v>230</v>
      </c>
      <c r="E239" s="93" t="str">
        <f>'вед.прил13'!E408</f>
        <v>50 0 06 77180</v>
      </c>
      <c r="F239" s="57" t="s">
        <v>271</v>
      </c>
      <c r="G239" s="57"/>
      <c r="H239" s="36">
        <f>H240</f>
        <v>40</v>
      </c>
    </row>
    <row r="240" spans="2:8" ht="15">
      <c r="B240" s="63" t="str">
        <f>'вед.прил13'!A409</f>
        <v>Городские средства</v>
      </c>
      <c r="C240" s="67" t="s">
        <v>218</v>
      </c>
      <c r="D240" s="67" t="s">
        <v>230</v>
      </c>
      <c r="E240" s="94" t="str">
        <f>'вед.прил13'!E409</f>
        <v>50 0 06 77180</v>
      </c>
      <c r="F240" s="67" t="s">
        <v>271</v>
      </c>
      <c r="G240" s="67" t="s">
        <v>248</v>
      </c>
      <c r="H240" s="38">
        <f>'вед.прил13'!I409</f>
        <v>40</v>
      </c>
    </row>
    <row r="241" spans="2:8" ht="15">
      <c r="B241" s="60" t="s">
        <v>190</v>
      </c>
      <c r="C241" s="57" t="s">
        <v>218</v>
      </c>
      <c r="D241" s="57" t="s">
        <v>230</v>
      </c>
      <c r="E241" s="57" t="s">
        <v>404</v>
      </c>
      <c r="F241" s="57"/>
      <c r="G241" s="57"/>
      <c r="H241" s="36">
        <f>H242</f>
        <v>350</v>
      </c>
    </row>
    <row r="242" spans="2:8" ht="45">
      <c r="B242" s="60" t="s">
        <v>305</v>
      </c>
      <c r="C242" s="57" t="s">
        <v>218</v>
      </c>
      <c r="D242" s="57" t="s">
        <v>230</v>
      </c>
      <c r="E242" s="57" t="s">
        <v>68</v>
      </c>
      <c r="F242" s="57"/>
      <c r="G242" s="57"/>
      <c r="H242" s="36">
        <f>H243</f>
        <v>350</v>
      </c>
    </row>
    <row r="243" spans="2:8" ht="45">
      <c r="B243" s="52" t="s">
        <v>362</v>
      </c>
      <c r="C243" s="57" t="s">
        <v>218</v>
      </c>
      <c r="D243" s="57" t="s">
        <v>230</v>
      </c>
      <c r="E243" s="57" t="s">
        <v>68</v>
      </c>
      <c r="F243" s="57" t="s">
        <v>270</v>
      </c>
      <c r="G243" s="57"/>
      <c r="H243" s="36">
        <f>H244</f>
        <v>350</v>
      </c>
    </row>
    <row r="244" spans="2:8" ht="45">
      <c r="B244" s="52" t="s">
        <v>348</v>
      </c>
      <c r="C244" s="57" t="s">
        <v>218</v>
      </c>
      <c r="D244" s="57" t="s">
        <v>230</v>
      </c>
      <c r="E244" s="57" t="s">
        <v>68</v>
      </c>
      <c r="F244" s="57" t="s">
        <v>271</v>
      </c>
      <c r="G244" s="57"/>
      <c r="H244" s="36">
        <f>H245</f>
        <v>350</v>
      </c>
    </row>
    <row r="245" spans="2:8" ht="15">
      <c r="B245" s="61" t="s">
        <v>260</v>
      </c>
      <c r="C245" s="67" t="s">
        <v>218</v>
      </c>
      <c r="D245" s="67" t="s">
        <v>230</v>
      </c>
      <c r="E245" s="67" t="s">
        <v>68</v>
      </c>
      <c r="F245" s="67" t="s">
        <v>271</v>
      </c>
      <c r="G245" s="67" t="s">
        <v>248</v>
      </c>
      <c r="H245" s="38">
        <f>'вед.прил13'!I259</f>
        <v>350</v>
      </c>
    </row>
    <row r="246" spans="2:8" ht="14.25">
      <c r="B246" s="103" t="s">
        <v>204</v>
      </c>
      <c r="C246" s="58" t="s">
        <v>220</v>
      </c>
      <c r="D246" s="58"/>
      <c r="E246" s="58"/>
      <c r="F246" s="58"/>
      <c r="G246" s="58"/>
      <c r="H246" s="40">
        <f>H249+H269+H296+H366</f>
        <v>63337.7</v>
      </c>
    </row>
    <row r="247" spans="2:8" ht="14.25">
      <c r="B247" s="103" t="s">
        <v>260</v>
      </c>
      <c r="C247" s="58" t="s">
        <v>220</v>
      </c>
      <c r="D247" s="58"/>
      <c r="E247" s="58"/>
      <c r="F247" s="58"/>
      <c r="G247" s="58" t="s">
        <v>248</v>
      </c>
      <c r="H247" s="40">
        <f>H268+H284+H295+H302+H307+H311+H316+H321+H326+H331+H336+H341+H346+H351+H357+H361+H371+H374+H263+H290+H279</f>
        <v>35789.7</v>
      </c>
    </row>
    <row r="248" spans="2:8" ht="14.25">
      <c r="B248" s="103" t="s">
        <v>261</v>
      </c>
      <c r="C248" s="58" t="s">
        <v>220</v>
      </c>
      <c r="D248" s="58"/>
      <c r="E248" s="58"/>
      <c r="F248" s="58"/>
      <c r="G248" s="58" t="s">
        <v>249</v>
      </c>
      <c r="H248" s="40">
        <f>H365+H255+H259+H275</f>
        <v>27548</v>
      </c>
    </row>
    <row r="249" spans="2:8" ht="14.25">
      <c r="B249" s="98" t="s">
        <v>205</v>
      </c>
      <c r="C249" s="58" t="s">
        <v>220</v>
      </c>
      <c r="D249" s="58" t="s">
        <v>215</v>
      </c>
      <c r="E249" s="58"/>
      <c r="F249" s="58"/>
      <c r="G249" s="58"/>
      <c r="H249" s="35">
        <f>H250+H264</f>
        <v>12424.8</v>
      </c>
    </row>
    <row r="250" spans="2:8" ht="60">
      <c r="B250" s="159" t="s">
        <v>485</v>
      </c>
      <c r="C250" s="57" t="s">
        <v>220</v>
      </c>
      <c r="D250" s="57" t="s">
        <v>215</v>
      </c>
      <c r="E250" s="57" t="s">
        <v>486</v>
      </c>
      <c r="F250" s="57"/>
      <c r="G250" s="57"/>
      <c r="H250" s="36">
        <f>H251</f>
        <v>10524.8</v>
      </c>
    </row>
    <row r="251" spans="2:8" ht="60">
      <c r="B251" s="159" t="s">
        <v>487</v>
      </c>
      <c r="C251" s="57" t="s">
        <v>220</v>
      </c>
      <c r="D251" s="57" t="s">
        <v>215</v>
      </c>
      <c r="E251" s="57" t="s">
        <v>488</v>
      </c>
      <c r="F251" s="57"/>
      <c r="G251" s="57"/>
      <c r="H251" s="36">
        <f>H252+H256+H260</f>
        <v>10524.8</v>
      </c>
    </row>
    <row r="252" spans="2:8" ht="15">
      <c r="B252" s="159" t="s">
        <v>328</v>
      </c>
      <c r="C252" s="57" t="s">
        <v>220</v>
      </c>
      <c r="D252" s="57" t="s">
        <v>215</v>
      </c>
      <c r="E252" s="57" t="s">
        <v>489</v>
      </c>
      <c r="F252" s="57"/>
      <c r="G252" s="57"/>
      <c r="H252" s="38">
        <f>H253</f>
        <v>8160</v>
      </c>
    </row>
    <row r="253" spans="2:8" ht="45">
      <c r="B253" s="140" t="s">
        <v>350</v>
      </c>
      <c r="C253" s="57" t="s">
        <v>220</v>
      </c>
      <c r="D253" s="57" t="s">
        <v>215</v>
      </c>
      <c r="E253" s="57" t="s">
        <v>489</v>
      </c>
      <c r="F253" s="57" t="s">
        <v>299</v>
      </c>
      <c r="G253" s="57"/>
      <c r="H253" s="38">
        <f>H254</f>
        <v>8160</v>
      </c>
    </row>
    <row r="254" spans="2:8" ht="15">
      <c r="B254" s="140" t="s">
        <v>322</v>
      </c>
      <c r="C254" s="57" t="s">
        <v>220</v>
      </c>
      <c r="D254" s="57" t="s">
        <v>215</v>
      </c>
      <c r="E254" s="57" t="s">
        <v>489</v>
      </c>
      <c r="F254" s="57" t="s">
        <v>187</v>
      </c>
      <c r="G254" s="57"/>
      <c r="H254" s="38">
        <f>H255</f>
        <v>8160</v>
      </c>
    </row>
    <row r="255" spans="2:8" ht="15">
      <c r="B255" s="141" t="s">
        <v>261</v>
      </c>
      <c r="C255" s="67" t="s">
        <v>220</v>
      </c>
      <c r="D255" s="67" t="s">
        <v>215</v>
      </c>
      <c r="E255" s="67" t="s">
        <v>489</v>
      </c>
      <c r="F255" s="67" t="s">
        <v>187</v>
      </c>
      <c r="G255" s="67" t="s">
        <v>249</v>
      </c>
      <c r="H255" s="38">
        <f>'вед.прил13'!I267</f>
        <v>8160</v>
      </c>
    </row>
    <row r="256" spans="2:8" ht="15">
      <c r="B256" s="159" t="s">
        <v>328</v>
      </c>
      <c r="C256" s="57" t="s">
        <v>220</v>
      </c>
      <c r="D256" s="57" t="s">
        <v>215</v>
      </c>
      <c r="E256" s="57" t="s">
        <v>490</v>
      </c>
      <c r="F256" s="57"/>
      <c r="G256" s="57"/>
      <c r="H256" s="36">
        <f>H257</f>
        <v>82.4</v>
      </c>
    </row>
    <row r="257" spans="2:8" ht="45">
      <c r="B257" s="140" t="s">
        <v>350</v>
      </c>
      <c r="C257" s="57" t="s">
        <v>220</v>
      </c>
      <c r="D257" s="57" t="s">
        <v>215</v>
      </c>
      <c r="E257" s="57" t="s">
        <v>490</v>
      </c>
      <c r="F257" s="57" t="s">
        <v>299</v>
      </c>
      <c r="G257" s="57"/>
      <c r="H257" s="36">
        <f>H258</f>
        <v>82.4</v>
      </c>
    </row>
    <row r="258" spans="2:8" ht="15">
      <c r="B258" s="140" t="s">
        <v>322</v>
      </c>
      <c r="C258" s="57" t="s">
        <v>220</v>
      </c>
      <c r="D258" s="57" t="s">
        <v>215</v>
      </c>
      <c r="E258" s="57" t="s">
        <v>490</v>
      </c>
      <c r="F258" s="57" t="s">
        <v>187</v>
      </c>
      <c r="G258" s="57"/>
      <c r="H258" s="36">
        <f>H259</f>
        <v>82.4</v>
      </c>
    </row>
    <row r="259" spans="2:8" ht="15">
      <c r="B259" s="141" t="s">
        <v>261</v>
      </c>
      <c r="C259" s="67" t="s">
        <v>220</v>
      </c>
      <c r="D259" s="67" t="s">
        <v>215</v>
      </c>
      <c r="E259" s="67" t="s">
        <v>490</v>
      </c>
      <c r="F259" s="67" t="s">
        <v>187</v>
      </c>
      <c r="G259" s="67" t="s">
        <v>249</v>
      </c>
      <c r="H259" s="38">
        <f>'вед.прил13'!I271</f>
        <v>82.4</v>
      </c>
    </row>
    <row r="260" spans="2:8" ht="15">
      <c r="B260" s="159" t="s">
        <v>328</v>
      </c>
      <c r="C260" s="57" t="s">
        <v>220</v>
      </c>
      <c r="D260" s="57" t="s">
        <v>215</v>
      </c>
      <c r="E260" s="57" t="s">
        <v>491</v>
      </c>
      <c r="F260" s="57"/>
      <c r="G260" s="57"/>
      <c r="H260" s="36">
        <f>H261</f>
        <v>2282.4</v>
      </c>
    </row>
    <row r="261" spans="2:8" ht="45">
      <c r="B261" s="140" t="s">
        <v>350</v>
      </c>
      <c r="C261" s="57" t="s">
        <v>220</v>
      </c>
      <c r="D261" s="57" t="s">
        <v>215</v>
      </c>
      <c r="E261" s="57" t="s">
        <v>491</v>
      </c>
      <c r="F261" s="57" t="s">
        <v>299</v>
      </c>
      <c r="G261" s="57"/>
      <c r="H261" s="36">
        <f>H262</f>
        <v>2282.4</v>
      </c>
    </row>
    <row r="262" spans="2:8" ht="15">
      <c r="B262" s="140" t="s">
        <v>322</v>
      </c>
      <c r="C262" s="57" t="s">
        <v>220</v>
      </c>
      <c r="D262" s="57" t="s">
        <v>215</v>
      </c>
      <c r="E262" s="57" t="s">
        <v>491</v>
      </c>
      <c r="F262" s="57" t="s">
        <v>187</v>
      </c>
      <c r="G262" s="57"/>
      <c r="H262" s="36">
        <f>H263</f>
        <v>2282.4</v>
      </c>
    </row>
    <row r="263" spans="2:8" ht="15">
      <c r="B263" s="141" t="s">
        <v>260</v>
      </c>
      <c r="C263" s="67" t="s">
        <v>220</v>
      </c>
      <c r="D263" s="67" t="s">
        <v>215</v>
      </c>
      <c r="E263" s="67" t="s">
        <v>491</v>
      </c>
      <c r="F263" s="67" t="s">
        <v>187</v>
      </c>
      <c r="G263" s="67" t="s">
        <v>248</v>
      </c>
      <c r="H263" s="38">
        <f>'вед.прил13'!I275</f>
        <v>2282.4</v>
      </c>
    </row>
    <row r="264" spans="2:8" ht="15">
      <c r="B264" s="52" t="s">
        <v>190</v>
      </c>
      <c r="C264" s="57" t="s">
        <v>220</v>
      </c>
      <c r="D264" s="57" t="s">
        <v>215</v>
      </c>
      <c r="E264" s="57" t="s">
        <v>404</v>
      </c>
      <c r="F264" s="67"/>
      <c r="G264" s="67"/>
      <c r="H264" s="38">
        <f>H265</f>
        <v>1900</v>
      </c>
    </row>
    <row r="265" spans="2:8" ht="45">
      <c r="B265" s="60" t="s">
        <v>339</v>
      </c>
      <c r="C265" s="57" t="s">
        <v>220</v>
      </c>
      <c r="D265" s="57" t="s">
        <v>215</v>
      </c>
      <c r="E265" s="57" t="s">
        <v>69</v>
      </c>
      <c r="F265" s="57"/>
      <c r="G265" s="57"/>
      <c r="H265" s="36">
        <f>H266</f>
        <v>1900</v>
      </c>
    </row>
    <row r="266" spans="2:8" ht="45">
      <c r="B266" s="52" t="s">
        <v>362</v>
      </c>
      <c r="C266" s="57" t="s">
        <v>220</v>
      </c>
      <c r="D266" s="57" t="s">
        <v>215</v>
      </c>
      <c r="E266" s="57" t="s">
        <v>69</v>
      </c>
      <c r="F266" s="57" t="s">
        <v>270</v>
      </c>
      <c r="G266" s="57"/>
      <c r="H266" s="36">
        <f>H267</f>
        <v>1900</v>
      </c>
    </row>
    <row r="267" spans="2:8" ht="45">
      <c r="B267" s="52" t="s">
        <v>348</v>
      </c>
      <c r="C267" s="57" t="s">
        <v>220</v>
      </c>
      <c r="D267" s="57" t="s">
        <v>215</v>
      </c>
      <c r="E267" s="57" t="s">
        <v>69</v>
      </c>
      <c r="F267" s="57" t="s">
        <v>271</v>
      </c>
      <c r="G267" s="57"/>
      <c r="H267" s="36">
        <f>H268</f>
        <v>1900</v>
      </c>
    </row>
    <row r="268" spans="2:8" ht="15">
      <c r="B268" s="61" t="s">
        <v>260</v>
      </c>
      <c r="C268" s="67" t="s">
        <v>220</v>
      </c>
      <c r="D268" s="67" t="s">
        <v>215</v>
      </c>
      <c r="E268" s="67" t="s">
        <v>69</v>
      </c>
      <c r="F268" s="67" t="s">
        <v>271</v>
      </c>
      <c r="G268" s="67" t="s">
        <v>248</v>
      </c>
      <c r="H268" s="38">
        <f>'вед.прил13'!I280</f>
        <v>1900</v>
      </c>
    </row>
    <row r="269" spans="2:8" ht="14.25">
      <c r="B269" s="98" t="s">
        <v>206</v>
      </c>
      <c r="C269" s="58" t="s">
        <v>220</v>
      </c>
      <c r="D269" s="58" t="s">
        <v>221</v>
      </c>
      <c r="E269" s="58"/>
      <c r="F269" s="58"/>
      <c r="G269" s="58"/>
      <c r="H269" s="35">
        <f>H270+H291+H285</f>
        <v>3366</v>
      </c>
    </row>
    <row r="270" spans="2:8" ht="60">
      <c r="B270" s="142" t="str">
        <f>'вед.прил13'!A282</f>
        <v>Муниципальная программа "Стимулирование развития жилищного строительства на территории города Ливны Орловской области на 2020-2022 годы"</v>
      </c>
      <c r="C270" s="57" t="s">
        <v>220</v>
      </c>
      <c r="D270" s="57" t="s">
        <v>221</v>
      </c>
      <c r="E270" s="57" t="s">
        <v>143</v>
      </c>
      <c r="F270" s="57"/>
      <c r="G270" s="57"/>
      <c r="H270" s="36">
        <f>H280+H271</f>
        <v>2466</v>
      </c>
    </row>
    <row r="271" spans="2:8" ht="60">
      <c r="B271" s="60" t="s">
        <v>501</v>
      </c>
      <c r="C271" s="57" t="s">
        <v>220</v>
      </c>
      <c r="D271" s="57" t="s">
        <v>221</v>
      </c>
      <c r="E271" s="144" t="s">
        <v>503</v>
      </c>
      <c r="F271" s="67"/>
      <c r="G271" s="67"/>
      <c r="H271" s="36">
        <f>H272+H276</f>
        <v>2066</v>
      </c>
    </row>
    <row r="272" spans="2:8" ht="15">
      <c r="B272" s="100" t="s">
        <v>328</v>
      </c>
      <c r="C272" s="57" t="s">
        <v>220</v>
      </c>
      <c r="D272" s="57" t="s">
        <v>221</v>
      </c>
      <c r="E272" s="144" t="s">
        <v>502</v>
      </c>
      <c r="F272" s="57"/>
      <c r="G272" s="57"/>
      <c r="H272" s="36">
        <f>H273</f>
        <v>1166</v>
      </c>
    </row>
    <row r="273" spans="2:8" ht="45">
      <c r="B273" s="60" t="s">
        <v>350</v>
      </c>
      <c r="C273" s="57" t="s">
        <v>220</v>
      </c>
      <c r="D273" s="57" t="s">
        <v>221</v>
      </c>
      <c r="E273" s="144" t="s">
        <v>502</v>
      </c>
      <c r="F273" s="57" t="s">
        <v>299</v>
      </c>
      <c r="G273" s="57"/>
      <c r="H273" s="36">
        <f>H274</f>
        <v>1166</v>
      </c>
    </row>
    <row r="274" spans="2:8" ht="15">
      <c r="B274" s="100" t="s">
        <v>322</v>
      </c>
      <c r="C274" s="57" t="s">
        <v>220</v>
      </c>
      <c r="D274" s="57" t="s">
        <v>221</v>
      </c>
      <c r="E274" s="144" t="s">
        <v>502</v>
      </c>
      <c r="F274" s="57" t="s">
        <v>187</v>
      </c>
      <c r="G274" s="57"/>
      <c r="H274" s="36">
        <f>H275</f>
        <v>1166</v>
      </c>
    </row>
    <row r="275" spans="2:8" ht="15">
      <c r="B275" s="107" t="s">
        <v>261</v>
      </c>
      <c r="C275" s="67" t="s">
        <v>220</v>
      </c>
      <c r="D275" s="67" t="s">
        <v>221</v>
      </c>
      <c r="E275" s="147" t="s">
        <v>502</v>
      </c>
      <c r="F275" s="67" t="s">
        <v>187</v>
      </c>
      <c r="G275" s="67" t="s">
        <v>249</v>
      </c>
      <c r="H275" s="38">
        <f>'вед.прил13'!I507</f>
        <v>1166</v>
      </c>
    </row>
    <row r="276" spans="2:8" ht="15">
      <c r="B276" s="149" t="s">
        <v>328</v>
      </c>
      <c r="C276" s="144" t="s">
        <v>220</v>
      </c>
      <c r="D276" s="144" t="s">
        <v>221</v>
      </c>
      <c r="E276" s="144" t="s">
        <v>504</v>
      </c>
      <c r="F276" s="144"/>
      <c r="G276" s="144"/>
      <c r="H276" s="36">
        <f>H277</f>
        <v>900</v>
      </c>
    </row>
    <row r="277" spans="2:8" ht="45">
      <c r="B277" s="143" t="s">
        <v>350</v>
      </c>
      <c r="C277" s="144" t="s">
        <v>220</v>
      </c>
      <c r="D277" s="144" t="s">
        <v>221</v>
      </c>
      <c r="E277" s="144" t="s">
        <v>504</v>
      </c>
      <c r="F277" s="144" t="s">
        <v>299</v>
      </c>
      <c r="G277" s="144"/>
      <c r="H277" s="36">
        <f>H278</f>
        <v>900</v>
      </c>
    </row>
    <row r="278" spans="2:8" ht="15">
      <c r="B278" s="149" t="s">
        <v>322</v>
      </c>
      <c r="C278" s="144" t="s">
        <v>220</v>
      </c>
      <c r="D278" s="144" t="s">
        <v>221</v>
      </c>
      <c r="E278" s="144" t="s">
        <v>504</v>
      </c>
      <c r="F278" s="144" t="s">
        <v>187</v>
      </c>
      <c r="G278" s="144"/>
      <c r="H278" s="36">
        <f>H279</f>
        <v>900</v>
      </c>
    </row>
    <row r="279" spans="2:8" ht="15">
      <c r="B279" s="165" t="s">
        <v>260</v>
      </c>
      <c r="C279" s="147" t="s">
        <v>220</v>
      </c>
      <c r="D279" s="147" t="s">
        <v>221</v>
      </c>
      <c r="E279" s="147" t="s">
        <v>504</v>
      </c>
      <c r="F279" s="147" t="s">
        <v>187</v>
      </c>
      <c r="G279" s="147" t="s">
        <v>248</v>
      </c>
      <c r="H279" s="38">
        <f>'вед.прил13'!I511</f>
        <v>900</v>
      </c>
    </row>
    <row r="280" spans="2:8" ht="60">
      <c r="B280" s="52" t="str">
        <f>'вед.прил13'!A283</f>
        <v>Основное мероприятие "Техническое диагностирование и экспертиза промышленной безопасности газопроводов и технических устройств"</v>
      </c>
      <c r="C280" s="57" t="s">
        <v>220</v>
      </c>
      <c r="D280" s="57" t="s">
        <v>221</v>
      </c>
      <c r="E280" s="93" t="s">
        <v>409</v>
      </c>
      <c r="F280" s="57"/>
      <c r="G280" s="57"/>
      <c r="H280" s="36">
        <f>H281</f>
        <v>400</v>
      </c>
    </row>
    <row r="281" spans="2:8" ht="15">
      <c r="B281" s="52" t="s">
        <v>328</v>
      </c>
      <c r="C281" s="57" t="s">
        <v>220</v>
      </c>
      <c r="D281" s="57" t="s">
        <v>221</v>
      </c>
      <c r="E281" s="57" t="str">
        <f>'вед.прил13'!E284</f>
        <v>69 0 05 77660</v>
      </c>
      <c r="F281" s="57"/>
      <c r="G281" s="57"/>
      <c r="H281" s="36">
        <f>H282</f>
        <v>400</v>
      </c>
    </row>
    <row r="282" spans="2:8" ht="45">
      <c r="B282" s="52" t="s">
        <v>362</v>
      </c>
      <c r="C282" s="57" t="s">
        <v>220</v>
      </c>
      <c r="D282" s="57" t="s">
        <v>221</v>
      </c>
      <c r="E282" s="57" t="str">
        <f>'вед.прил13'!E285</f>
        <v>69 0 05 77660</v>
      </c>
      <c r="F282" s="57" t="s">
        <v>270</v>
      </c>
      <c r="G282" s="57"/>
      <c r="H282" s="36">
        <f>H283</f>
        <v>400</v>
      </c>
    </row>
    <row r="283" spans="2:8" ht="45">
      <c r="B283" s="52" t="s">
        <v>348</v>
      </c>
      <c r="C283" s="57" t="s">
        <v>220</v>
      </c>
      <c r="D283" s="57" t="s">
        <v>221</v>
      </c>
      <c r="E283" s="57" t="str">
        <f>'вед.прил13'!E286</f>
        <v>69 0 05 77660</v>
      </c>
      <c r="F283" s="57" t="s">
        <v>271</v>
      </c>
      <c r="G283" s="57"/>
      <c r="H283" s="36">
        <f>H284</f>
        <v>400</v>
      </c>
    </row>
    <row r="284" spans="2:8" ht="15">
      <c r="B284" s="63" t="s">
        <v>260</v>
      </c>
      <c r="C284" s="67" t="s">
        <v>220</v>
      </c>
      <c r="D284" s="67" t="s">
        <v>221</v>
      </c>
      <c r="E284" s="67" t="str">
        <f>'вед.прил13'!E287</f>
        <v>69 0 05 77660</v>
      </c>
      <c r="F284" s="67" t="s">
        <v>271</v>
      </c>
      <c r="G284" s="67" t="s">
        <v>248</v>
      </c>
      <c r="H284" s="38">
        <f>'вед.прил13'!I287</f>
        <v>400</v>
      </c>
    </row>
    <row r="285" spans="2:8" ht="60">
      <c r="B285" s="164" t="s">
        <v>496</v>
      </c>
      <c r="C285" s="57" t="s">
        <v>220</v>
      </c>
      <c r="D285" s="57" t="s">
        <v>221</v>
      </c>
      <c r="E285" s="57" t="s">
        <v>498</v>
      </c>
      <c r="F285" s="57"/>
      <c r="G285" s="57"/>
      <c r="H285" s="36">
        <f>H286</f>
        <v>150</v>
      </c>
    </row>
    <row r="286" spans="2:8" ht="45">
      <c r="B286" s="60" t="s">
        <v>497</v>
      </c>
      <c r="C286" s="57" t="s">
        <v>220</v>
      </c>
      <c r="D286" s="57" t="s">
        <v>221</v>
      </c>
      <c r="E286" s="57" t="s">
        <v>499</v>
      </c>
      <c r="F286" s="57"/>
      <c r="G286" s="57"/>
      <c r="H286" s="36">
        <f>H287</f>
        <v>150</v>
      </c>
    </row>
    <row r="287" spans="2:8" ht="15">
      <c r="B287" s="100" t="s">
        <v>328</v>
      </c>
      <c r="C287" s="57" t="s">
        <v>220</v>
      </c>
      <c r="D287" s="57" t="s">
        <v>221</v>
      </c>
      <c r="E287" s="57" t="s">
        <v>500</v>
      </c>
      <c r="F287" s="57"/>
      <c r="G287" s="57"/>
      <c r="H287" s="36">
        <f>H288</f>
        <v>150</v>
      </c>
    </row>
    <row r="288" spans="2:8" ht="45">
      <c r="B288" s="52" t="s">
        <v>362</v>
      </c>
      <c r="C288" s="57" t="s">
        <v>220</v>
      </c>
      <c r="D288" s="57" t="s">
        <v>221</v>
      </c>
      <c r="E288" s="57" t="s">
        <v>500</v>
      </c>
      <c r="F288" s="57" t="s">
        <v>270</v>
      </c>
      <c r="G288" s="57"/>
      <c r="H288" s="36">
        <f>H289</f>
        <v>150</v>
      </c>
    </row>
    <row r="289" spans="2:8" ht="45">
      <c r="B289" s="52" t="s">
        <v>348</v>
      </c>
      <c r="C289" s="57" t="s">
        <v>220</v>
      </c>
      <c r="D289" s="57" t="s">
        <v>221</v>
      </c>
      <c r="E289" s="57" t="s">
        <v>500</v>
      </c>
      <c r="F289" s="57" t="s">
        <v>271</v>
      </c>
      <c r="G289" s="57"/>
      <c r="H289" s="36">
        <f>H290</f>
        <v>150</v>
      </c>
    </row>
    <row r="290" spans="2:8" ht="15">
      <c r="B290" s="63" t="s">
        <v>260</v>
      </c>
      <c r="C290" s="67" t="s">
        <v>220</v>
      </c>
      <c r="D290" s="67" t="s">
        <v>221</v>
      </c>
      <c r="E290" s="67" t="s">
        <v>500</v>
      </c>
      <c r="F290" s="67" t="s">
        <v>271</v>
      </c>
      <c r="G290" s="67" t="s">
        <v>248</v>
      </c>
      <c r="H290" s="38">
        <f>'вед.прил13'!I517</f>
        <v>150</v>
      </c>
    </row>
    <row r="291" spans="2:8" ht="15">
      <c r="B291" s="52" t="s">
        <v>190</v>
      </c>
      <c r="C291" s="57" t="s">
        <v>220</v>
      </c>
      <c r="D291" s="57" t="s">
        <v>221</v>
      </c>
      <c r="E291" s="57" t="s">
        <v>404</v>
      </c>
      <c r="F291" s="57"/>
      <c r="G291" s="57"/>
      <c r="H291" s="36">
        <f>H292</f>
        <v>750</v>
      </c>
    </row>
    <row r="292" spans="2:8" ht="60">
      <c r="B292" s="52" t="str">
        <f>'вед.прил13'!A774</f>
        <v>Субсидия МУКП "Ливенское" на возмещение затрат (недополученных доходов) в связи с оказанием банных услуг в рамках непрограммной части городского бюджета</v>
      </c>
      <c r="C292" s="57" t="s">
        <v>220</v>
      </c>
      <c r="D292" s="57" t="s">
        <v>221</v>
      </c>
      <c r="E292" s="57" t="s">
        <v>37</v>
      </c>
      <c r="F292" s="57"/>
      <c r="G292" s="57"/>
      <c r="H292" s="36">
        <f>H293</f>
        <v>750</v>
      </c>
    </row>
    <row r="293" spans="2:8" ht="15">
      <c r="B293" s="52" t="s">
        <v>279</v>
      </c>
      <c r="C293" s="57" t="s">
        <v>220</v>
      </c>
      <c r="D293" s="57" t="s">
        <v>221</v>
      </c>
      <c r="E293" s="57" t="s">
        <v>37</v>
      </c>
      <c r="F293" s="57" t="s">
        <v>278</v>
      </c>
      <c r="G293" s="57"/>
      <c r="H293" s="36">
        <f>H294</f>
        <v>750</v>
      </c>
    </row>
    <row r="294" spans="2:8" ht="60">
      <c r="B294" s="52" t="s">
        <v>301</v>
      </c>
      <c r="C294" s="57" t="s">
        <v>220</v>
      </c>
      <c r="D294" s="57" t="s">
        <v>221</v>
      </c>
      <c r="E294" s="57" t="s">
        <v>37</v>
      </c>
      <c r="F294" s="57" t="s">
        <v>300</v>
      </c>
      <c r="G294" s="57"/>
      <c r="H294" s="36">
        <f>H295</f>
        <v>750</v>
      </c>
    </row>
    <row r="295" spans="2:8" ht="15">
      <c r="B295" s="61" t="s">
        <v>260</v>
      </c>
      <c r="C295" s="67" t="s">
        <v>220</v>
      </c>
      <c r="D295" s="67" t="s">
        <v>221</v>
      </c>
      <c r="E295" s="67" t="s">
        <v>37</v>
      </c>
      <c r="F295" s="67" t="s">
        <v>300</v>
      </c>
      <c r="G295" s="67" t="s">
        <v>248</v>
      </c>
      <c r="H295" s="38">
        <f>'вед.прил13'!I777</f>
        <v>750</v>
      </c>
    </row>
    <row r="296" spans="2:8" ht="14.25">
      <c r="B296" s="98" t="s">
        <v>320</v>
      </c>
      <c r="C296" s="58" t="s">
        <v>220</v>
      </c>
      <c r="D296" s="58" t="s">
        <v>216</v>
      </c>
      <c r="E296" s="58"/>
      <c r="F296" s="58"/>
      <c r="G296" s="58"/>
      <c r="H296" s="35">
        <f>H297+H342+H352</f>
        <v>41677.899999999994</v>
      </c>
    </row>
    <row r="297" spans="2:8" ht="45">
      <c r="B297" s="143" t="str">
        <f>'вед.прил13'!A519</f>
        <v>Муниципальная программа "Благоустройство города Ливны Орловской области на 2020-2025 годы"</v>
      </c>
      <c r="C297" s="57" t="s">
        <v>220</v>
      </c>
      <c r="D297" s="57" t="s">
        <v>216</v>
      </c>
      <c r="E297" s="57" t="str">
        <f>'вед.прил13'!E519</f>
        <v>56 0 00 00000</v>
      </c>
      <c r="F297" s="57"/>
      <c r="G297" s="57"/>
      <c r="H297" s="36">
        <f>H298+H303+H308+H312+H317+H322+H327+H332+H337</f>
        <v>8605</v>
      </c>
    </row>
    <row r="298" spans="2:8" ht="45">
      <c r="B298" s="60" t="s">
        <v>370</v>
      </c>
      <c r="C298" s="57" t="s">
        <v>220</v>
      </c>
      <c r="D298" s="57" t="s">
        <v>216</v>
      </c>
      <c r="E298" s="57" t="str">
        <f>'вед.прил13'!E520</f>
        <v>56 0 02 00000</v>
      </c>
      <c r="F298" s="57"/>
      <c r="G298" s="57"/>
      <c r="H298" s="36">
        <f>H299</f>
        <v>500</v>
      </c>
    </row>
    <row r="299" spans="2:8" ht="15">
      <c r="B299" s="52" t="s">
        <v>328</v>
      </c>
      <c r="C299" s="57" t="s">
        <v>220</v>
      </c>
      <c r="D299" s="57" t="s">
        <v>216</v>
      </c>
      <c r="E299" s="57" t="str">
        <f>'вед.прил13'!E521</f>
        <v>56 0 02 77640</v>
      </c>
      <c r="F299" s="57"/>
      <c r="G299" s="57"/>
      <c r="H299" s="36">
        <f>H300</f>
        <v>500</v>
      </c>
    </row>
    <row r="300" spans="2:8" ht="45">
      <c r="B300" s="52" t="s">
        <v>362</v>
      </c>
      <c r="C300" s="57" t="s">
        <v>220</v>
      </c>
      <c r="D300" s="57" t="s">
        <v>216</v>
      </c>
      <c r="E300" s="57" t="str">
        <f>'вед.прил13'!E522</f>
        <v>56 0 02 77640</v>
      </c>
      <c r="F300" s="57" t="s">
        <v>270</v>
      </c>
      <c r="G300" s="57"/>
      <c r="H300" s="36">
        <f>H301</f>
        <v>500</v>
      </c>
    </row>
    <row r="301" spans="2:8" ht="45">
      <c r="B301" s="52" t="s">
        <v>348</v>
      </c>
      <c r="C301" s="57" t="s">
        <v>220</v>
      </c>
      <c r="D301" s="57" t="s">
        <v>216</v>
      </c>
      <c r="E301" s="57" t="str">
        <f>'вед.прил13'!E523</f>
        <v>56 0 02 77640</v>
      </c>
      <c r="F301" s="57" t="s">
        <v>271</v>
      </c>
      <c r="G301" s="57"/>
      <c r="H301" s="36">
        <f>H302</f>
        <v>500</v>
      </c>
    </row>
    <row r="302" spans="2:8" ht="15">
      <c r="B302" s="63" t="s">
        <v>260</v>
      </c>
      <c r="C302" s="67" t="s">
        <v>220</v>
      </c>
      <c r="D302" s="67" t="s">
        <v>216</v>
      </c>
      <c r="E302" s="67" t="str">
        <f>'вед.прил13'!E524</f>
        <v>56 0 02 77640</v>
      </c>
      <c r="F302" s="67" t="s">
        <v>271</v>
      </c>
      <c r="G302" s="67" t="s">
        <v>248</v>
      </c>
      <c r="H302" s="38">
        <f>'вед.прил13'!I524</f>
        <v>500</v>
      </c>
    </row>
    <row r="303" spans="2:8" ht="75">
      <c r="B303" s="60" t="s">
        <v>371</v>
      </c>
      <c r="C303" s="57" t="s">
        <v>220</v>
      </c>
      <c r="D303" s="57" t="s">
        <v>216</v>
      </c>
      <c r="E303" s="57" t="str">
        <f>'вед.прил13'!E525</f>
        <v>56 0 03 00000</v>
      </c>
      <c r="F303" s="57"/>
      <c r="G303" s="57"/>
      <c r="H303" s="36">
        <f>H304</f>
        <v>450</v>
      </c>
    </row>
    <row r="304" spans="2:8" ht="15">
      <c r="B304" s="52" t="s">
        <v>328</v>
      </c>
      <c r="C304" s="57" t="s">
        <v>220</v>
      </c>
      <c r="D304" s="57" t="s">
        <v>216</v>
      </c>
      <c r="E304" s="57" t="str">
        <f>'вед.прил13'!E526</f>
        <v>56 0 03 77640</v>
      </c>
      <c r="F304" s="57"/>
      <c r="G304" s="57"/>
      <c r="H304" s="36">
        <f>H305</f>
        <v>450</v>
      </c>
    </row>
    <row r="305" spans="2:8" ht="45">
      <c r="B305" s="52" t="s">
        <v>362</v>
      </c>
      <c r="C305" s="57" t="s">
        <v>220</v>
      </c>
      <c r="D305" s="57" t="s">
        <v>216</v>
      </c>
      <c r="E305" s="57" t="str">
        <f>'вед.прил13'!E527</f>
        <v>56 0 03 77640</v>
      </c>
      <c r="F305" s="57" t="s">
        <v>270</v>
      </c>
      <c r="G305" s="57"/>
      <c r="H305" s="36">
        <f>H306</f>
        <v>450</v>
      </c>
    </row>
    <row r="306" spans="2:8" ht="45">
      <c r="B306" s="52" t="s">
        <v>348</v>
      </c>
      <c r="C306" s="57" t="s">
        <v>220</v>
      </c>
      <c r="D306" s="57" t="s">
        <v>216</v>
      </c>
      <c r="E306" s="57" t="str">
        <f>'вед.прил13'!E528</f>
        <v>56 0 03 77640</v>
      </c>
      <c r="F306" s="57" t="s">
        <v>271</v>
      </c>
      <c r="G306" s="57"/>
      <c r="H306" s="36">
        <f>H307</f>
        <v>450</v>
      </c>
    </row>
    <row r="307" spans="2:8" ht="15">
      <c r="B307" s="63" t="s">
        <v>260</v>
      </c>
      <c r="C307" s="67" t="s">
        <v>220</v>
      </c>
      <c r="D307" s="67" t="s">
        <v>216</v>
      </c>
      <c r="E307" s="67" t="str">
        <f>'вед.прил13'!E529</f>
        <v>56 0 03 77640</v>
      </c>
      <c r="F307" s="67" t="s">
        <v>271</v>
      </c>
      <c r="G307" s="67" t="s">
        <v>248</v>
      </c>
      <c r="H307" s="38">
        <f>'вед.прил13'!I529</f>
        <v>450</v>
      </c>
    </row>
    <row r="308" spans="2:8" ht="45">
      <c r="B308" s="60" t="s">
        <v>372</v>
      </c>
      <c r="C308" s="57" t="s">
        <v>220</v>
      </c>
      <c r="D308" s="57" t="s">
        <v>216</v>
      </c>
      <c r="E308" s="57" t="str">
        <f>'вед.прил13'!E530</f>
        <v>56 0 04 77640</v>
      </c>
      <c r="F308" s="57"/>
      <c r="G308" s="57"/>
      <c r="H308" s="36">
        <f>H309</f>
        <v>170</v>
      </c>
    </row>
    <row r="309" spans="2:8" ht="30">
      <c r="B309" s="60" t="s">
        <v>283</v>
      </c>
      <c r="C309" s="57" t="s">
        <v>220</v>
      </c>
      <c r="D309" s="57" t="s">
        <v>216</v>
      </c>
      <c r="E309" s="57" t="str">
        <f>'вед.прил13'!E531</f>
        <v>56 0 04 77640</v>
      </c>
      <c r="F309" s="57" t="s">
        <v>282</v>
      </c>
      <c r="G309" s="57"/>
      <c r="H309" s="36">
        <f>H310</f>
        <v>170</v>
      </c>
    </row>
    <row r="310" spans="2:8" ht="15">
      <c r="B310" s="60" t="s">
        <v>184</v>
      </c>
      <c r="C310" s="57" t="s">
        <v>220</v>
      </c>
      <c r="D310" s="57" t="s">
        <v>216</v>
      </c>
      <c r="E310" s="57" t="str">
        <f>'вед.прил13'!E532</f>
        <v>56 0 04 77640</v>
      </c>
      <c r="F310" s="57" t="s">
        <v>183</v>
      </c>
      <c r="G310" s="57"/>
      <c r="H310" s="36">
        <f>H311</f>
        <v>170</v>
      </c>
    </row>
    <row r="311" spans="2:8" ht="15">
      <c r="B311" s="63" t="s">
        <v>260</v>
      </c>
      <c r="C311" s="67" t="s">
        <v>220</v>
      </c>
      <c r="D311" s="67" t="s">
        <v>216</v>
      </c>
      <c r="E311" s="67" t="str">
        <f>'вед.прил13'!E533</f>
        <v>56 0 04 77640</v>
      </c>
      <c r="F311" s="67" t="s">
        <v>183</v>
      </c>
      <c r="G311" s="67" t="s">
        <v>248</v>
      </c>
      <c r="H311" s="38">
        <f>'вед.прил13'!I533</f>
        <v>170</v>
      </c>
    </row>
    <row r="312" spans="2:8" ht="60">
      <c r="B312" s="60" t="s">
        <v>373</v>
      </c>
      <c r="C312" s="57" t="s">
        <v>220</v>
      </c>
      <c r="D312" s="57" t="s">
        <v>216</v>
      </c>
      <c r="E312" s="57" t="str">
        <f>'вед.прил13'!E534</f>
        <v>56 0 05 00000</v>
      </c>
      <c r="F312" s="67"/>
      <c r="G312" s="67"/>
      <c r="H312" s="36">
        <f>H313</f>
        <v>1300</v>
      </c>
    </row>
    <row r="313" spans="2:8" ht="15">
      <c r="B313" s="52" t="s">
        <v>328</v>
      </c>
      <c r="C313" s="57" t="s">
        <v>220</v>
      </c>
      <c r="D313" s="57" t="s">
        <v>216</v>
      </c>
      <c r="E313" s="57" t="str">
        <f>'вед.прил13'!E535</f>
        <v>56 0 05 77640</v>
      </c>
      <c r="F313" s="67"/>
      <c r="G313" s="67"/>
      <c r="H313" s="36">
        <f>H314</f>
        <v>1300</v>
      </c>
    </row>
    <row r="314" spans="2:8" ht="45">
      <c r="B314" s="52" t="s">
        <v>362</v>
      </c>
      <c r="C314" s="57" t="s">
        <v>220</v>
      </c>
      <c r="D314" s="57" t="s">
        <v>216</v>
      </c>
      <c r="E314" s="57" t="str">
        <f>'вед.прил13'!E536</f>
        <v>56 0 05 77640</v>
      </c>
      <c r="F314" s="57" t="s">
        <v>270</v>
      </c>
      <c r="G314" s="67"/>
      <c r="H314" s="36">
        <f>H315</f>
        <v>1300</v>
      </c>
    </row>
    <row r="315" spans="2:8" ht="45">
      <c r="B315" s="52" t="s">
        <v>348</v>
      </c>
      <c r="C315" s="57" t="s">
        <v>220</v>
      </c>
      <c r="D315" s="57" t="s">
        <v>216</v>
      </c>
      <c r="E315" s="57" t="str">
        <f>'вед.прил13'!E537</f>
        <v>56 0 05 77640</v>
      </c>
      <c r="F315" s="57" t="s">
        <v>271</v>
      </c>
      <c r="G315" s="67"/>
      <c r="H315" s="36">
        <f>H316</f>
        <v>1300</v>
      </c>
    </row>
    <row r="316" spans="2:8" ht="15">
      <c r="B316" s="63" t="s">
        <v>260</v>
      </c>
      <c r="C316" s="67" t="s">
        <v>220</v>
      </c>
      <c r="D316" s="67" t="s">
        <v>216</v>
      </c>
      <c r="E316" s="67" t="str">
        <f>'вед.прил13'!E538</f>
        <v>56 0 05 77640</v>
      </c>
      <c r="F316" s="67" t="s">
        <v>271</v>
      </c>
      <c r="G316" s="67" t="s">
        <v>248</v>
      </c>
      <c r="H316" s="38">
        <f>'вед.прил13'!I538</f>
        <v>1300</v>
      </c>
    </row>
    <row r="317" spans="2:8" ht="45">
      <c r="B317" s="60" t="s">
        <v>374</v>
      </c>
      <c r="C317" s="57" t="s">
        <v>220</v>
      </c>
      <c r="D317" s="57" t="s">
        <v>216</v>
      </c>
      <c r="E317" s="57" t="str">
        <f>'вед.прил13'!E539</f>
        <v>56 0 06 00000</v>
      </c>
      <c r="F317" s="67"/>
      <c r="G317" s="67"/>
      <c r="H317" s="36">
        <f>H318</f>
        <v>100</v>
      </c>
    </row>
    <row r="318" spans="2:8" ht="15">
      <c r="B318" s="52" t="s">
        <v>328</v>
      </c>
      <c r="C318" s="57" t="s">
        <v>220</v>
      </c>
      <c r="D318" s="57" t="s">
        <v>216</v>
      </c>
      <c r="E318" s="57" t="str">
        <f>'вед.прил13'!E540</f>
        <v>56 0 06 77640</v>
      </c>
      <c r="F318" s="67"/>
      <c r="G318" s="67"/>
      <c r="H318" s="36">
        <f>H319</f>
        <v>100</v>
      </c>
    </row>
    <row r="319" spans="2:8" ht="45">
      <c r="B319" s="52" t="s">
        <v>362</v>
      </c>
      <c r="C319" s="57" t="s">
        <v>220</v>
      </c>
      <c r="D319" s="57" t="s">
        <v>216</v>
      </c>
      <c r="E319" s="57" t="str">
        <f>'вед.прил13'!E541</f>
        <v>56 0 06 77640</v>
      </c>
      <c r="F319" s="57" t="s">
        <v>270</v>
      </c>
      <c r="G319" s="67"/>
      <c r="H319" s="36">
        <f>H320</f>
        <v>100</v>
      </c>
    </row>
    <row r="320" spans="2:8" ht="45">
      <c r="B320" s="52" t="s">
        <v>348</v>
      </c>
      <c r="C320" s="57" t="s">
        <v>220</v>
      </c>
      <c r="D320" s="57" t="s">
        <v>216</v>
      </c>
      <c r="E320" s="57" t="str">
        <f>'вед.прил13'!E542</f>
        <v>56 0 06 77640</v>
      </c>
      <c r="F320" s="57" t="s">
        <v>271</v>
      </c>
      <c r="G320" s="67"/>
      <c r="H320" s="36">
        <f>H321</f>
        <v>100</v>
      </c>
    </row>
    <row r="321" spans="2:8" ht="15">
      <c r="B321" s="63" t="s">
        <v>260</v>
      </c>
      <c r="C321" s="67" t="s">
        <v>220</v>
      </c>
      <c r="D321" s="67" t="s">
        <v>216</v>
      </c>
      <c r="E321" s="67" t="str">
        <f>'вед.прил13'!E543</f>
        <v>56 0 06 77640</v>
      </c>
      <c r="F321" s="67" t="s">
        <v>271</v>
      </c>
      <c r="G321" s="67" t="s">
        <v>248</v>
      </c>
      <c r="H321" s="38">
        <f>'вед.прил13'!I543</f>
        <v>100</v>
      </c>
    </row>
    <row r="322" spans="2:8" ht="45">
      <c r="B322" s="60" t="s">
        <v>375</v>
      </c>
      <c r="C322" s="57" t="s">
        <v>220</v>
      </c>
      <c r="D322" s="57" t="s">
        <v>216</v>
      </c>
      <c r="E322" s="57" t="str">
        <f>'вед.прил13'!E544</f>
        <v>56 0 08 00000</v>
      </c>
      <c r="F322" s="67"/>
      <c r="G322" s="67"/>
      <c r="H322" s="36">
        <f>H323</f>
        <v>200</v>
      </c>
    </row>
    <row r="323" spans="2:8" ht="15">
      <c r="B323" s="52" t="s">
        <v>328</v>
      </c>
      <c r="C323" s="57" t="s">
        <v>220</v>
      </c>
      <c r="D323" s="57" t="s">
        <v>216</v>
      </c>
      <c r="E323" s="57" t="str">
        <f>'вед.прил13'!E545</f>
        <v>56 0 08 77640</v>
      </c>
      <c r="F323" s="67"/>
      <c r="G323" s="67"/>
      <c r="H323" s="36">
        <f>H324</f>
        <v>200</v>
      </c>
    </row>
    <row r="324" spans="2:8" ht="45">
      <c r="B324" s="52" t="s">
        <v>362</v>
      </c>
      <c r="C324" s="57" t="s">
        <v>220</v>
      </c>
      <c r="D324" s="57" t="s">
        <v>216</v>
      </c>
      <c r="E324" s="57" t="str">
        <f>'вед.прил13'!E546</f>
        <v>56 0 08 77640</v>
      </c>
      <c r="F324" s="57" t="s">
        <v>270</v>
      </c>
      <c r="G324" s="67"/>
      <c r="H324" s="36">
        <f>H325</f>
        <v>200</v>
      </c>
    </row>
    <row r="325" spans="2:8" ht="45">
      <c r="B325" s="52" t="s">
        <v>348</v>
      </c>
      <c r="C325" s="57" t="s">
        <v>220</v>
      </c>
      <c r="D325" s="57" t="s">
        <v>216</v>
      </c>
      <c r="E325" s="57" t="str">
        <f>'вед.прил13'!E547</f>
        <v>56 0 08 77640</v>
      </c>
      <c r="F325" s="57" t="s">
        <v>271</v>
      </c>
      <c r="G325" s="67"/>
      <c r="H325" s="36">
        <f>H326</f>
        <v>200</v>
      </c>
    </row>
    <row r="326" spans="2:8" ht="15">
      <c r="B326" s="63" t="s">
        <v>260</v>
      </c>
      <c r="C326" s="67" t="s">
        <v>220</v>
      </c>
      <c r="D326" s="67" t="s">
        <v>216</v>
      </c>
      <c r="E326" s="67" t="str">
        <f>'вед.прил13'!E548</f>
        <v>56 0 08 77640</v>
      </c>
      <c r="F326" s="67" t="s">
        <v>271</v>
      </c>
      <c r="G326" s="67" t="s">
        <v>248</v>
      </c>
      <c r="H326" s="38">
        <f>'вед.прил13'!I548</f>
        <v>200</v>
      </c>
    </row>
    <row r="327" spans="2:8" ht="45">
      <c r="B327" s="60" t="s">
        <v>376</v>
      </c>
      <c r="C327" s="57" t="s">
        <v>220</v>
      </c>
      <c r="D327" s="57" t="s">
        <v>216</v>
      </c>
      <c r="E327" s="57" t="str">
        <f>'вед.прил13'!E549</f>
        <v>56 0 09 00000</v>
      </c>
      <c r="F327" s="67"/>
      <c r="G327" s="67"/>
      <c r="H327" s="36">
        <f>H328</f>
        <v>5000</v>
      </c>
    </row>
    <row r="328" spans="2:8" ht="15">
      <c r="B328" s="52" t="s">
        <v>328</v>
      </c>
      <c r="C328" s="57" t="s">
        <v>220</v>
      </c>
      <c r="D328" s="57" t="s">
        <v>216</v>
      </c>
      <c r="E328" s="57" t="str">
        <f>'вед.прил13'!E550</f>
        <v>56 0 09 77640</v>
      </c>
      <c r="F328" s="67"/>
      <c r="G328" s="67"/>
      <c r="H328" s="36">
        <f>H329</f>
        <v>5000</v>
      </c>
    </row>
    <row r="329" spans="2:8" ht="45">
      <c r="B329" s="52" t="s">
        <v>362</v>
      </c>
      <c r="C329" s="57" t="s">
        <v>220</v>
      </c>
      <c r="D329" s="57" t="s">
        <v>216</v>
      </c>
      <c r="E329" s="57" t="str">
        <f>'вед.прил13'!E551</f>
        <v>56 0 09 77640</v>
      </c>
      <c r="F329" s="57" t="s">
        <v>270</v>
      </c>
      <c r="G329" s="67"/>
      <c r="H329" s="36">
        <f>H330</f>
        <v>5000</v>
      </c>
    </row>
    <row r="330" spans="2:8" ht="45">
      <c r="B330" s="52" t="s">
        <v>348</v>
      </c>
      <c r="C330" s="57" t="s">
        <v>220</v>
      </c>
      <c r="D330" s="57" t="s">
        <v>216</v>
      </c>
      <c r="E330" s="57" t="str">
        <f>'вед.прил13'!E552</f>
        <v>56 0 09 77640</v>
      </c>
      <c r="F330" s="57" t="s">
        <v>271</v>
      </c>
      <c r="G330" s="67"/>
      <c r="H330" s="36">
        <f>H331</f>
        <v>5000</v>
      </c>
    </row>
    <row r="331" spans="2:8" ht="15">
      <c r="B331" s="63" t="s">
        <v>260</v>
      </c>
      <c r="C331" s="67" t="s">
        <v>220</v>
      </c>
      <c r="D331" s="67" t="s">
        <v>216</v>
      </c>
      <c r="E331" s="67" t="str">
        <f>'вед.прил13'!E553</f>
        <v>56 0 09 77640</v>
      </c>
      <c r="F331" s="67" t="s">
        <v>271</v>
      </c>
      <c r="G331" s="67" t="s">
        <v>248</v>
      </c>
      <c r="H331" s="38">
        <f>'вед.прил13'!I553</f>
        <v>5000</v>
      </c>
    </row>
    <row r="332" spans="2:8" ht="45">
      <c r="B332" s="60" t="s">
        <v>377</v>
      </c>
      <c r="C332" s="57" t="s">
        <v>220</v>
      </c>
      <c r="D332" s="57" t="s">
        <v>216</v>
      </c>
      <c r="E332" s="57" t="str">
        <f>'вед.прил13'!E554</f>
        <v>56 0 10 00000</v>
      </c>
      <c r="F332" s="67"/>
      <c r="G332" s="67"/>
      <c r="H332" s="36">
        <f>H333</f>
        <v>800</v>
      </c>
    </row>
    <row r="333" spans="2:8" ht="15">
      <c r="B333" s="52" t="s">
        <v>328</v>
      </c>
      <c r="C333" s="57" t="s">
        <v>220</v>
      </c>
      <c r="D333" s="57" t="s">
        <v>216</v>
      </c>
      <c r="E333" s="57" t="str">
        <f>'вед.прил13'!E555</f>
        <v>56 0 10 77640</v>
      </c>
      <c r="F333" s="67"/>
      <c r="G333" s="67"/>
      <c r="H333" s="36">
        <f>H334</f>
        <v>800</v>
      </c>
    </row>
    <row r="334" spans="2:8" ht="45">
      <c r="B334" s="52" t="s">
        <v>362</v>
      </c>
      <c r="C334" s="57" t="s">
        <v>220</v>
      </c>
      <c r="D334" s="57" t="s">
        <v>216</v>
      </c>
      <c r="E334" s="57" t="str">
        <f>'вед.прил13'!E556</f>
        <v>56 0 10 77640</v>
      </c>
      <c r="F334" s="57" t="s">
        <v>270</v>
      </c>
      <c r="G334" s="67"/>
      <c r="H334" s="36">
        <f>H335</f>
        <v>800</v>
      </c>
    </row>
    <row r="335" spans="2:8" ht="45">
      <c r="B335" s="52" t="s">
        <v>348</v>
      </c>
      <c r="C335" s="57" t="s">
        <v>220</v>
      </c>
      <c r="D335" s="57" t="s">
        <v>216</v>
      </c>
      <c r="E335" s="57" t="str">
        <f>'вед.прил13'!E557</f>
        <v>56 0 10 77640</v>
      </c>
      <c r="F335" s="57" t="s">
        <v>271</v>
      </c>
      <c r="G335" s="67"/>
      <c r="H335" s="36">
        <f>H336</f>
        <v>800</v>
      </c>
    </row>
    <row r="336" spans="2:8" ht="15">
      <c r="B336" s="63" t="s">
        <v>260</v>
      </c>
      <c r="C336" s="67" t="s">
        <v>220</v>
      </c>
      <c r="D336" s="67" t="s">
        <v>216</v>
      </c>
      <c r="E336" s="67" t="str">
        <f>'вед.прил13'!E558</f>
        <v>56 0 10 77640</v>
      </c>
      <c r="F336" s="67" t="s">
        <v>271</v>
      </c>
      <c r="G336" s="67" t="s">
        <v>248</v>
      </c>
      <c r="H336" s="38">
        <f>'вед.прил13'!I558</f>
        <v>800</v>
      </c>
    </row>
    <row r="337" spans="2:8" ht="45">
      <c r="B337" s="60" t="s">
        <v>378</v>
      </c>
      <c r="C337" s="57" t="s">
        <v>220</v>
      </c>
      <c r="D337" s="57" t="s">
        <v>216</v>
      </c>
      <c r="E337" s="57" t="str">
        <f>'вед.прил13'!E559</f>
        <v>56 0 12 00000</v>
      </c>
      <c r="F337" s="67"/>
      <c r="G337" s="67"/>
      <c r="H337" s="36">
        <f>H338</f>
        <v>85</v>
      </c>
    </row>
    <row r="338" spans="2:8" ht="15">
      <c r="B338" s="52" t="s">
        <v>328</v>
      </c>
      <c r="C338" s="57" t="s">
        <v>220</v>
      </c>
      <c r="D338" s="57" t="s">
        <v>216</v>
      </c>
      <c r="E338" s="57" t="str">
        <f>'вед.прил13'!E560</f>
        <v>56 0 12 77640</v>
      </c>
      <c r="F338" s="67"/>
      <c r="G338" s="67"/>
      <c r="H338" s="36">
        <f>H339</f>
        <v>85</v>
      </c>
    </row>
    <row r="339" spans="2:8" ht="45">
      <c r="B339" s="52" t="s">
        <v>362</v>
      </c>
      <c r="C339" s="57" t="s">
        <v>220</v>
      </c>
      <c r="D339" s="57" t="s">
        <v>216</v>
      </c>
      <c r="E339" s="57" t="str">
        <f>'вед.прил13'!E561</f>
        <v>56 0 12 77640</v>
      </c>
      <c r="F339" s="57" t="s">
        <v>270</v>
      </c>
      <c r="G339" s="67"/>
      <c r="H339" s="36">
        <f>H340</f>
        <v>85</v>
      </c>
    </row>
    <row r="340" spans="2:8" ht="45">
      <c r="B340" s="52" t="s">
        <v>348</v>
      </c>
      <c r="C340" s="57" t="s">
        <v>220</v>
      </c>
      <c r="D340" s="57" t="s">
        <v>216</v>
      </c>
      <c r="E340" s="57" t="str">
        <f>'вед.прил13'!E562</f>
        <v>56 0 12 77640</v>
      </c>
      <c r="F340" s="57" t="s">
        <v>271</v>
      </c>
      <c r="G340" s="67"/>
      <c r="H340" s="36">
        <f>H341</f>
        <v>85</v>
      </c>
    </row>
    <row r="341" spans="2:8" ht="15">
      <c r="B341" s="63" t="s">
        <v>260</v>
      </c>
      <c r="C341" s="67" t="s">
        <v>220</v>
      </c>
      <c r="D341" s="67" t="s">
        <v>216</v>
      </c>
      <c r="E341" s="57" t="str">
        <f>'вед.прил13'!E563</f>
        <v>56 0 12 77640</v>
      </c>
      <c r="F341" s="67" t="s">
        <v>271</v>
      </c>
      <c r="G341" s="67" t="s">
        <v>248</v>
      </c>
      <c r="H341" s="38">
        <f>'вед.прил13'!I563</f>
        <v>85</v>
      </c>
    </row>
    <row r="342" spans="2:8" ht="60">
      <c r="B342" s="142" t="str">
        <f>'вед.прил13'!A564</f>
        <v>Муниципальная программа "Обеспечение безопасности дорожного движения на территории города Ливны Орловской области на 2019-2023 годы"</v>
      </c>
      <c r="C342" s="57" t="s">
        <v>220</v>
      </c>
      <c r="D342" s="57" t="s">
        <v>216</v>
      </c>
      <c r="E342" s="57" t="str">
        <f>'вед.прил13'!E564</f>
        <v>57 0 00 00000</v>
      </c>
      <c r="F342" s="57"/>
      <c r="G342" s="57"/>
      <c r="H342" s="36">
        <f>H347+H343</f>
        <v>14450</v>
      </c>
    </row>
    <row r="343" spans="2:8" ht="45">
      <c r="B343" s="52" t="str">
        <f>'вед.прил13'!A565</f>
        <v>Основное мероприятие "Повышение информированности участников дорожного движения"</v>
      </c>
      <c r="C343" s="57" t="s">
        <v>220</v>
      </c>
      <c r="D343" s="57" t="s">
        <v>216</v>
      </c>
      <c r="E343" s="57" t="str">
        <f>'вед.прил13'!E565</f>
        <v>57 0 01 00000</v>
      </c>
      <c r="F343" s="57"/>
      <c r="G343" s="57"/>
      <c r="H343" s="36">
        <f>H344</f>
        <v>250</v>
      </c>
    </row>
    <row r="344" spans="2:8" ht="45">
      <c r="B344" s="52" t="s">
        <v>362</v>
      </c>
      <c r="C344" s="57" t="s">
        <v>220</v>
      </c>
      <c r="D344" s="57" t="s">
        <v>216</v>
      </c>
      <c r="E344" s="57" t="str">
        <f>'вед.прил13'!E566</f>
        <v>57 0 01 77470</v>
      </c>
      <c r="F344" s="57" t="s">
        <v>270</v>
      </c>
      <c r="G344" s="57"/>
      <c r="H344" s="36">
        <f>H345</f>
        <v>250</v>
      </c>
    </row>
    <row r="345" spans="2:8" ht="45">
      <c r="B345" s="52" t="s">
        <v>348</v>
      </c>
      <c r="C345" s="57" t="s">
        <v>220</v>
      </c>
      <c r="D345" s="57" t="s">
        <v>216</v>
      </c>
      <c r="E345" s="57" t="str">
        <f>'вед.прил13'!E567</f>
        <v>57 0 01 77470</v>
      </c>
      <c r="F345" s="57" t="s">
        <v>271</v>
      </c>
      <c r="G345" s="57"/>
      <c r="H345" s="36">
        <f>H346</f>
        <v>250</v>
      </c>
    </row>
    <row r="346" spans="2:8" ht="15">
      <c r="B346" s="63" t="s">
        <v>260</v>
      </c>
      <c r="C346" s="67" t="s">
        <v>220</v>
      </c>
      <c r="D346" s="67" t="s">
        <v>216</v>
      </c>
      <c r="E346" s="67" t="str">
        <f>'вед.прил13'!E568</f>
        <v>57 0 01 77470</v>
      </c>
      <c r="F346" s="67" t="s">
        <v>271</v>
      </c>
      <c r="G346" s="67" t="s">
        <v>248</v>
      </c>
      <c r="H346" s="38">
        <f>'вед.прил13'!I569</f>
        <v>250</v>
      </c>
    </row>
    <row r="347" spans="2:8" ht="64.5" customHeight="1">
      <c r="B347" s="52" t="str">
        <f>'вед.прил13'!A570</f>
        <v>Основное мероприятие "Обеспечение необходимого уровня освещенности городских территорий, повышение надежности работы сетей наружного освещения города Ливны"</v>
      </c>
      <c r="C347" s="57" t="s">
        <v>220</v>
      </c>
      <c r="D347" s="57" t="s">
        <v>216</v>
      </c>
      <c r="E347" s="57" t="str">
        <f>'вед.прил13'!E570</f>
        <v>57 0 03 00000</v>
      </c>
      <c r="F347" s="57"/>
      <c r="G347" s="57"/>
      <c r="H347" s="36">
        <f>H348</f>
        <v>14200</v>
      </c>
    </row>
    <row r="348" spans="2:8" ht="15">
      <c r="B348" s="52" t="str">
        <f>'вед.прил13'!A571</f>
        <v>Реализация основного мероприятия</v>
      </c>
      <c r="C348" s="57" t="s">
        <v>220</v>
      </c>
      <c r="D348" s="57" t="s">
        <v>216</v>
      </c>
      <c r="E348" s="57" t="str">
        <f>'вед.прил13'!E571</f>
        <v>57 0 03 77470</v>
      </c>
      <c r="F348" s="57"/>
      <c r="G348" s="57"/>
      <c r="H348" s="36">
        <f>H349</f>
        <v>14200</v>
      </c>
    </row>
    <row r="349" spans="2:8" ht="45">
      <c r="B349" s="52" t="s">
        <v>362</v>
      </c>
      <c r="C349" s="57" t="s">
        <v>220</v>
      </c>
      <c r="D349" s="57" t="s">
        <v>216</v>
      </c>
      <c r="E349" s="57" t="str">
        <f>'вед.прил13'!E572</f>
        <v>57 0 03 77470</v>
      </c>
      <c r="F349" s="57" t="s">
        <v>270</v>
      </c>
      <c r="G349" s="57"/>
      <c r="H349" s="36">
        <f>H350</f>
        <v>14200</v>
      </c>
    </row>
    <row r="350" spans="2:8" ht="45">
      <c r="B350" s="52" t="s">
        <v>348</v>
      </c>
      <c r="C350" s="57" t="s">
        <v>220</v>
      </c>
      <c r="D350" s="57" t="s">
        <v>216</v>
      </c>
      <c r="E350" s="57" t="str">
        <f>'вед.прил13'!E573</f>
        <v>57 0 03 77470</v>
      </c>
      <c r="F350" s="57" t="s">
        <v>271</v>
      </c>
      <c r="G350" s="57"/>
      <c r="H350" s="36">
        <f>H351</f>
        <v>14200</v>
      </c>
    </row>
    <row r="351" spans="2:8" ht="15">
      <c r="B351" s="63" t="s">
        <v>260</v>
      </c>
      <c r="C351" s="67" t="s">
        <v>220</v>
      </c>
      <c r="D351" s="67" t="s">
        <v>216</v>
      </c>
      <c r="E351" s="67" t="str">
        <f>'вед.прил13'!E574</f>
        <v>57 0 03 77470</v>
      </c>
      <c r="F351" s="67" t="s">
        <v>271</v>
      </c>
      <c r="G351" s="67" t="s">
        <v>248</v>
      </c>
      <c r="H351" s="38">
        <f>'вед.прил13'!I574</f>
        <v>14200</v>
      </c>
    </row>
    <row r="352" spans="2:8" ht="45">
      <c r="B352" s="52" t="s">
        <v>369</v>
      </c>
      <c r="C352" s="57" t="s">
        <v>220</v>
      </c>
      <c r="D352" s="57" t="s">
        <v>216</v>
      </c>
      <c r="E352" s="57" t="str">
        <f>'вед.прил13'!E575</f>
        <v>61 0 00 00000</v>
      </c>
      <c r="F352" s="57"/>
      <c r="G352" s="57"/>
      <c r="H352" s="36">
        <f>H353</f>
        <v>18622.899999999998</v>
      </c>
    </row>
    <row r="353" spans="2:8" ht="30">
      <c r="B353" s="52" t="str">
        <f>'вед.прил13'!A576</f>
        <v>Основное мероприятие "Благоустройство общественных территорий"</v>
      </c>
      <c r="C353" s="57" t="s">
        <v>220</v>
      </c>
      <c r="D353" s="57" t="s">
        <v>216</v>
      </c>
      <c r="E353" s="57" t="str">
        <f>'вед.прил13'!E576</f>
        <v>61 0 02 00000</v>
      </c>
      <c r="F353" s="57"/>
      <c r="G353" s="57"/>
      <c r="H353" s="36">
        <f>H354+H358+H362</f>
        <v>18622.899999999998</v>
      </c>
    </row>
    <row r="354" spans="2:8" ht="15">
      <c r="B354" s="52" t="s">
        <v>328</v>
      </c>
      <c r="C354" s="57" t="s">
        <v>220</v>
      </c>
      <c r="D354" s="57" t="s">
        <v>216</v>
      </c>
      <c r="E354" s="57" t="str">
        <f>'вед.прил13'!E577</f>
        <v>61 0 02 77720</v>
      </c>
      <c r="F354" s="57"/>
      <c r="G354" s="57"/>
      <c r="H354" s="36">
        <f>H355</f>
        <v>300</v>
      </c>
    </row>
    <row r="355" spans="2:8" ht="45">
      <c r="B355" s="52" t="s">
        <v>362</v>
      </c>
      <c r="C355" s="57" t="s">
        <v>220</v>
      </c>
      <c r="D355" s="57" t="s">
        <v>216</v>
      </c>
      <c r="E355" s="57" t="str">
        <f>'вед.прил13'!E578</f>
        <v>61 0 02 77720</v>
      </c>
      <c r="F355" s="57" t="s">
        <v>270</v>
      </c>
      <c r="G355" s="57"/>
      <c r="H355" s="36">
        <f>H356</f>
        <v>300</v>
      </c>
    </row>
    <row r="356" spans="2:8" ht="45">
      <c r="B356" s="52" t="s">
        <v>348</v>
      </c>
      <c r="C356" s="57" t="s">
        <v>220</v>
      </c>
      <c r="D356" s="57" t="s">
        <v>216</v>
      </c>
      <c r="E356" s="57" t="str">
        <f>'вед.прил13'!E579</f>
        <v>61 0 02 77720</v>
      </c>
      <c r="F356" s="57" t="s">
        <v>271</v>
      </c>
      <c r="G356" s="57"/>
      <c r="H356" s="36">
        <f>H357</f>
        <v>300</v>
      </c>
    </row>
    <row r="357" spans="2:8" ht="15">
      <c r="B357" s="63" t="s">
        <v>260</v>
      </c>
      <c r="C357" s="67" t="s">
        <v>220</v>
      </c>
      <c r="D357" s="67" t="s">
        <v>216</v>
      </c>
      <c r="E357" s="67" t="str">
        <f>'вед.прил13'!E580</f>
        <v>61 0 02 77720</v>
      </c>
      <c r="F357" s="67" t="s">
        <v>271</v>
      </c>
      <c r="G357" s="67" t="s">
        <v>248</v>
      </c>
      <c r="H357" s="38">
        <f>'вед.прил13'!I580</f>
        <v>300</v>
      </c>
    </row>
    <row r="358" spans="2:8" ht="15">
      <c r="B358" s="52" t="s">
        <v>328</v>
      </c>
      <c r="C358" s="57" t="s">
        <v>220</v>
      </c>
      <c r="D358" s="57" t="s">
        <v>216</v>
      </c>
      <c r="E358" s="57" t="s">
        <v>429</v>
      </c>
      <c r="F358" s="57"/>
      <c r="G358" s="57"/>
      <c r="H358" s="36">
        <f>H359</f>
        <v>183.3</v>
      </c>
    </row>
    <row r="359" spans="2:8" ht="30">
      <c r="B359" s="52" t="s">
        <v>347</v>
      </c>
      <c r="C359" s="57" t="s">
        <v>220</v>
      </c>
      <c r="D359" s="57" t="s">
        <v>216</v>
      </c>
      <c r="E359" s="57" t="s">
        <v>429</v>
      </c>
      <c r="F359" s="57" t="s">
        <v>270</v>
      </c>
      <c r="G359" s="57"/>
      <c r="H359" s="36">
        <f>H360</f>
        <v>183.3</v>
      </c>
    </row>
    <row r="360" spans="2:8" ht="45">
      <c r="B360" s="52" t="s">
        <v>348</v>
      </c>
      <c r="C360" s="57" t="s">
        <v>220</v>
      </c>
      <c r="D360" s="57" t="s">
        <v>216</v>
      </c>
      <c r="E360" s="57" t="s">
        <v>429</v>
      </c>
      <c r="F360" s="57" t="s">
        <v>271</v>
      </c>
      <c r="G360" s="57"/>
      <c r="H360" s="36">
        <f>H361</f>
        <v>183.3</v>
      </c>
    </row>
    <row r="361" spans="2:8" ht="15">
      <c r="B361" s="63" t="s">
        <v>260</v>
      </c>
      <c r="C361" s="67" t="s">
        <v>220</v>
      </c>
      <c r="D361" s="67" t="s">
        <v>216</v>
      </c>
      <c r="E361" s="67" t="s">
        <v>429</v>
      </c>
      <c r="F361" s="67" t="s">
        <v>271</v>
      </c>
      <c r="G361" s="67" t="s">
        <v>248</v>
      </c>
      <c r="H361" s="38">
        <f>'вед.прил13'!I584</f>
        <v>183.3</v>
      </c>
    </row>
    <row r="362" spans="2:8" ht="15">
      <c r="B362" s="142" t="s">
        <v>328</v>
      </c>
      <c r="C362" s="144" t="s">
        <v>220</v>
      </c>
      <c r="D362" s="144" t="s">
        <v>216</v>
      </c>
      <c r="E362" s="144" t="s">
        <v>429</v>
      </c>
      <c r="F362" s="144"/>
      <c r="G362" s="144"/>
      <c r="H362" s="145">
        <f>H363</f>
        <v>18139.6</v>
      </c>
    </row>
    <row r="363" spans="2:8" ht="30">
      <c r="B363" s="142" t="s">
        <v>347</v>
      </c>
      <c r="C363" s="144" t="s">
        <v>220</v>
      </c>
      <c r="D363" s="144" t="s">
        <v>216</v>
      </c>
      <c r="E363" s="144" t="s">
        <v>429</v>
      </c>
      <c r="F363" s="144" t="s">
        <v>270</v>
      </c>
      <c r="G363" s="144"/>
      <c r="H363" s="145">
        <f>H364</f>
        <v>18139.6</v>
      </c>
    </row>
    <row r="364" spans="2:8" ht="45">
      <c r="B364" s="142" t="s">
        <v>348</v>
      </c>
      <c r="C364" s="144" t="s">
        <v>220</v>
      </c>
      <c r="D364" s="144" t="s">
        <v>216</v>
      </c>
      <c r="E364" s="144" t="s">
        <v>429</v>
      </c>
      <c r="F364" s="144" t="s">
        <v>271</v>
      </c>
      <c r="G364" s="144"/>
      <c r="H364" s="145">
        <f>H365</f>
        <v>18139.6</v>
      </c>
    </row>
    <row r="365" spans="2:8" ht="15">
      <c r="B365" s="150" t="s">
        <v>261</v>
      </c>
      <c r="C365" s="147" t="s">
        <v>220</v>
      </c>
      <c r="D365" s="147" t="s">
        <v>216</v>
      </c>
      <c r="E365" s="147" t="s">
        <v>429</v>
      </c>
      <c r="F365" s="147" t="s">
        <v>271</v>
      </c>
      <c r="G365" s="147" t="s">
        <v>249</v>
      </c>
      <c r="H365" s="148">
        <f>'вед.прил13'!I588</f>
        <v>18139.6</v>
      </c>
    </row>
    <row r="366" spans="2:8" ht="28.5">
      <c r="B366" s="62" t="s">
        <v>324</v>
      </c>
      <c r="C366" s="58" t="s">
        <v>220</v>
      </c>
      <c r="D366" s="58" t="s">
        <v>220</v>
      </c>
      <c r="E366" s="131"/>
      <c r="F366" s="58"/>
      <c r="G366" s="58"/>
      <c r="H366" s="35">
        <f>H367</f>
        <v>5869</v>
      </c>
    </row>
    <row r="367" spans="2:8" ht="15">
      <c r="B367" s="60" t="s">
        <v>190</v>
      </c>
      <c r="C367" s="57" t="s">
        <v>220</v>
      </c>
      <c r="D367" s="57" t="s">
        <v>220</v>
      </c>
      <c r="E367" s="93" t="s">
        <v>404</v>
      </c>
      <c r="F367" s="57"/>
      <c r="G367" s="57"/>
      <c r="H367" s="36">
        <f>H368</f>
        <v>5869</v>
      </c>
    </row>
    <row r="368" spans="2:8" ht="30">
      <c r="B368" s="100" t="s">
        <v>267</v>
      </c>
      <c r="C368" s="57" t="s">
        <v>220</v>
      </c>
      <c r="D368" s="57" t="s">
        <v>220</v>
      </c>
      <c r="E368" s="93" t="s">
        <v>403</v>
      </c>
      <c r="F368" s="57"/>
      <c r="G368" s="57"/>
      <c r="H368" s="36">
        <f>H369+H372</f>
        <v>5869</v>
      </c>
    </row>
    <row r="369" spans="2:8" ht="90">
      <c r="B369" s="60" t="s">
        <v>346</v>
      </c>
      <c r="C369" s="57" t="s">
        <v>220</v>
      </c>
      <c r="D369" s="57" t="s">
        <v>220</v>
      </c>
      <c r="E369" s="93" t="s">
        <v>403</v>
      </c>
      <c r="F369" s="57" t="s">
        <v>268</v>
      </c>
      <c r="G369" s="57"/>
      <c r="H369" s="36">
        <f>H370</f>
        <v>5689.5</v>
      </c>
    </row>
    <row r="370" spans="2:8" ht="30">
      <c r="B370" s="60" t="s">
        <v>345</v>
      </c>
      <c r="C370" s="57" t="s">
        <v>220</v>
      </c>
      <c r="D370" s="57" t="s">
        <v>220</v>
      </c>
      <c r="E370" s="93" t="s">
        <v>403</v>
      </c>
      <c r="F370" s="57" t="s">
        <v>269</v>
      </c>
      <c r="G370" s="57"/>
      <c r="H370" s="36">
        <f>H371</f>
        <v>5689.5</v>
      </c>
    </row>
    <row r="371" spans="2:8" ht="15">
      <c r="B371" s="61" t="s">
        <v>260</v>
      </c>
      <c r="C371" s="57" t="s">
        <v>220</v>
      </c>
      <c r="D371" s="57" t="s">
        <v>220</v>
      </c>
      <c r="E371" s="94" t="s">
        <v>403</v>
      </c>
      <c r="F371" s="67" t="s">
        <v>269</v>
      </c>
      <c r="G371" s="67" t="s">
        <v>248</v>
      </c>
      <c r="H371" s="38">
        <f>'вед.прил13'!I594</f>
        <v>5689.5</v>
      </c>
    </row>
    <row r="372" spans="2:8" ht="45">
      <c r="B372" s="52" t="s">
        <v>362</v>
      </c>
      <c r="C372" s="57" t="s">
        <v>220</v>
      </c>
      <c r="D372" s="57" t="s">
        <v>220</v>
      </c>
      <c r="E372" s="93" t="s">
        <v>403</v>
      </c>
      <c r="F372" s="57" t="s">
        <v>270</v>
      </c>
      <c r="G372" s="57"/>
      <c r="H372" s="36">
        <f>H373</f>
        <v>179.5</v>
      </c>
    </row>
    <row r="373" spans="2:8" ht="45">
      <c r="B373" s="52" t="s">
        <v>348</v>
      </c>
      <c r="C373" s="57" t="s">
        <v>220</v>
      </c>
      <c r="D373" s="57" t="s">
        <v>220</v>
      </c>
      <c r="E373" s="93" t="s">
        <v>403</v>
      </c>
      <c r="F373" s="57" t="s">
        <v>271</v>
      </c>
      <c r="G373" s="57"/>
      <c r="H373" s="36">
        <f>H374</f>
        <v>179.5</v>
      </c>
    </row>
    <row r="374" spans="2:8" ht="15">
      <c r="B374" s="61" t="s">
        <v>260</v>
      </c>
      <c r="C374" s="57" t="s">
        <v>220</v>
      </c>
      <c r="D374" s="57" t="s">
        <v>220</v>
      </c>
      <c r="E374" s="94" t="s">
        <v>403</v>
      </c>
      <c r="F374" s="67" t="s">
        <v>271</v>
      </c>
      <c r="G374" s="67" t="s">
        <v>248</v>
      </c>
      <c r="H374" s="38">
        <f>'вед.прил13'!I597</f>
        <v>179.5</v>
      </c>
    </row>
    <row r="375" spans="2:8" ht="14.25">
      <c r="B375" s="103" t="s">
        <v>207</v>
      </c>
      <c r="C375" s="58" t="s">
        <v>222</v>
      </c>
      <c r="D375" s="58"/>
      <c r="E375" s="58"/>
      <c r="F375" s="58"/>
      <c r="G375" s="58"/>
      <c r="H375" s="40">
        <f>H378+H396+H459+H481+H508</f>
        <v>432624.70000000007</v>
      </c>
    </row>
    <row r="376" spans="2:8" ht="14.25">
      <c r="B376" s="103" t="s">
        <v>260</v>
      </c>
      <c r="C376" s="58" t="s">
        <v>222</v>
      </c>
      <c r="D376" s="58"/>
      <c r="E376" s="58"/>
      <c r="F376" s="58"/>
      <c r="G376" s="58" t="s">
        <v>248</v>
      </c>
      <c r="H376" s="40">
        <f>H389+H407+H412+H421+H426+H437+H449+H466+H473+H480+H488+H495+H501+H507+H515+H518+H524+H529+H532+H538+H547+H550+H553+H557+H560+H563+H431+H395</f>
        <v>237395.69999999995</v>
      </c>
    </row>
    <row r="377" spans="2:8" ht="14.25">
      <c r="B377" s="103" t="s">
        <v>261</v>
      </c>
      <c r="C377" s="58" t="s">
        <v>222</v>
      </c>
      <c r="D377" s="58"/>
      <c r="E377" s="58"/>
      <c r="F377" s="58"/>
      <c r="G377" s="58" t="s">
        <v>249</v>
      </c>
      <c r="H377" s="40">
        <f>H385+H403+H417+H443+H454+H543+H458</f>
        <v>195229</v>
      </c>
    </row>
    <row r="378" spans="2:8" ht="14.25">
      <c r="B378" s="62" t="s">
        <v>208</v>
      </c>
      <c r="C378" s="58" t="s">
        <v>222</v>
      </c>
      <c r="D378" s="58" t="s">
        <v>215</v>
      </c>
      <c r="E378" s="58"/>
      <c r="F378" s="58"/>
      <c r="G378" s="58"/>
      <c r="H378" s="35">
        <f>H379</f>
        <v>153255</v>
      </c>
    </row>
    <row r="379" spans="2:8" ht="45">
      <c r="B379" s="60" t="str">
        <f>'вед.прил13'!A75</f>
        <v>Муниципальная программа "Образование в городе Ливны Орловской области на 2020-2025 годы"</v>
      </c>
      <c r="C379" s="57" t="s">
        <v>222</v>
      </c>
      <c r="D379" s="57" t="s">
        <v>215</v>
      </c>
      <c r="E379" s="57" t="s">
        <v>380</v>
      </c>
      <c r="F379" s="57"/>
      <c r="G379" s="57"/>
      <c r="H379" s="36">
        <f>H380+H390</f>
        <v>153255</v>
      </c>
    </row>
    <row r="380" spans="2:8" ht="60">
      <c r="B380" s="60" t="str">
        <f>'вед.прил13'!A76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380" s="57" t="s">
        <v>222</v>
      </c>
      <c r="D380" s="57" t="s">
        <v>215</v>
      </c>
      <c r="E380" s="57" t="s">
        <v>382</v>
      </c>
      <c r="F380" s="57"/>
      <c r="G380" s="57"/>
      <c r="H380" s="36">
        <f>H381</f>
        <v>152455</v>
      </c>
    </row>
    <row r="381" spans="2:8" ht="60">
      <c r="B381" s="60" t="str">
        <f>'вед.прил13'!A77</f>
        <v>Основное мероприятие «Реализация права на получение общедоступного и бесплатного дошкольного образования в муниципальных дошкольных образовательных организациях»</v>
      </c>
      <c r="C381" s="57" t="s">
        <v>222</v>
      </c>
      <c r="D381" s="57" t="s">
        <v>215</v>
      </c>
      <c r="E381" s="57" t="s">
        <v>381</v>
      </c>
      <c r="F381" s="57"/>
      <c r="G381" s="57"/>
      <c r="H381" s="36">
        <f>H382+H386</f>
        <v>152455</v>
      </c>
    </row>
    <row r="382" spans="2:8" ht="180">
      <c r="B382" s="60" t="str">
        <f>'вед.прил13'!A78</f>
        <v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учреждениях</v>
      </c>
      <c r="C382" s="57" t="s">
        <v>222</v>
      </c>
      <c r="D382" s="57" t="s">
        <v>215</v>
      </c>
      <c r="E382" s="57" t="s">
        <v>385</v>
      </c>
      <c r="F382" s="57"/>
      <c r="G382" s="57"/>
      <c r="H382" s="36">
        <f>H383</f>
        <v>67812.3</v>
      </c>
    </row>
    <row r="383" spans="2:8" ht="45">
      <c r="B383" s="60" t="str">
        <f>'вед.прил13'!A79</f>
        <v>Предоставление субсидий бюджетным, автономным учреждениям и иным некоммерческим организациям</v>
      </c>
      <c r="C383" s="57" t="s">
        <v>222</v>
      </c>
      <c r="D383" s="57" t="s">
        <v>215</v>
      </c>
      <c r="E383" s="57" t="s">
        <v>385</v>
      </c>
      <c r="F383" s="57" t="s">
        <v>272</v>
      </c>
      <c r="G383" s="57"/>
      <c r="H383" s="36">
        <f>H384</f>
        <v>67812.3</v>
      </c>
    </row>
    <row r="384" spans="2:8" ht="15">
      <c r="B384" s="60" t="str">
        <f>'вед.прил13'!A80</f>
        <v>Субсидии бюджетным учреждениям</v>
      </c>
      <c r="C384" s="57" t="s">
        <v>222</v>
      </c>
      <c r="D384" s="57" t="s">
        <v>215</v>
      </c>
      <c r="E384" s="57" t="s">
        <v>385</v>
      </c>
      <c r="F384" s="57" t="s">
        <v>274</v>
      </c>
      <c r="G384" s="57"/>
      <c r="H384" s="36">
        <f>H385</f>
        <v>67812.3</v>
      </c>
    </row>
    <row r="385" spans="2:8" ht="15">
      <c r="B385" s="63" t="str">
        <f>'вед.прил13'!A81</f>
        <v>Областные средства</v>
      </c>
      <c r="C385" s="67" t="s">
        <v>222</v>
      </c>
      <c r="D385" s="67" t="s">
        <v>215</v>
      </c>
      <c r="E385" s="67" t="s">
        <v>385</v>
      </c>
      <c r="F385" s="67" t="s">
        <v>274</v>
      </c>
      <c r="G385" s="67" t="s">
        <v>249</v>
      </c>
      <c r="H385" s="38">
        <f>'вед.прил13'!I81</f>
        <v>67812.3</v>
      </c>
    </row>
    <row r="386" spans="2:8" ht="15">
      <c r="B386" s="60" t="str">
        <f>'вед.прил13'!A82</f>
        <v>Реализация основного мероприятия</v>
      </c>
      <c r="C386" s="57" t="s">
        <v>222</v>
      </c>
      <c r="D386" s="57" t="s">
        <v>215</v>
      </c>
      <c r="E386" s="57" t="s">
        <v>386</v>
      </c>
      <c r="F386" s="57"/>
      <c r="G386" s="57"/>
      <c r="H386" s="36">
        <f>H387</f>
        <v>84642.7</v>
      </c>
    </row>
    <row r="387" spans="2:8" ht="45">
      <c r="B387" s="100" t="s">
        <v>273</v>
      </c>
      <c r="C387" s="57" t="s">
        <v>222</v>
      </c>
      <c r="D387" s="57" t="s">
        <v>215</v>
      </c>
      <c r="E387" s="57" t="s">
        <v>386</v>
      </c>
      <c r="F387" s="57" t="s">
        <v>272</v>
      </c>
      <c r="G387" s="57"/>
      <c r="H387" s="36">
        <f>H388</f>
        <v>84642.7</v>
      </c>
    </row>
    <row r="388" spans="2:8" ht="15">
      <c r="B388" s="60" t="str">
        <f>'вед.прил13'!A84</f>
        <v>Субсидии бюджетным учреждениям</v>
      </c>
      <c r="C388" s="57" t="s">
        <v>222</v>
      </c>
      <c r="D388" s="57" t="s">
        <v>215</v>
      </c>
      <c r="E388" s="57" t="s">
        <v>386</v>
      </c>
      <c r="F388" s="57" t="s">
        <v>274</v>
      </c>
      <c r="G388" s="57"/>
      <c r="H388" s="36">
        <f>H389</f>
        <v>84642.7</v>
      </c>
    </row>
    <row r="389" spans="2:8" ht="15">
      <c r="B389" s="63" t="str">
        <f>'вед.прил13'!A85</f>
        <v>Городские средства</v>
      </c>
      <c r="C389" s="67" t="s">
        <v>222</v>
      </c>
      <c r="D389" s="67" t="s">
        <v>215</v>
      </c>
      <c r="E389" s="67" t="s">
        <v>386</v>
      </c>
      <c r="F389" s="67" t="s">
        <v>274</v>
      </c>
      <c r="G389" s="67" t="s">
        <v>248</v>
      </c>
      <c r="H389" s="38">
        <f>'вед.прил13'!I85</f>
        <v>84642.7</v>
      </c>
    </row>
    <row r="390" spans="2:8" ht="45">
      <c r="B390" s="60" t="s">
        <v>2</v>
      </c>
      <c r="C390" s="57" t="s">
        <v>222</v>
      </c>
      <c r="D390" s="57" t="s">
        <v>215</v>
      </c>
      <c r="E390" s="57" t="s">
        <v>3</v>
      </c>
      <c r="F390" s="57"/>
      <c r="G390" s="57"/>
      <c r="H390" s="36">
        <f>H391</f>
        <v>800</v>
      </c>
    </row>
    <row r="391" spans="2:8" ht="45">
      <c r="B391" s="60" t="s">
        <v>4</v>
      </c>
      <c r="C391" s="57" t="s">
        <v>222</v>
      </c>
      <c r="D391" s="57" t="s">
        <v>215</v>
      </c>
      <c r="E391" s="57" t="s">
        <v>5</v>
      </c>
      <c r="F391" s="67"/>
      <c r="G391" s="67"/>
      <c r="H391" s="36">
        <f>H392</f>
        <v>800</v>
      </c>
    </row>
    <row r="392" spans="2:8" ht="15">
      <c r="B392" s="52" t="s">
        <v>328</v>
      </c>
      <c r="C392" s="57" t="s">
        <v>222</v>
      </c>
      <c r="D392" s="57" t="s">
        <v>215</v>
      </c>
      <c r="E392" s="57" t="s">
        <v>6</v>
      </c>
      <c r="F392" s="67"/>
      <c r="G392" s="67"/>
      <c r="H392" s="36">
        <f>H393</f>
        <v>800</v>
      </c>
    </row>
    <row r="393" spans="2:8" ht="45">
      <c r="B393" s="100" t="s">
        <v>273</v>
      </c>
      <c r="C393" s="57" t="s">
        <v>222</v>
      </c>
      <c r="D393" s="57" t="s">
        <v>215</v>
      </c>
      <c r="E393" s="57" t="s">
        <v>6</v>
      </c>
      <c r="F393" s="57" t="s">
        <v>272</v>
      </c>
      <c r="G393" s="57"/>
      <c r="H393" s="36">
        <f>H394</f>
        <v>800</v>
      </c>
    </row>
    <row r="394" spans="2:8" ht="15">
      <c r="B394" s="60" t="s">
        <v>275</v>
      </c>
      <c r="C394" s="57" t="s">
        <v>222</v>
      </c>
      <c r="D394" s="57" t="s">
        <v>215</v>
      </c>
      <c r="E394" s="57" t="s">
        <v>6</v>
      </c>
      <c r="F394" s="57" t="s">
        <v>274</v>
      </c>
      <c r="G394" s="57"/>
      <c r="H394" s="36">
        <f>H395</f>
        <v>800</v>
      </c>
    </row>
    <row r="395" spans="2:8" ht="15">
      <c r="B395" s="63" t="s">
        <v>260</v>
      </c>
      <c r="C395" s="67" t="s">
        <v>222</v>
      </c>
      <c r="D395" s="67" t="s">
        <v>215</v>
      </c>
      <c r="E395" s="67" t="s">
        <v>6</v>
      </c>
      <c r="F395" s="67" t="s">
        <v>274</v>
      </c>
      <c r="G395" s="67" t="s">
        <v>248</v>
      </c>
      <c r="H395" s="38">
        <f>'вед.прил13'!I91</f>
        <v>800</v>
      </c>
    </row>
    <row r="396" spans="2:8" ht="14.25">
      <c r="B396" s="62" t="s">
        <v>209</v>
      </c>
      <c r="C396" s="58" t="s">
        <v>222</v>
      </c>
      <c r="D396" s="58" t="s">
        <v>221</v>
      </c>
      <c r="E396" s="58"/>
      <c r="F396" s="58"/>
      <c r="G396" s="58"/>
      <c r="H396" s="35">
        <f>H397+H444+H450</f>
        <v>199570.9</v>
      </c>
    </row>
    <row r="397" spans="2:8" ht="45">
      <c r="B397" s="60" t="str">
        <f>'вед.прил13'!A93</f>
        <v>Муниципальная программа "Образование в городе Ливны Орловской области на 2020-2025 годы"</v>
      </c>
      <c r="C397" s="57" t="s">
        <v>222</v>
      </c>
      <c r="D397" s="57" t="s">
        <v>221</v>
      </c>
      <c r="E397" s="57" t="str">
        <f>'вед.прил13'!E93</f>
        <v>51 0 00 00000</v>
      </c>
      <c r="F397" s="57"/>
      <c r="G397" s="57"/>
      <c r="H397" s="36">
        <f>H398+H438+H432</f>
        <v>172678.1</v>
      </c>
    </row>
    <row r="398" spans="2:8" ht="60">
      <c r="B398" s="60" t="str">
        <f>'вед.прил13'!A94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398" s="57" t="s">
        <v>222</v>
      </c>
      <c r="D398" s="57" t="s">
        <v>221</v>
      </c>
      <c r="E398" s="57" t="str">
        <f>'вед.прил13'!E94</f>
        <v>51 1 00 00000</v>
      </c>
      <c r="F398" s="57"/>
      <c r="G398" s="57"/>
      <c r="H398" s="36">
        <f>H399+H408+H422+H413+H427</f>
        <v>159666.4</v>
      </c>
    </row>
    <row r="399" spans="2:8" ht="90">
      <c r="B399" s="60" t="str">
        <f>'вед.прил13'!A95</f>
        <v>Основное мероприятие «Реализация права на получение общедоступного и бесплатного начального общего, основного общего и среднего общего образования в муниципальных общеобразовательных организациях»</v>
      </c>
      <c r="C399" s="57" t="s">
        <v>222</v>
      </c>
      <c r="D399" s="57" t="s">
        <v>221</v>
      </c>
      <c r="E399" s="57" t="str">
        <f>'вед.прил13'!E95</f>
        <v>51 1 02 00000</v>
      </c>
      <c r="F399" s="57"/>
      <c r="G399" s="57"/>
      <c r="H399" s="36">
        <f>H400+H404</f>
        <v>140836</v>
      </c>
    </row>
    <row r="400" spans="2:8" ht="180">
      <c r="B400" s="60" t="str">
        <f>'вед.прил13'!A96</f>
        <v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v>
      </c>
      <c r="C400" s="57" t="s">
        <v>222</v>
      </c>
      <c r="D400" s="57" t="s">
        <v>221</v>
      </c>
      <c r="E400" s="57" t="str">
        <f>'вед.прил13'!E96</f>
        <v>51 1 02 71570</v>
      </c>
      <c r="F400" s="57"/>
      <c r="G400" s="57"/>
      <c r="H400" s="36">
        <f>H401</f>
        <v>76404.4</v>
      </c>
    </row>
    <row r="401" spans="2:8" ht="45">
      <c r="B401" s="100" t="s">
        <v>273</v>
      </c>
      <c r="C401" s="57" t="s">
        <v>222</v>
      </c>
      <c r="D401" s="57" t="s">
        <v>221</v>
      </c>
      <c r="E401" s="57" t="str">
        <f>'вед.прил13'!E97</f>
        <v>51 1 02 71570</v>
      </c>
      <c r="F401" s="57" t="s">
        <v>272</v>
      </c>
      <c r="G401" s="57"/>
      <c r="H401" s="36">
        <f>H402</f>
        <v>76404.4</v>
      </c>
    </row>
    <row r="402" spans="2:8" ht="15">
      <c r="B402" s="60" t="str">
        <f>'вед.прил13'!A98</f>
        <v>Субсидии бюджетным учреждениям</v>
      </c>
      <c r="C402" s="57" t="s">
        <v>222</v>
      </c>
      <c r="D402" s="57" t="s">
        <v>221</v>
      </c>
      <c r="E402" s="57" t="str">
        <f>'вед.прил13'!E98</f>
        <v>51 1 02 71570</v>
      </c>
      <c r="F402" s="57" t="s">
        <v>274</v>
      </c>
      <c r="G402" s="57"/>
      <c r="H402" s="36">
        <f>H403</f>
        <v>76404.4</v>
      </c>
    </row>
    <row r="403" spans="2:8" ht="15">
      <c r="B403" s="63" t="str">
        <f>'вед.прил13'!A99</f>
        <v>Областные средства</v>
      </c>
      <c r="C403" s="67" t="s">
        <v>222</v>
      </c>
      <c r="D403" s="67" t="s">
        <v>221</v>
      </c>
      <c r="E403" s="67" t="str">
        <f>'вед.прил13'!E99</f>
        <v>51 1 02 71570</v>
      </c>
      <c r="F403" s="67" t="s">
        <v>274</v>
      </c>
      <c r="G403" s="67" t="s">
        <v>249</v>
      </c>
      <c r="H403" s="38">
        <f>'вед.прил13'!I99</f>
        <v>76404.4</v>
      </c>
    </row>
    <row r="404" spans="2:8" ht="15">
      <c r="B404" s="60" t="str">
        <f>'вед.прил13'!A100</f>
        <v>Реализация основного мероприятия</v>
      </c>
      <c r="C404" s="57" t="s">
        <v>222</v>
      </c>
      <c r="D404" s="57" t="s">
        <v>221</v>
      </c>
      <c r="E404" s="57" t="str">
        <f>'вед.прил13'!E100</f>
        <v>51 1 02 77210</v>
      </c>
      <c r="F404" s="57"/>
      <c r="G404" s="57"/>
      <c r="H404" s="36">
        <f>H405</f>
        <v>64431.6</v>
      </c>
    </row>
    <row r="405" spans="2:8" ht="45">
      <c r="B405" s="100" t="s">
        <v>273</v>
      </c>
      <c r="C405" s="57" t="s">
        <v>222</v>
      </c>
      <c r="D405" s="57" t="s">
        <v>221</v>
      </c>
      <c r="E405" s="57" t="str">
        <f>'вед.прил13'!E101</f>
        <v>51 1 02 77210</v>
      </c>
      <c r="F405" s="57" t="s">
        <v>272</v>
      </c>
      <c r="G405" s="57"/>
      <c r="H405" s="36">
        <f>H406</f>
        <v>64431.6</v>
      </c>
    </row>
    <row r="406" spans="2:8" ht="15">
      <c r="B406" s="60" t="str">
        <f>'вед.прил13'!A102</f>
        <v>Субсидии бюджетным учреждениям</v>
      </c>
      <c r="C406" s="57" t="s">
        <v>222</v>
      </c>
      <c r="D406" s="57" t="s">
        <v>221</v>
      </c>
      <c r="E406" s="57" t="str">
        <f>'вед.прил13'!E102</f>
        <v>51 1 02 77210</v>
      </c>
      <c r="F406" s="57" t="s">
        <v>274</v>
      </c>
      <c r="G406" s="57"/>
      <c r="H406" s="36">
        <f>H407</f>
        <v>64431.6</v>
      </c>
    </row>
    <row r="407" spans="2:8" ht="15">
      <c r="B407" s="63" t="str">
        <f>'вед.прил13'!A103</f>
        <v>Городские средства</v>
      </c>
      <c r="C407" s="67" t="s">
        <v>222</v>
      </c>
      <c r="D407" s="67" t="s">
        <v>221</v>
      </c>
      <c r="E407" s="67" t="str">
        <f>'вед.прил13'!E103</f>
        <v>51 1 02 77210</v>
      </c>
      <c r="F407" s="67" t="s">
        <v>274</v>
      </c>
      <c r="G407" s="67" t="s">
        <v>248</v>
      </c>
      <c r="H407" s="38">
        <f>'вед.прил13'!I103</f>
        <v>64431.6</v>
      </c>
    </row>
    <row r="408" spans="2:8" ht="75">
      <c r="B408" s="60" t="str">
        <f>'вед.прил13'!A104</f>
        <v>Основное мероприятие "Совершенствование управления системой образования посредством участия образовательных организаций в единой независимой системе оценки качества образования"</v>
      </c>
      <c r="C408" s="57" t="s">
        <v>394</v>
      </c>
      <c r="D408" s="57" t="s">
        <v>221</v>
      </c>
      <c r="E408" s="57" t="str">
        <f>'вед.прил13'!E104</f>
        <v>51 1 03 00000</v>
      </c>
      <c r="F408" s="57"/>
      <c r="G408" s="57"/>
      <c r="H408" s="36">
        <f>H409</f>
        <v>842.7</v>
      </c>
    </row>
    <row r="409" spans="2:8" ht="15">
      <c r="B409" s="60" t="str">
        <f>'вед.прил13'!A105</f>
        <v>Реализация основного мероприятия</v>
      </c>
      <c r="C409" s="57" t="s">
        <v>394</v>
      </c>
      <c r="D409" s="57" t="s">
        <v>221</v>
      </c>
      <c r="E409" s="57" t="str">
        <f>'вед.прил13'!E105</f>
        <v>51 1 03 77210</v>
      </c>
      <c r="F409" s="57"/>
      <c r="G409" s="57"/>
      <c r="H409" s="36">
        <f>H410</f>
        <v>842.7</v>
      </c>
    </row>
    <row r="410" spans="2:8" ht="45">
      <c r="B410" s="60" t="str">
        <f>'вед.прил13'!A106</f>
        <v>Предоставление субсидий бюджетным, автономным учреждениям и иным некоммерческим организациям</v>
      </c>
      <c r="C410" s="57" t="s">
        <v>394</v>
      </c>
      <c r="D410" s="57" t="s">
        <v>221</v>
      </c>
      <c r="E410" s="57" t="str">
        <f>'вед.прил13'!E106</f>
        <v>51 1 03 77210</v>
      </c>
      <c r="F410" s="57" t="s">
        <v>272</v>
      </c>
      <c r="G410" s="57"/>
      <c r="H410" s="36">
        <f>H411</f>
        <v>842.7</v>
      </c>
    </row>
    <row r="411" spans="2:8" ht="15">
      <c r="B411" s="60" t="str">
        <f>'вед.прил13'!A107</f>
        <v>Субсидии бюджетным учреждениям</v>
      </c>
      <c r="C411" s="57" t="s">
        <v>394</v>
      </c>
      <c r="D411" s="57" t="s">
        <v>221</v>
      </c>
      <c r="E411" s="57" t="str">
        <f>'вед.прил13'!E107</f>
        <v>51 1 03 77210</v>
      </c>
      <c r="F411" s="57" t="s">
        <v>274</v>
      </c>
      <c r="G411" s="57"/>
      <c r="H411" s="36">
        <f>H412</f>
        <v>842.7</v>
      </c>
    </row>
    <row r="412" spans="2:8" ht="15">
      <c r="B412" s="63" t="str">
        <f>'вед.прил13'!A108</f>
        <v>Городские средства</v>
      </c>
      <c r="C412" s="67" t="s">
        <v>394</v>
      </c>
      <c r="D412" s="67" t="s">
        <v>221</v>
      </c>
      <c r="E412" s="67" t="str">
        <f>'вед.прил13'!E108</f>
        <v>51 1 03 77210</v>
      </c>
      <c r="F412" s="67" t="s">
        <v>274</v>
      </c>
      <c r="G412" s="67" t="s">
        <v>248</v>
      </c>
      <c r="H412" s="38">
        <f>'вед.прил13'!I108</f>
        <v>842.7</v>
      </c>
    </row>
    <row r="413" spans="2:8" ht="45">
      <c r="B413" s="60" t="str">
        <f>'вед.прил13'!A109</f>
        <v>Основное мероприятие "Организация питания обучающихся муниципальных общеобразовательных организаций"</v>
      </c>
      <c r="C413" s="57" t="s">
        <v>222</v>
      </c>
      <c r="D413" s="57" t="s">
        <v>221</v>
      </c>
      <c r="E413" s="57" t="str">
        <f>'вед.прил13'!E109</f>
        <v>51 1 05 00000</v>
      </c>
      <c r="F413" s="57"/>
      <c r="G413" s="57"/>
      <c r="H413" s="36">
        <f>H418+H414</f>
        <v>15404.4</v>
      </c>
    </row>
    <row r="414" spans="2:8" ht="15">
      <c r="B414" s="97" t="s">
        <v>328</v>
      </c>
      <c r="C414" s="57" t="s">
        <v>222</v>
      </c>
      <c r="D414" s="57" t="s">
        <v>221</v>
      </c>
      <c r="E414" s="57" t="s">
        <v>462</v>
      </c>
      <c r="F414" s="57"/>
      <c r="G414" s="57"/>
      <c r="H414" s="36">
        <f>H415</f>
        <v>11597.5</v>
      </c>
    </row>
    <row r="415" spans="2:8" ht="45">
      <c r="B415" s="100" t="s">
        <v>273</v>
      </c>
      <c r="C415" s="57" t="s">
        <v>222</v>
      </c>
      <c r="D415" s="57" t="s">
        <v>221</v>
      </c>
      <c r="E415" s="57" t="s">
        <v>462</v>
      </c>
      <c r="F415" s="57" t="s">
        <v>272</v>
      </c>
      <c r="G415" s="57"/>
      <c r="H415" s="36">
        <f>H416</f>
        <v>11597.5</v>
      </c>
    </row>
    <row r="416" spans="2:8" ht="15">
      <c r="B416" s="60" t="s">
        <v>275</v>
      </c>
      <c r="C416" s="57" t="s">
        <v>222</v>
      </c>
      <c r="D416" s="57" t="s">
        <v>221</v>
      </c>
      <c r="E416" s="57" t="s">
        <v>462</v>
      </c>
      <c r="F416" s="57" t="s">
        <v>274</v>
      </c>
      <c r="G416" s="57"/>
      <c r="H416" s="36">
        <f>H417</f>
        <v>11597.5</v>
      </c>
    </row>
    <row r="417" spans="2:8" ht="15">
      <c r="B417" s="61" t="s">
        <v>261</v>
      </c>
      <c r="C417" s="67" t="s">
        <v>222</v>
      </c>
      <c r="D417" s="67" t="s">
        <v>221</v>
      </c>
      <c r="E417" s="57" t="s">
        <v>462</v>
      </c>
      <c r="F417" s="67" t="s">
        <v>274</v>
      </c>
      <c r="G417" s="67" t="s">
        <v>249</v>
      </c>
      <c r="H417" s="38">
        <f>'вед.прил13'!I113</f>
        <v>11597.5</v>
      </c>
    </row>
    <row r="418" spans="2:8" ht="15">
      <c r="B418" s="97" t="str">
        <f>'вед.прил13'!A114</f>
        <v>Реализация основного мероприятия</v>
      </c>
      <c r="C418" s="57" t="s">
        <v>222</v>
      </c>
      <c r="D418" s="57" t="s">
        <v>221</v>
      </c>
      <c r="E418" s="57" t="str">
        <f>'вед.прил13'!E114</f>
        <v>51 1 05 77210</v>
      </c>
      <c r="F418" s="57"/>
      <c r="G418" s="57"/>
      <c r="H418" s="36">
        <f>H419</f>
        <v>3806.9</v>
      </c>
    </row>
    <row r="419" spans="2:8" ht="45">
      <c r="B419" s="60" t="str">
        <f>'вед.прил13'!A115</f>
        <v>Предоставление субсидий бюджетным, автономным учреждениям и иным некоммерческим организациям</v>
      </c>
      <c r="C419" s="57" t="s">
        <v>222</v>
      </c>
      <c r="D419" s="57" t="s">
        <v>221</v>
      </c>
      <c r="E419" s="57" t="str">
        <f>'вед.прил13'!E115</f>
        <v>51 1 05 77210</v>
      </c>
      <c r="F419" s="57" t="s">
        <v>272</v>
      </c>
      <c r="G419" s="57"/>
      <c r="H419" s="36">
        <f>H420</f>
        <v>3806.9</v>
      </c>
    </row>
    <row r="420" spans="2:8" ht="15">
      <c r="B420" s="60" t="str">
        <f>'вед.прил13'!A116</f>
        <v>Субсидии бюджетным учреждениям</v>
      </c>
      <c r="C420" s="57" t="s">
        <v>222</v>
      </c>
      <c r="D420" s="57" t="s">
        <v>221</v>
      </c>
      <c r="E420" s="57" t="str">
        <f>'вед.прил13'!E116</f>
        <v>51 1 05 77210</v>
      </c>
      <c r="F420" s="57" t="s">
        <v>274</v>
      </c>
      <c r="G420" s="57"/>
      <c r="H420" s="36">
        <f>H421</f>
        <v>3806.9</v>
      </c>
    </row>
    <row r="421" spans="2:8" ht="15">
      <c r="B421" s="61" t="str">
        <f>'вед.прил13'!A117</f>
        <v>Городские средства</v>
      </c>
      <c r="C421" s="67" t="s">
        <v>222</v>
      </c>
      <c r="D421" s="67" t="s">
        <v>221</v>
      </c>
      <c r="E421" s="67" t="str">
        <f>'вед.прил13'!E117</f>
        <v>51 1 05 77210</v>
      </c>
      <c r="F421" s="67" t="s">
        <v>274</v>
      </c>
      <c r="G421" s="67" t="s">
        <v>248</v>
      </c>
      <c r="H421" s="38">
        <f>'вед.прил13'!I117</f>
        <v>3806.9</v>
      </c>
    </row>
    <row r="422" spans="2:8" ht="30">
      <c r="B422" s="52" t="str">
        <f>'вед.прил13'!A118</f>
        <v>Основное мероприятие "Развитие системы отдыха детей и подростков"</v>
      </c>
      <c r="C422" s="57" t="s">
        <v>222</v>
      </c>
      <c r="D422" s="57" t="s">
        <v>221</v>
      </c>
      <c r="E422" s="57" t="str">
        <f>'вед.прил13'!E118</f>
        <v>51 1 06 00000</v>
      </c>
      <c r="F422" s="57"/>
      <c r="G422" s="57"/>
      <c r="H422" s="36">
        <f>H423</f>
        <v>2385.4</v>
      </c>
    </row>
    <row r="423" spans="2:8" ht="15">
      <c r="B423" s="52" t="str">
        <f>'вед.прил13'!A119</f>
        <v>Реализация основного мероприятия</v>
      </c>
      <c r="C423" s="57" t="s">
        <v>222</v>
      </c>
      <c r="D423" s="57" t="s">
        <v>221</v>
      </c>
      <c r="E423" s="57" t="str">
        <f>'вед.прил13'!E119</f>
        <v>51 1 06 77210</v>
      </c>
      <c r="F423" s="57"/>
      <c r="G423" s="57"/>
      <c r="H423" s="36">
        <f>H424</f>
        <v>2385.4</v>
      </c>
    </row>
    <row r="424" spans="2:8" ht="45">
      <c r="B424" s="60" t="str">
        <f>'вед.прил13'!A120</f>
        <v>Предоставление субсидий бюджетным, автономным учреждениям и иным некоммерческим организациям</v>
      </c>
      <c r="C424" s="57" t="s">
        <v>222</v>
      </c>
      <c r="D424" s="57" t="s">
        <v>221</v>
      </c>
      <c r="E424" s="57" t="str">
        <f>'вед.прил13'!E120</f>
        <v>51 1 06 77210</v>
      </c>
      <c r="F424" s="57" t="s">
        <v>272</v>
      </c>
      <c r="G424" s="57"/>
      <c r="H424" s="36">
        <f>H425</f>
        <v>2385.4</v>
      </c>
    </row>
    <row r="425" spans="2:8" ht="15">
      <c r="B425" s="52" t="str">
        <f>'вед.прил13'!A121</f>
        <v>Субсидии бюджетным учреждениям</v>
      </c>
      <c r="C425" s="57" t="s">
        <v>222</v>
      </c>
      <c r="D425" s="57" t="s">
        <v>221</v>
      </c>
      <c r="E425" s="57" t="str">
        <f>'вед.прил13'!E121</f>
        <v>51 1 06 77210</v>
      </c>
      <c r="F425" s="57" t="s">
        <v>274</v>
      </c>
      <c r="G425" s="57"/>
      <c r="H425" s="36">
        <f>H426</f>
        <v>2385.4</v>
      </c>
    </row>
    <row r="426" spans="2:8" ht="15">
      <c r="B426" s="61" t="str">
        <f>'вед.прил13'!A122</f>
        <v>Городские средства</v>
      </c>
      <c r="C426" s="67" t="s">
        <v>222</v>
      </c>
      <c r="D426" s="67" t="s">
        <v>221</v>
      </c>
      <c r="E426" s="67" t="str">
        <f>'вед.прил13'!E122</f>
        <v>51 1 06 77210</v>
      </c>
      <c r="F426" s="67" t="s">
        <v>274</v>
      </c>
      <c r="G426" s="67" t="s">
        <v>248</v>
      </c>
      <c r="H426" s="38">
        <f>'вед.прил13'!I122</f>
        <v>2385.4</v>
      </c>
    </row>
    <row r="427" spans="2:8" ht="75">
      <c r="B427" s="60" t="s">
        <v>505</v>
      </c>
      <c r="C427" s="57" t="s">
        <v>222</v>
      </c>
      <c r="D427" s="57" t="s">
        <v>221</v>
      </c>
      <c r="E427" s="57" t="s">
        <v>506</v>
      </c>
      <c r="F427" s="67"/>
      <c r="G427" s="67"/>
      <c r="H427" s="36">
        <f>H428</f>
        <v>197.9</v>
      </c>
    </row>
    <row r="428" spans="2:8" ht="15">
      <c r="B428" s="97" t="s">
        <v>328</v>
      </c>
      <c r="C428" s="57" t="s">
        <v>222</v>
      </c>
      <c r="D428" s="57" t="s">
        <v>221</v>
      </c>
      <c r="E428" s="57" t="s">
        <v>507</v>
      </c>
      <c r="F428" s="57"/>
      <c r="G428" s="57"/>
      <c r="H428" s="36">
        <f>H429</f>
        <v>197.9</v>
      </c>
    </row>
    <row r="429" spans="2:8" ht="45">
      <c r="B429" s="100" t="s">
        <v>273</v>
      </c>
      <c r="C429" s="57" t="s">
        <v>222</v>
      </c>
      <c r="D429" s="57" t="s">
        <v>221</v>
      </c>
      <c r="E429" s="57" t="s">
        <v>507</v>
      </c>
      <c r="F429" s="57" t="s">
        <v>272</v>
      </c>
      <c r="G429" s="57"/>
      <c r="H429" s="36">
        <f>H430</f>
        <v>197.9</v>
      </c>
    </row>
    <row r="430" spans="2:8" ht="15">
      <c r="B430" s="60" t="s">
        <v>275</v>
      </c>
      <c r="C430" s="57" t="s">
        <v>222</v>
      </c>
      <c r="D430" s="57" t="s">
        <v>221</v>
      </c>
      <c r="E430" s="57" t="s">
        <v>507</v>
      </c>
      <c r="F430" s="57" t="s">
        <v>274</v>
      </c>
      <c r="G430" s="57"/>
      <c r="H430" s="36">
        <f>H431</f>
        <v>197.9</v>
      </c>
    </row>
    <row r="431" spans="2:8" ht="15">
      <c r="B431" s="61" t="s">
        <v>260</v>
      </c>
      <c r="C431" s="67" t="s">
        <v>222</v>
      </c>
      <c r="D431" s="67" t="s">
        <v>221</v>
      </c>
      <c r="E431" s="67" t="s">
        <v>507</v>
      </c>
      <c r="F431" s="67" t="s">
        <v>274</v>
      </c>
      <c r="G431" s="67" t="s">
        <v>248</v>
      </c>
      <c r="H431" s="38">
        <f>'вед.прил13'!I127</f>
        <v>197.9</v>
      </c>
    </row>
    <row r="432" spans="2:8" ht="60">
      <c r="B432" s="143" t="s">
        <v>432</v>
      </c>
      <c r="C432" s="144" t="s">
        <v>222</v>
      </c>
      <c r="D432" s="144" t="s">
        <v>221</v>
      </c>
      <c r="E432" s="144" t="s">
        <v>430</v>
      </c>
      <c r="F432" s="144"/>
      <c r="G432" s="144"/>
      <c r="H432" s="145">
        <f>H437</f>
        <v>379.7</v>
      </c>
    </row>
    <row r="433" spans="2:8" ht="30">
      <c r="B433" s="143" t="s">
        <v>433</v>
      </c>
      <c r="C433" s="144" t="s">
        <v>222</v>
      </c>
      <c r="D433" s="144" t="s">
        <v>221</v>
      </c>
      <c r="E433" s="144" t="s">
        <v>431</v>
      </c>
      <c r="F433" s="144"/>
      <c r="G433" s="144"/>
      <c r="H433" s="145">
        <f>H434</f>
        <v>379.7</v>
      </c>
    </row>
    <row r="434" spans="2:8" ht="15">
      <c r="B434" s="143" t="s">
        <v>328</v>
      </c>
      <c r="C434" s="144" t="s">
        <v>222</v>
      </c>
      <c r="D434" s="144" t="s">
        <v>221</v>
      </c>
      <c r="E434" s="144" t="s">
        <v>436</v>
      </c>
      <c r="F434" s="144"/>
      <c r="G434" s="144"/>
      <c r="H434" s="145">
        <f>H435</f>
        <v>379.7</v>
      </c>
    </row>
    <row r="435" spans="2:8" ht="45">
      <c r="B435" s="149" t="s">
        <v>273</v>
      </c>
      <c r="C435" s="144" t="s">
        <v>222</v>
      </c>
      <c r="D435" s="144" t="s">
        <v>221</v>
      </c>
      <c r="E435" s="144" t="s">
        <v>436</v>
      </c>
      <c r="F435" s="144" t="s">
        <v>272</v>
      </c>
      <c r="G435" s="144"/>
      <c r="H435" s="145">
        <f>H436</f>
        <v>379.7</v>
      </c>
    </row>
    <row r="436" spans="2:8" ht="15">
      <c r="B436" s="143" t="s">
        <v>275</v>
      </c>
      <c r="C436" s="144" t="s">
        <v>222</v>
      </c>
      <c r="D436" s="144" t="s">
        <v>221</v>
      </c>
      <c r="E436" s="144" t="s">
        <v>436</v>
      </c>
      <c r="F436" s="144" t="s">
        <v>274</v>
      </c>
      <c r="G436" s="144"/>
      <c r="H436" s="145">
        <f>H437</f>
        <v>379.7</v>
      </c>
    </row>
    <row r="437" spans="2:8" ht="15">
      <c r="B437" s="146" t="s">
        <v>260</v>
      </c>
      <c r="C437" s="147" t="s">
        <v>222</v>
      </c>
      <c r="D437" s="147" t="s">
        <v>221</v>
      </c>
      <c r="E437" s="147" t="s">
        <v>436</v>
      </c>
      <c r="F437" s="147" t="s">
        <v>274</v>
      </c>
      <c r="G437" s="147" t="s">
        <v>248</v>
      </c>
      <c r="H437" s="148">
        <f>'вед.прил13'!I133</f>
        <v>379.7</v>
      </c>
    </row>
    <row r="438" spans="2:8" ht="45">
      <c r="B438" s="60" t="str">
        <f>'вед.прил13'!A134</f>
        <v>Подпрограмма "Функционирование и развитие сети образовательных организаций города Ливны"</v>
      </c>
      <c r="C438" s="57" t="s">
        <v>222</v>
      </c>
      <c r="D438" s="57" t="s">
        <v>221</v>
      </c>
      <c r="E438" s="57" t="str">
        <f>'вед.прил13'!E134</f>
        <v>51 3 00 00000</v>
      </c>
      <c r="F438" s="57"/>
      <c r="G438" s="57"/>
      <c r="H438" s="36">
        <f>H439</f>
        <v>12632</v>
      </c>
    </row>
    <row r="439" spans="2:8" ht="45">
      <c r="B439" s="60" t="str">
        <f>'вед.прил13'!A135</f>
        <v>Основное мероприятие "Строительство, реконструкция, капитальный и текущий ремонт образовательных организаций"</v>
      </c>
      <c r="C439" s="57" t="s">
        <v>222</v>
      </c>
      <c r="D439" s="57" t="s">
        <v>221</v>
      </c>
      <c r="E439" s="57" t="str">
        <f>'вед.прил13'!E135</f>
        <v>51 3 01 00000</v>
      </c>
      <c r="F439" s="57"/>
      <c r="G439" s="57"/>
      <c r="H439" s="36">
        <f>H440</f>
        <v>12632</v>
      </c>
    </row>
    <row r="440" spans="2:8" ht="15">
      <c r="B440" s="52" t="s">
        <v>328</v>
      </c>
      <c r="C440" s="57" t="s">
        <v>222</v>
      </c>
      <c r="D440" s="57" t="s">
        <v>221</v>
      </c>
      <c r="E440" s="57" t="s">
        <v>461</v>
      </c>
      <c r="F440" s="67"/>
      <c r="G440" s="67"/>
      <c r="H440" s="36">
        <f>H441</f>
        <v>12632</v>
      </c>
    </row>
    <row r="441" spans="2:8" ht="45">
      <c r="B441" s="149" t="s">
        <v>273</v>
      </c>
      <c r="C441" s="144" t="s">
        <v>222</v>
      </c>
      <c r="D441" s="144" t="s">
        <v>221</v>
      </c>
      <c r="E441" s="57" t="s">
        <v>461</v>
      </c>
      <c r="F441" s="144" t="s">
        <v>272</v>
      </c>
      <c r="G441" s="144"/>
      <c r="H441" s="36">
        <f>H442</f>
        <v>12632</v>
      </c>
    </row>
    <row r="442" spans="2:8" ht="15">
      <c r="B442" s="143" t="s">
        <v>275</v>
      </c>
      <c r="C442" s="144" t="s">
        <v>222</v>
      </c>
      <c r="D442" s="144" t="s">
        <v>221</v>
      </c>
      <c r="E442" s="57" t="s">
        <v>461</v>
      </c>
      <c r="F442" s="144" t="s">
        <v>274</v>
      </c>
      <c r="G442" s="144"/>
      <c r="H442" s="36">
        <f>H443</f>
        <v>12632</v>
      </c>
    </row>
    <row r="443" spans="2:8" ht="15">
      <c r="B443" s="146" t="s">
        <v>261</v>
      </c>
      <c r="C443" s="147" t="s">
        <v>222</v>
      </c>
      <c r="D443" s="147" t="s">
        <v>221</v>
      </c>
      <c r="E443" s="67" t="s">
        <v>461</v>
      </c>
      <c r="F443" s="147" t="s">
        <v>274</v>
      </c>
      <c r="G443" s="147" t="s">
        <v>249</v>
      </c>
      <c r="H443" s="38">
        <f>'вед.прил13'!I139</f>
        <v>12632</v>
      </c>
    </row>
    <row r="444" spans="2:8" ht="45">
      <c r="B444" s="142" t="s">
        <v>474</v>
      </c>
      <c r="C444" s="57" t="s">
        <v>222</v>
      </c>
      <c r="D444" s="57" t="s">
        <v>221</v>
      </c>
      <c r="E444" s="57" t="str">
        <f>'вед.прил13'!E140</f>
        <v>62 0 00 00000</v>
      </c>
      <c r="F444" s="57"/>
      <c r="G444" s="57"/>
      <c r="H444" s="36">
        <f>H445</f>
        <v>110</v>
      </c>
    </row>
    <row r="445" spans="2:8" ht="60">
      <c r="B445" s="52" t="str">
        <f>'вед.прил13'!A141</f>
        <v>Основное мероприятие "Повышение уровня доступности объектов и услуг в сфере образования для детей-инвалидов и детей с ограниченными возможностями здоровья"</v>
      </c>
      <c r="C445" s="57" t="s">
        <v>222</v>
      </c>
      <c r="D445" s="57" t="s">
        <v>221</v>
      </c>
      <c r="E445" s="57" t="str">
        <f>'вед.прил13'!E141</f>
        <v>62 0 02 00000</v>
      </c>
      <c r="F445" s="57"/>
      <c r="G445" s="57"/>
      <c r="H445" s="36">
        <f>H446</f>
        <v>110</v>
      </c>
    </row>
    <row r="446" spans="2:8" ht="15">
      <c r="B446" s="52" t="s">
        <v>328</v>
      </c>
      <c r="C446" s="57" t="s">
        <v>222</v>
      </c>
      <c r="D446" s="57" t="s">
        <v>221</v>
      </c>
      <c r="E446" s="57" t="str">
        <f>'вед.прил13'!E142</f>
        <v>62 0 02 77710</v>
      </c>
      <c r="F446" s="57"/>
      <c r="G446" s="57"/>
      <c r="H446" s="36">
        <f>H447</f>
        <v>110</v>
      </c>
    </row>
    <row r="447" spans="2:8" ht="45">
      <c r="B447" s="100" t="s">
        <v>273</v>
      </c>
      <c r="C447" s="57" t="s">
        <v>222</v>
      </c>
      <c r="D447" s="57" t="s">
        <v>221</v>
      </c>
      <c r="E447" s="57" t="str">
        <f>'вед.прил13'!E143</f>
        <v>62 0 02 77710</v>
      </c>
      <c r="F447" s="57" t="s">
        <v>272</v>
      </c>
      <c r="G447" s="57"/>
      <c r="H447" s="36">
        <f>H448</f>
        <v>110</v>
      </c>
    </row>
    <row r="448" spans="2:8" ht="15">
      <c r="B448" s="60" t="s">
        <v>275</v>
      </c>
      <c r="C448" s="57" t="s">
        <v>222</v>
      </c>
      <c r="D448" s="57" t="s">
        <v>221</v>
      </c>
      <c r="E448" s="57" t="str">
        <f>'вед.прил13'!E144</f>
        <v>62 0 02 77710</v>
      </c>
      <c r="F448" s="57" t="s">
        <v>274</v>
      </c>
      <c r="G448" s="57"/>
      <c r="H448" s="36">
        <f>H449</f>
        <v>110</v>
      </c>
    </row>
    <row r="449" spans="2:8" ht="15">
      <c r="B449" s="61" t="s">
        <v>260</v>
      </c>
      <c r="C449" s="67" t="s">
        <v>222</v>
      </c>
      <c r="D449" s="67" t="s">
        <v>221</v>
      </c>
      <c r="E449" s="67" t="str">
        <f>'вед.прил13'!E145</f>
        <v>62 0 02 77710</v>
      </c>
      <c r="F449" s="67" t="s">
        <v>274</v>
      </c>
      <c r="G449" s="67" t="s">
        <v>248</v>
      </c>
      <c r="H449" s="38">
        <f>'вед.прил13'!I145</f>
        <v>110</v>
      </c>
    </row>
    <row r="450" spans="2:8" ht="15">
      <c r="B450" s="60" t="s">
        <v>190</v>
      </c>
      <c r="C450" s="57" t="s">
        <v>222</v>
      </c>
      <c r="D450" s="57" t="s">
        <v>221</v>
      </c>
      <c r="E450" s="92" t="s">
        <v>404</v>
      </c>
      <c r="F450" s="58"/>
      <c r="G450" s="58"/>
      <c r="H450" s="36">
        <f>H451+H455</f>
        <v>26782.8</v>
      </c>
    </row>
    <row r="451" spans="2:8" ht="45">
      <c r="B451" s="52" t="s">
        <v>327</v>
      </c>
      <c r="C451" s="57" t="s">
        <v>222</v>
      </c>
      <c r="D451" s="57" t="s">
        <v>221</v>
      </c>
      <c r="E451" s="92" t="s">
        <v>387</v>
      </c>
      <c r="F451" s="58"/>
      <c r="G451" s="58"/>
      <c r="H451" s="36">
        <f>H452</f>
        <v>7090.8</v>
      </c>
    </row>
    <row r="452" spans="2:8" ht="45">
      <c r="B452" s="100" t="s">
        <v>273</v>
      </c>
      <c r="C452" s="57" t="s">
        <v>222</v>
      </c>
      <c r="D452" s="57" t="s">
        <v>221</v>
      </c>
      <c r="E452" s="92" t="s">
        <v>387</v>
      </c>
      <c r="F452" s="57" t="s">
        <v>272</v>
      </c>
      <c r="G452" s="58"/>
      <c r="H452" s="36">
        <f>H453</f>
        <v>7090.8</v>
      </c>
    </row>
    <row r="453" spans="2:8" ht="15">
      <c r="B453" s="60" t="s">
        <v>275</v>
      </c>
      <c r="C453" s="57" t="s">
        <v>222</v>
      </c>
      <c r="D453" s="57" t="s">
        <v>221</v>
      </c>
      <c r="E453" s="92" t="s">
        <v>387</v>
      </c>
      <c r="F453" s="57" t="s">
        <v>274</v>
      </c>
      <c r="G453" s="58"/>
      <c r="H453" s="36">
        <f>H454</f>
        <v>7090.8</v>
      </c>
    </row>
    <row r="454" spans="2:8" ht="15">
      <c r="B454" s="63" t="s">
        <v>261</v>
      </c>
      <c r="C454" s="67" t="s">
        <v>222</v>
      </c>
      <c r="D454" s="67" t="s">
        <v>221</v>
      </c>
      <c r="E454" s="96" t="s">
        <v>387</v>
      </c>
      <c r="F454" s="67" t="s">
        <v>274</v>
      </c>
      <c r="G454" s="67" t="s">
        <v>249</v>
      </c>
      <c r="H454" s="38">
        <f>'вед.прил13'!I150</f>
        <v>7090.8</v>
      </c>
    </row>
    <row r="455" spans="2:8" ht="90">
      <c r="B455" s="60" t="s">
        <v>492</v>
      </c>
      <c r="C455" s="57" t="s">
        <v>222</v>
      </c>
      <c r="D455" s="57" t="s">
        <v>221</v>
      </c>
      <c r="E455" s="92" t="s">
        <v>493</v>
      </c>
      <c r="F455" s="67"/>
      <c r="G455" s="67"/>
      <c r="H455" s="36">
        <f>H456</f>
        <v>19692</v>
      </c>
    </row>
    <row r="456" spans="2:8" ht="45">
      <c r="B456" s="100" t="s">
        <v>273</v>
      </c>
      <c r="C456" s="57" t="s">
        <v>222</v>
      </c>
      <c r="D456" s="57" t="s">
        <v>221</v>
      </c>
      <c r="E456" s="92" t="s">
        <v>493</v>
      </c>
      <c r="F456" s="57" t="s">
        <v>272</v>
      </c>
      <c r="G456" s="58"/>
      <c r="H456" s="36">
        <f>H457</f>
        <v>19692</v>
      </c>
    </row>
    <row r="457" spans="2:8" ht="15">
      <c r="B457" s="60" t="s">
        <v>275</v>
      </c>
      <c r="C457" s="57" t="s">
        <v>222</v>
      </c>
      <c r="D457" s="57" t="s">
        <v>221</v>
      </c>
      <c r="E457" s="92" t="s">
        <v>493</v>
      </c>
      <c r="F457" s="57" t="s">
        <v>274</v>
      </c>
      <c r="G457" s="58"/>
      <c r="H457" s="36">
        <f>H458</f>
        <v>19692</v>
      </c>
    </row>
    <row r="458" spans="2:8" ht="15">
      <c r="B458" s="63" t="s">
        <v>261</v>
      </c>
      <c r="C458" s="67" t="s">
        <v>222</v>
      </c>
      <c r="D458" s="67" t="s">
        <v>221</v>
      </c>
      <c r="E458" s="96" t="s">
        <v>494</v>
      </c>
      <c r="F458" s="67" t="s">
        <v>274</v>
      </c>
      <c r="G458" s="67" t="s">
        <v>249</v>
      </c>
      <c r="H458" s="38">
        <f>'вед.прил13'!I154</f>
        <v>19692</v>
      </c>
    </row>
    <row r="459" spans="2:8" ht="14.25">
      <c r="B459" s="62" t="s">
        <v>335</v>
      </c>
      <c r="C459" s="58" t="s">
        <v>222</v>
      </c>
      <c r="D459" s="58" t="s">
        <v>216</v>
      </c>
      <c r="E459" s="58"/>
      <c r="F459" s="58"/>
      <c r="G459" s="58"/>
      <c r="H459" s="35">
        <f>H460+H467+H474</f>
        <v>54950.899999999994</v>
      </c>
    </row>
    <row r="460" spans="2:8" ht="45">
      <c r="B460" s="60" t="str">
        <f>'вед.прил13'!A603</f>
        <v>Муниципальная программа "Культура и искусство города Ливны Орловской области на 2020-2024 годы"</v>
      </c>
      <c r="C460" s="57" t="s">
        <v>222</v>
      </c>
      <c r="D460" s="57" t="s">
        <v>216</v>
      </c>
      <c r="E460" s="57" t="str">
        <f>'вед.прил13'!E603</f>
        <v>53 0 00 00000 </v>
      </c>
      <c r="F460" s="57"/>
      <c r="G460" s="57"/>
      <c r="H460" s="36">
        <f aca="true" t="shared" si="1" ref="H460:H465">H461</f>
        <v>31070.8</v>
      </c>
    </row>
    <row r="461" spans="2:8" ht="45">
      <c r="B461" s="60" t="str">
        <f>'вед.прил13'!A604</f>
        <v>Подпрограмма "Развитие дополнительного образования в сфере культуры и искусства  города Ливны " </v>
      </c>
      <c r="C461" s="57" t="s">
        <v>222</v>
      </c>
      <c r="D461" s="57" t="s">
        <v>216</v>
      </c>
      <c r="E461" s="57" t="str">
        <f>'вед.прил13'!E604</f>
        <v>53 1 00 00000</v>
      </c>
      <c r="F461" s="57"/>
      <c r="G461" s="57"/>
      <c r="H461" s="36">
        <f t="shared" si="1"/>
        <v>31070.8</v>
      </c>
    </row>
    <row r="462" spans="2:8" ht="45">
      <c r="B462" s="60" t="str">
        <f>'вед.прил13'!A605</f>
        <v>Основное мероприятие "Обеспечение деятельности учреждений дополнительного образования"</v>
      </c>
      <c r="C462" s="57" t="s">
        <v>222</v>
      </c>
      <c r="D462" s="57" t="s">
        <v>216</v>
      </c>
      <c r="E462" s="57" t="str">
        <f>'вед.прил13'!E605</f>
        <v>53 1 01 00000</v>
      </c>
      <c r="F462" s="57"/>
      <c r="G462" s="57"/>
      <c r="H462" s="36">
        <f t="shared" si="1"/>
        <v>31070.8</v>
      </c>
    </row>
    <row r="463" spans="2:8" ht="15">
      <c r="B463" s="52" t="s">
        <v>328</v>
      </c>
      <c r="C463" s="57" t="s">
        <v>222</v>
      </c>
      <c r="D463" s="57" t="s">
        <v>216</v>
      </c>
      <c r="E463" s="57" t="str">
        <f>'вед.прил13'!E606</f>
        <v>53 1 01 77280</v>
      </c>
      <c r="F463" s="57"/>
      <c r="G463" s="57"/>
      <c r="H463" s="36">
        <f t="shared" si="1"/>
        <v>31070.8</v>
      </c>
    </row>
    <row r="464" spans="2:8" ht="45">
      <c r="B464" s="100" t="s">
        <v>273</v>
      </c>
      <c r="C464" s="57" t="s">
        <v>222</v>
      </c>
      <c r="D464" s="57" t="s">
        <v>216</v>
      </c>
      <c r="E464" s="57" t="str">
        <f>'вед.прил13'!E607</f>
        <v>53 1 01 77280</v>
      </c>
      <c r="F464" s="57" t="s">
        <v>272</v>
      </c>
      <c r="G464" s="57"/>
      <c r="H464" s="36">
        <f t="shared" si="1"/>
        <v>31070.8</v>
      </c>
    </row>
    <row r="465" spans="2:8" ht="15">
      <c r="B465" s="60" t="s">
        <v>275</v>
      </c>
      <c r="C465" s="57" t="s">
        <v>222</v>
      </c>
      <c r="D465" s="57" t="s">
        <v>216</v>
      </c>
      <c r="E465" s="57" t="str">
        <f>'вед.прил13'!E608</f>
        <v>53 1 01 77280</v>
      </c>
      <c r="F465" s="57" t="s">
        <v>274</v>
      </c>
      <c r="G465" s="57"/>
      <c r="H465" s="36">
        <f t="shared" si="1"/>
        <v>31070.8</v>
      </c>
    </row>
    <row r="466" spans="2:8" ht="15">
      <c r="B466" s="61" t="s">
        <v>260</v>
      </c>
      <c r="C466" s="67" t="s">
        <v>222</v>
      </c>
      <c r="D466" s="67" t="s">
        <v>216</v>
      </c>
      <c r="E466" s="67" t="str">
        <f>'вед.прил13'!E609</f>
        <v>53 1 01 77280</v>
      </c>
      <c r="F466" s="67" t="s">
        <v>274</v>
      </c>
      <c r="G466" s="67" t="s">
        <v>248</v>
      </c>
      <c r="H466" s="38">
        <f>'вед.прил13'!I609</f>
        <v>31070.8</v>
      </c>
    </row>
    <row r="467" spans="2:8" ht="54" customHeight="1">
      <c r="B467" s="89" t="str">
        <f>'вед.прил13'!A610</f>
        <v>Муниципальная программа "Развитие физической культуры и спорта в городе Ливны Орловской области  на 2020-2024 годы" </v>
      </c>
      <c r="C467" s="57" t="s">
        <v>222</v>
      </c>
      <c r="D467" s="57" t="s">
        <v>216</v>
      </c>
      <c r="E467" s="57" t="str">
        <f>'вед.прил13'!E610</f>
        <v>54 0 00 00000</v>
      </c>
      <c r="F467" s="57"/>
      <c r="G467" s="57"/>
      <c r="H467" s="36">
        <f aca="true" t="shared" si="2" ref="H467:H472">H468</f>
        <v>15288.9</v>
      </c>
    </row>
    <row r="468" spans="2:8" ht="60">
      <c r="B468" s="89" t="str">
        <f>'вед.прил13'!A611</f>
        <v>Подпрограмма "Развитие дополнительного образования в области физической культуры и спорта в городе Ливны Орловской области на 2020-2024 годы" </v>
      </c>
      <c r="C468" s="57" t="s">
        <v>222</v>
      </c>
      <c r="D468" s="57" t="s">
        <v>216</v>
      </c>
      <c r="E468" s="57" t="str">
        <f>'вед.прил13'!E611</f>
        <v>54 2 00 00000</v>
      </c>
      <c r="F468" s="57"/>
      <c r="G468" s="57"/>
      <c r="H468" s="36">
        <f t="shared" si="2"/>
        <v>15288.9</v>
      </c>
    </row>
    <row r="469" spans="2:8" ht="60">
      <c r="B469" s="89" t="str">
        <f>'вед.прил13'!A612</f>
        <v>Основное мероприятие "Обеспечение деятельности муниципального учреждения дополнительного образования МБУ ДО "Спортивная школа" города Ливны"</v>
      </c>
      <c r="C469" s="57" t="s">
        <v>222</v>
      </c>
      <c r="D469" s="57" t="s">
        <v>216</v>
      </c>
      <c r="E469" s="57" t="str">
        <f>'вед.прил13'!E612</f>
        <v>54 2 01 77500</v>
      </c>
      <c r="F469" s="57"/>
      <c r="G469" s="57"/>
      <c r="H469" s="36">
        <f t="shared" si="2"/>
        <v>15288.9</v>
      </c>
    </row>
    <row r="470" spans="2:8" ht="15">
      <c r="B470" s="89" t="str">
        <f>'вед.прил13'!A613</f>
        <v>Реализация основного мероприятия</v>
      </c>
      <c r="C470" s="57" t="s">
        <v>222</v>
      </c>
      <c r="D470" s="57" t="s">
        <v>216</v>
      </c>
      <c r="E470" s="57" t="str">
        <f>'вед.прил13'!E613</f>
        <v>54 2 01 77500</v>
      </c>
      <c r="F470" s="57"/>
      <c r="G470" s="57"/>
      <c r="H470" s="36">
        <f t="shared" si="2"/>
        <v>15288.9</v>
      </c>
    </row>
    <row r="471" spans="2:8" ht="45">
      <c r="B471" s="89" t="str">
        <f>'вед.прил13'!A614</f>
        <v>Предоставление субсидий бюджетным, автономным учреждениям и иным некоммерческим организациям</v>
      </c>
      <c r="C471" s="57" t="s">
        <v>222</v>
      </c>
      <c r="D471" s="57" t="s">
        <v>216</v>
      </c>
      <c r="E471" s="57" t="str">
        <f>'вед.прил13'!E614</f>
        <v>54 2 01 77500</v>
      </c>
      <c r="F471" s="57" t="s">
        <v>272</v>
      </c>
      <c r="G471" s="57"/>
      <c r="H471" s="36">
        <f t="shared" si="2"/>
        <v>15288.9</v>
      </c>
    </row>
    <row r="472" spans="2:8" ht="15">
      <c r="B472" s="89" t="str">
        <f>'вед.прил13'!A615</f>
        <v>Субсидии бюджетным учреждениям</v>
      </c>
      <c r="C472" s="57" t="s">
        <v>222</v>
      </c>
      <c r="D472" s="57" t="s">
        <v>216</v>
      </c>
      <c r="E472" s="57" t="str">
        <f>'вед.прил13'!E615</f>
        <v>54 2 01 77500</v>
      </c>
      <c r="F472" s="57" t="s">
        <v>274</v>
      </c>
      <c r="G472" s="57"/>
      <c r="H472" s="36">
        <f t="shared" si="2"/>
        <v>15288.9</v>
      </c>
    </row>
    <row r="473" spans="2:8" ht="15">
      <c r="B473" s="139" t="str">
        <f>'вед.прил13'!A616</f>
        <v>Городские средства</v>
      </c>
      <c r="C473" s="67" t="s">
        <v>222</v>
      </c>
      <c r="D473" s="67" t="s">
        <v>216</v>
      </c>
      <c r="E473" s="67" t="str">
        <f>'вед.прил13'!E616</f>
        <v>54 2 01 77500</v>
      </c>
      <c r="F473" s="67" t="s">
        <v>274</v>
      </c>
      <c r="G473" s="67" t="s">
        <v>248</v>
      </c>
      <c r="H473" s="38">
        <f>'вед.прил13'!I616</f>
        <v>15288.9</v>
      </c>
    </row>
    <row r="474" spans="2:8" ht="30">
      <c r="B474" s="52" t="s">
        <v>340</v>
      </c>
      <c r="C474" s="57" t="s">
        <v>222</v>
      </c>
      <c r="D474" s="57" t="s">
        <v>216</v>
      </c>
      <c r="E474" s="57" t="s">
        <v>62</v>
      </c>
      <c r="F474" s="57"/>
      <c r="G474" s="57"/>
      <c r="H474" s="36">
        <f aca="true" t="shared" si="3" ref="H474:H479">H475</f>
        <v>8591.2</v>
      </c>
    </row>
    <row r="475" spans="2:8" ht="45">
      <c r="B475" s="52" t="s">
        <v>169</v>
      </c>
      <c r="C475" s="57" t="s">
        <v>222</v>
      </c>
      <c r="D475" s="57" t="s">
        <v>216</v>
      </c>
      <c r="E475" s="57" t="s">
        <v>170</v>
      </c>
      <c r="F475" s="67"/>
      <c r="G475" s="67"/>
      <c r="H475" s="36">
        <f t="shared" si="3"/>
        <v>8591.2</v>
      </c>
    </row>
    <row r="476" spans="2:8" ht="45">
      <c r="B476" s="100" t="s">
        <v>171</v>
      </c>
      <c r="C476" s="57" t="s">
        <v>222</v>
      </c>
      <c r="D476" s="57" t="s">
        <v>216</v>
      </c>
      <c r="E476" s="57" t="s">
        <v>172</v>
      </c>
      <c r="F476" s="67"/>
      <c r="G476" s="67"/>
      <c r="H476" s="36">
        <f t="shared" si="3"/>
        <v>8591.2</v>
      </c>
    </row>
    <row r="477" spans="2:8" ht="15">
      <c r="B477" s="100" t="s">
        <v>328</v>
      </c>
      <c r="C477" s="57" t="s">
        <v>222</v>
      </c>
      <c r="D477" s="57" t="s">
        <v>216</v>
      </c>
      <c r="E477" s="57" t="s">
        <v>173</v>
      </c>
      <c r="F477" s="67"/>
      <c r="G477" s="67"/>
      <c r="H477" s="36">
        <f t="shared" si="3"/>
        <v>8591.2</v>
      </c>
    </row>
    <row r="478" spans="2:8" ht="45">
      <c r="B478" s="100" t="s">
        <v>273</v>
      </c>
      <c r="C478" s="57" t="s">
        <v>222</v>
      </c>
      <c r="D478" s="57" t="s">
        <v>216</v>
      </c>
      <c r="E478" s="57" t="s">
        <v>173</v>
      </c>
      <c r="F478" s="57" t="s">
        <v>272</v>
      </c>
      <c r="G478" s="57"/>
      <c r="H478" s="36">
        <f t="shared" si="3"/>
        <v>8591.2</v>
      </c>
    </row>
    <row r="479" spans="2:8" ht="15">
      <c r="B479" s="60" t="s">
        <v>275</v>
      </c>
      <c r="C479" s="57" t="s">
        <v>222</v>
      </c>
      <c r="D479" s="57" t="s">
        <v>216</v>
      </c>
      <c r="E479" s="57" t="s">
        <v>173</v>
      </c>
      <c r="F479" s="57" t="s">
        <v>274</v>
      </c>
      <c r="G479" s="57"/>
      <c r="H479" s="36">
        <f t="shared" si="3"/>
        <v>8591.2</v>
      </c>
    </row>
    <row r="480" spans="2:8" ht="15">
      <c r="B480" s="61" t="s">
        <v>260</v>
      </c>
      <c r="C480" s="67" t="s">
        <v>222</v>
      </c>
      <c r="D480" s="57" t="s">
        <v>216</v>
      </c>
      <c r="E480" s="67" t="s">
        <v>173</v>
      </c>
      <c r="F480" s="67" t="s">
        <v>274</v>
      </c>
      <c r="G480" s="67" t="s">
        <v>248</v>
      </c>
      <c r="H480" s="38">
        <f>'вед.прил13'!I623</f>
        <v>8591.2</v>
      </c>
    </row>
    <row r="481" spans="2:8" ht="14.25">
      <c r="B481" s="62" t="s">
        <v>344</v>
      </c>
      <c r="C481" s="58" t="s">
        <v>222</v>
      </c>
      <c r="D481" s="58" t="s">
        <v>222</v>
      </c>
      <c r="E481" s="58"/>
      <c r="F481" s="58"/>
      <c r="G481" s="58"/>
      <c r="H481" s="35">
        <f>H482+H489</f>
        <v>1380</v>
      </c>
    </row>
    <row r="482" spans="2:8" ht="45">
      <c r="B482" s="60" t="str">
        <f>'вед.прил13'!A156</f>
        <v>Муниципальная программа "Образование в городе Ливны Орловской области на 2020-2025 годы"</v>
      </c>
      <c r="C482" s="57" t="s">
        <v>222</v>
      </c>
      <c r="D482" s="57" t="s">
        <v>222</v>
      </c>
      <c r="E482" s="57" t="str">
        <f>'вед.прил13'!E156</f>
        <v>51 0 00 00000</v>
      </c>
      <c r="F482" s="57"/>
      <c r="G482" s="57"/>
      <c r="H482" s="36">
        <f aca="true" t="shared" si="4" ref="H482:H487">H483</f>
        <v>1200</v>
      </c>
    </row>
    <row r="483" spans="2:8" ht="60">
      <c r="B483" s="52" t="str">
        <f>'вед.прил13'!A157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483" s="57" t="s">
        <v>222</v>
      </c>
      <c r="D483" s="57" t="s">
        <v>222</v>
      </c>
      <c r="E483" s="57" t="str">
        <f>'вед.прил13'!E157</f>
        <v>51 1 00 00000</v>
      </c>
      <c r="F483" s="57"/>
      <c r="G483" s="57"/>
      <c r="H483" s="36">
        <f t="shared" si="4"/>
        <v>1200</v>
      </c>
    </row>
    <row r="484" spans="2:8" ht="30">
      <c r="B484" s="132" t="str">
        <f>'вед.прил13'!A158</f>
        <v>Основное мероприятие "Развитие системы отдыха детей и подростков"</v>
      </c>
      <c r="C484" s="57" t="s">
        <v>222</v>
      </c>
      <c r="D484" s="57" t="s">
        <v>222</v>
      </c>
      <c r="E484" s="57" t="str">
        <f>'вед.прил13'!E158</f>
        <v>51 1 06 00000</v>
      </c>
      <c r="F484" s="57"/>
      <c r="G484" s="57"/>
      <c r="H484" s="36">
        <f t="shared" si="4"/>
        <v>1200</v>
      </c>
    </row>
    <row r="485" spans="2:8" ht="15">
      <c r="B485" s="52" t="s">
        <v>328</v>
      </c>
      <c r="C485" s="57" t="s">
        <v>222</v>
      </c>
      <c r="D485" s="57" t="s">
        <v>222</v>
      </c>
      <c r="E485" s="57" t="str">
        <f>'вед.прил13'!E159</f>
        <v>51 1 06 77210</v>
      </c>
      <c r="F485" s="57"/>
      <c r="G485" s="57"/>
      <c r="H485" s="36">
        <f t="shared" si="4"/>
        <v>1200</v>
      </c>
    </row>
    <row r="486" spans="2:8" ht="30">
      <c r="B486" s="60" t="s">
        <v>283</v>
      </c>
      <c r="C486" s="57" t="s">
        <v>222</v>
      </c>
      <c r="D486" s="57" t="s">
        <v>222</v>
      </c>
      <c r="E486" s="57" t="str">
        <f>'вед.прил13'!E160</f>
        <v>51 1 06 77210</v>
      </c>
      <c r="F486" s="57" t="s">
        <v>282</v>
      </c>
      <c r="G486" s="57"/>
      <c r="H486" s="36">
        <f t="shared" si="4"/>
        <v>1200</v>
      </c>
    </row>
    <row r="487" spans="2:8" ht="30">
      <c r="B487" s="60" t="s">
        <v>296</v>
      </c>
      <c r="C487" s="57" t="s">
        <v>222</v>
      </c>
      <c r="D487" s="57" t="s">
        <v>222</v>
      </c>
      <c r="E487" s="57" t="str">
        <f>'вед.прил13'!E161</f>
        <v>51 1 06 77210</v>
      </c>
      <c r="F487" s="57" t="s">
        <v>286</v>
      </c>
      <c r="G487" s="57"/>
      <c r="H487" s="36">
        <f t="shared" si="4"/>
        <v>1200</v>
      </c>
    </row>
    <row r="488" spans="2:8" ht="15">
      <c r="B488" s="61" t="s">
        <v>260</v>
      </c>
      <c r="C488" s="67" t="s">
        <v>222</v>
      </c>
      <c r="D488" s="67" t="s">
        <v>222</v>
      </c>
      <c r="E488" s="67" t="str">
        <f>'вед.прил13'!E162</f>
        <v>51 1 06 77210</v>
      </c>
      <c r="F488" s="67" t="s">
        <v>286</v>
      </c>
      <c r="G488" s="67" t="s">
        <v>248</v>
      </c>
      <c r="H488" s="38">
        <f>'вед.прил13'!I162</f>
        <v>1200</v>
      </c>
    </row>
    <row r="489" spans="2:8" ht="30">
      <c r="B489" s="52" t="str">
        <f>'вед.прил13'!A625</f>
        <v>Муниципальная программа "Молодежь города Ливны Орловской области на 2019-2023 годы"</v>
      </c>
      <c r="C489" s="57" t="s">
        <v>222</v>
      </c>
      <c r="D489" s="57" t="s">
        <v>222</v>
      </c>
      <c r="E489" s="57" t="str">
        <f>'вед.прил13'!E625</f>
        <v>58 0 00 00000</v>
      </c>
      <c r="F489" s="57"/>
      <c r="G489" s="57"/>
      <c r="H489" s="36">
        <f>H490+H496+H502</f>
        <v>180</v>
      </c>
    </row>
    <row r="490" spans="2:8" ht="30">
      <c r="B490" s="52" t="str">
        <f>'вед.прил13'!A626</f>
        <v>Подпрограмма "Ливны молодые на 2019-2023 годы" </v>
      </c>
      <c r="C490" s="57" t="s">
        <v>222</v>
      </c>
      <c r="D490" s="57" t="s">
        <v>222</v>
      </c>
      <c r="E490" s="57" t="str">
        <f>'вед.прил13'!E626</f>
        <v>58 1 00 00000</v>
      </c>
      <c r="F490" s="57"/>
      <c r="G490" s="57"/>
      <c r="H490" s="36">
        <f>H493</f>
        <v>80</v>
      </c>
    </row>
    <row r="491" spans="2:8" ht="60">
      <c r="B491" s="52" t="str">
        <f>'вед.прил13'!A627</f>
        <v>Основное мероприятие "Организация и проведение мероприятий в сфере молодежной политики на территории города Ливны Орловской области"</v>
      </c>
      <c r="C491" s="57" t="s">
        <v>222</v>
      </c>
      <c r="D491" s="57" t="s">
        <v>222</v>
      </c>
      <c r="E491" s="57" t="str">
        <f>'вед.прил13'!E627</f>
        <v>58 1 01 00000</v>
      </c>
      <c r="F491" s="57"/>
      <c r="G491" s="57"/>
      <c r="H491" s="36">
        <f>H492</f>
        <v>80</v>
      </c>
    </row>
    <row r="492" spans="2:8" ht="15">
      <c r="B492" s="52" t="str">
        <f>'вед.прил13'!A628</f>
        <v>Реализация основного мероприятия</v>
      </c>
      <c r="C492" s="57" t="s">
        <v>222</v>
      </c>
      <c r="D492" s="57" t="s">
        <v>222</v>
      </c>
      <c r="E492" s="57" t="str">
        <f>'вед.прил13'!E628</f>
        <v>58 1 01 77520</v>
      </c>
      <c r="F492" s="57"/>
      <c r="G492" s="57"/>
      <c r="H492" s="36">
        <f>H493</f>
        <v>80</v>
      </c>
    </row>
    <row r="493" spans="2:8" ht="45">
      <c r="B493" s="52" t="s">
        <v>362</v>
      </c>
      <c r="C493" s="57" t="s">
        <v>222</v>
      </c>
      <c r="D493" s="57" t="s">
        <v>222</v>
      </c>
      <c r="E493" s="57" t="str">
        <f>'вед.прил13'!E629</f>
        <v>58 1 01 77520</v>
      </c>
      <c r="F493" s="57" t="s">
        <v>270</v>
      </c>
      <c r="G493" s="57"/>
      <c r="H493" s="36">
        <f>H494</f>
        <v>80</v>
      </c>
    </row>
    <row r="494" spans="2:8" ht="45">
      <c r="B494" s="52" t="s">
        <v>348</v>
      </c>
      <c r="C494" s="57" t="s">
        <v>222</v>
      </c>
      <c r="D494" s="57" t="s">
        <v>222</v>
      </c>
      <c r="E494" s="57" t="str">
        <f>'вед.прил13'!E630</f>
        <v>58 1 01 77520</v>
      </c>
      <c r="F494" s="57" t="s">
        <v>271</v>
      </c>
      <c r="G494" s="57"/>
      <c r="H494" s="36">
        <f>H495</f>
        <v>80</v>
      </c>
    </row>
    <row r="495" spans="2:8" ht="15">
      <c r="B495" s="63" t="s">
        <v>260</v>
      </c>
      <c r="C495" s="67" t="s">
        <v>222</v>
      </c>
      <c r="D495" s="67" t="s">
        <v>222</v>
      </c>
      <c r="E495" s="67" t="str">
        <f>'вед.прил13'!E631</f>
        <v>58 1 01 77520</v>
      </c>
      <c r="F495" s="67" t="s">
        <v>271</v>
      </c>
      <c r="G495" s="67" t="s">
        <v>248</v>
      </c>
      <c r="H495" s="38">
        <f>'вед.прил13'!I631</f>
        <v>80</v>
      </c>
    </row>
    <row r="496" spans="2:8" ht="45">
      <c r="B496" s="52" t="str">
        <f>'вед.прил13'!A632</f>
        <v>Подпрограмма "Нравственное и патриотическое воспитание граждан на 2019-2023 годы"</v>
      </c>
      <c r="C496" s="57" t="s">
        <v>222</v>
      </c>
      <c r="D496" s="57" t="s">
        <v>222</v>
      </c>
      <c r="E496" s="57" t="str">
        <f>'вед.прил13'!E632</f>
        <v>58 2 00 00000</v>
      </c>
      <c r="F496" s="57"/>
      <c r="G496" s="57"/>
      <c r="H496" s="36">
        <f>H499</f>
        <v>80</v>
      </c>
    </row>
    <row r="497" spans="2:8" ht="60">
      <c r="B497" s="133" t="str">
        <f>'вед.прил13'!A633</f>
        <v>Основное мероприятие "Организация и проведение мероприятий гражданско-патриотической направленности на территории города Ливны"</v>
      </c>
      <c r="C497" s="57" t="s">
        <v>222</v>
      </c>
      <c r="D497" s="57" t="s">
        <v>222</v>
      </c>
      <c r="E497" s="57" t="str">
        <f>'вед.прил13'!E633</f>
        <v>58 2 01 00000</v>
      </c>
      <c r="F497" s="57"/>
      <c r="G497" s="57"/>
      <c r="H497" s="36">
        <f>H498</f>
        <v>80</v>
      </c>
    </row>
    <row r="498" spans="2:8" ht="15">
      <c r="B498" s="52" t="str">
        <f>'вед.прил13'!A634</f>
        <v>Реализация основного мероприятия</v>
      </c>
      <c r="C498" s="57" t="s">
        <v>222</v>
      </c>
      <c r="D498" s="57" t="s">
        <v>222</v>
      </c>
      <c r="E498" s="57" t="str">
        <f>'вед.прил13'!E634</f>
        <v>58 2 01 77530</v>
      </c>
      <c r="F498" s="57"/>
      <c r="G498" s="57"/>
      <c r="H498" s="36">
        <f>H499</f>
        <v>80</v>
      </c>
    </row>
    <row r="499" spans="2:8" ht="45">
      <c r="B499" s="52" t="s">
        <v>362</v>
      </c>
      <c r="C499" s="57" t="s">
        <v>222</v>
      </c>
      <c r="D499" s="57" t="s">
        <v>222</v>
      </c>
      <c r="E499" s="57" t="str">
        <f>'вед.прил13'!E635</f>
        <v>58 2 01 77530</v>
      </c>
      <c r="F499" s="57" t="s">
        <v>270</v>
      </c>
      <c r="G499" s="57"/>
      <c r="H499" s="36">
        <f>H500</f>
        <v>80</v>
      </c>
    </row>
    <row r="500" spans="2:8" ht="45">
      <c r="B500" s="52" t="s">
        <v>348</v>
      </c>
      <c r="C500" s="57" t="s">
        <v>222</v>
      </c>
      <c r="D500" s="57" t="s">
        <v>222</v>
      </c>
      <c r="E500" s="57" t="str">
        <f>'вед.прил13'!E636</f>
        <v>58 2 01 77530</v>
      </c>
      <c r="F500" s="57" t="s">
        <v>271</v>
      </c>
      <c r="G500" s="57"/>
      <c r="H500" s="36">
        <f>H501</f>
        <v>80</v>
      </c>
    </row>
    <row r="501" spans="2:8" ht="15">
      <c r="B501" s="63" t="s">
        <v>260</v>
      </c>
      <c r="C501" s="67" t="s">
        <v>222</v>
      </c>
      <c r="D501" s="67" t="s">
        <v>222</v>
      </c>
      <c r="E501" s="67" t="str">
        <f>'вед.прил13'!E637</f>
        <v>58 2 01 77530</v>
      </c>
      <c r="F501" s="67" t="s">
        <v>271</v>
      </c>
      <c r="G501" s="67" t="s">
        <v>248</v>
      </c>
      <c r="H501" s="38">
        <f>'вед.прил13'!I637</f>
        <v>80</v>
      </c>
    </row>
    <row r="502" spans="2:8" ht="45">
      <c r="B502" s="52" t="s">
        <v>342</v>
      </c>
      <c r="C502" s="57" t="s">
        <v>222</v>
      </c>
      <c r="D502" s="57" t="s">
        <v>222</v>
      </c>
      <c r="E502" s="57" t="str">
        <f>'вед.прил13'!E638</f>
        <v>58 3 00 00000</v>
      </c>
      <c r="F502" s="57"/>
      <c r="G502" s="57"/>
      <c r="H502" s="36">
        <f>H505</f>
        <v>20</v>
      </c>
    </row>
    <row r="503" spans="2:8" ht="90">
      <c r="B503" s="52" t="str">
        <f>'вед.прил13'!A639</f>
        <v>Основное мероприятие "Организация профилактических мероприятий в целях противодействия употреблению психоактивных веществ, алкогольных и табачных изделий среди молодежи города Ливны"</v>
      </c>
      <c r="C503" s="57" t="s">
        <v>222</v>
      </c>
      <c r="D503" s="57" t="s">
        <v>222</v>
      </c>
      <c r="E503" s="57" t="str">
        <f>'вед.прил13'!E639</f>
        <v>58 3 01 00000</v>
      </c>
      <c r="F503" s="57"/>
      <c r="G503" s="57"/>
      <c r="H503" s="36">
        <f>H504</f>
        <v>20</v>
      </c>
    </row>
    <row r="504" spans="2:8" ht="15">
      <c r="B504" s="52" t="str">
        <f>'вед.прил13'!A640</f>
        <v>Реализация основного мероприятия</v>
      </c>
      <c r="C504" s="57" t="s">
        <v>222</v>
      </c>
      <c r="D504" s="57" t="s">
        <v>222</v>
      </c>
      <c r="E504" s="57" t="str">
        <f>'вед.прил13'!E640</f>
        <v>58 3 01 77540</v>
      </c>
      <c r="F504" s="57"/>
      <c r="G504" s="57"/>
      <c r="H504" s="36">
        <f>H505</f>
        <v>20</v>
      </c>
    </row>
    <row r="505" spans="2:8" ht="45">
      <c r="B505" s="52" t="s">
        <v>362</v>
      </c>
      <c r="C505" s="57" t="s">
        <v>222</v>
      </c>
      <c r="D505" s="57" t="s">
        <v>222</v>
      </c>
      <c r="E505" s="57" t="str">
        <f>'вед.прил13'!E641</f>
        <v>58 3 01 77540</v>
      </c>
      <c r="F505" s="57" t="s">
        <v>270</v>
      </c>
      <c r="G505" s="57"/>
      <c r="H505" s="36">
        <f>H506</f>
        <v>20</v>
      </c>
    </row>
    <row r="506" spans="2:8" ht="45">
      <c r="B506" s="52" t="s">
        <v>348</v>
      </c>
      <c r="C506" s="57" t="s">
        <v>222</v>
      </c>
      <c r="D506" s="57" t="s">
        <v>222</v>
      </c>
      <c r="E506" s="57" t="str">
        <f>'вед.прил13'!E642</f>
        <v>58 3 01 77540</v>
      </c>
      <c r="F506" s="57" t="s">
        <v>271</v>
      </c>
      <c r="G506" s="57"/>
      <c r="H506" s="36">
        <f>H507</f>
        <v>20</v>
      </c>
    </row>
    <row r="507" spans="2:8" ht="15">
      <c r="B507" s="63" t="s">
        <v>260</v>
      </c>
      <c r="C507" s="67" t="s">
        <v>222</v>
      </c>
      <c r="D507" s="67" t="s">
        <v>222</v>
      </c>
      <c r="E507" s="67" t="str">
        <f>'вед.прил13'!E643</f>
        <v>58 3 01 77540</v>
      </c>
      <c r="F507" s="67" t="s">
        <v>271</v>
      </c>
      <c r="G507" s="67" t="s">
        <v>248</v>
      </c>
      <c r="H507" s="38">
        <f>'вед.прил13'!I643</f>
        <v>20</v>
      </c>
    </row>
    <row r="508" spans="2:8" ht="14.25">
      <c r="B508" s="62" t="s">
        <v>210</v>
      </c>
      <c r="C508" s="58" t="s">
        <v>222</v>
      </c>
      <c r="D508" s="58" t="s">
        <v>217</v>
      </c>
      <c r="E508" s="58"/>
      <c r="F508" s="58"/>
      <c r="G508" s="58"/>
      <c r="H508" s="35">
        <f>H509+H539</f>
        <v>23467.9</v>
      </c>
    </row>
    <row r="509" spans="2:8" ht="45">
      <c r="B509" s="60" t="str">
        <f>'вед.прил13'!A164</f>
        <v>Муниципальная программа "Образование в городе Ливны Орловской области на 2020-2025 годы"</v>
      </c>
      <c r="C509" s="57" t="s">
        <v>222</v>
      </c>
      <c r="D509" s="57" t="s">
        <v>217</v>
      </c>
      <c r="E509" s="57" t="str">
        <f>'вед.прил13'!E164</f>
        <v>51 0 00 00000</v>
      </c>
      <c r="F509" s="57"/>
      <c r="G509" s="57"/>
      <c r="H509" s="36">
        <f>H510+H533+H519</f>
        <v>6055.200000000001</v>
      </c>
    </row>
    <row r="510" spans="2:8" ht="60">
      <c r="B510" s="60" t="str">
        <f>'вед.прил13'!A165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510" s="57" t="s">
        <v>222</v>
      </c>
      <c r="D510" s="57" t="s">
        <v>217</v>
      </c>
      <c r="E510" s="57" t="str">
        <f>'вед.прил13'!E165</f>
        <v>51 1 00 00000</v>
      </c>
      <c r="F510" s="57"/>
      <c r="G510" s="57"/>
      <c r="H510" s="36">
        <f>H511</f>
        <v>3815.2000000000003</v>
      </c>
    </row>
    <row r="511" spans="2:8" ht="45">
      <c r="B511" s="60" t="str">
        <f>'вед.прил13'!A166</f>
        <v>Основное мероприятие "Организация психолого-медико-социального сопровождения детей"</v>
      </c>
      <c r="C511" s="57" t="s">
        <v>222</v>
      </c>
      <c r="D511" s="57" t="s">
        <v>217</v>
      </c>
      <c r="E511" s="57" t="str">
        <f>'вед.прил13'!E166</f>
        <v>51 1 04 00000</v>
      </c>
      <c r="F511" s="57"/>
      <c r="G511" s="57"/>
      <c r="H511" s="36">
        <f>H512</f>
        <v>3815.2000000000003</v>
      </c>
    </row>
    <row r="512" spans="2:8" ht="15">
      <c r="B512" s="52" t="s">
        <v>328</v>
      </c>
      <c r="C512" s="57" t="s">
        <v>222</v>
      </c>
      <c r="D512" s="57" t="s">
        <v>217</v>
      </c>
      <c r="E512" s="57" t="str">
        <f>'вед.прил13'!E167</f>
        <v>51 1 04 77210</v>
      </c>
      <c r="F512" s="57"/>
      <c r="G512" s="57"/>
      <c r="H512" s="36">
        <f>H513+H516</f>
        <v>3815.2000000000003</v>
      </c>
    </row>
    <row r="513" spans="2:8" ht="90">
      <c r="B513" s="60" t="s">
        <v>346</v>
      </c>
      <c r="C513" s="57" t="s">
        <v>222</v>
      </c>
      <c r="D513" s="57" t="s">
        <v>217</v>
      </c>
      <c r="E513" s="57" t="str">
        <f>'вед.прил13'!E168</f>
        <v>51 1 04 77210</v>
      </c>
      <c r="F513" s="57" t="s">
        <v>268</v>
      </c>
      <c r="G513" s="57"/>
      <c r="H513" s="36">
        <f>H514</f>
        <v>3663.8</v>
      </c>
    </row>
    <row r="514" spans="2:8" ht="30">
      <c r="B514" s="60" t="s">
        <v>277</v>
      </c>
      <c r="C514" s="57" t="s">
        <v>222</v>
      </c>
      <c r="D514" s="57" t="s">
        <v>217</v>
      </c>
      <c r="E514" s="57" t="str">
        <f>'вед.прил13'!E169</f>
        <v>51 1 04 77210</v>
      </c>
      <c r="F514" s="57" t="s">
        <v>276</v>
      </c>
      <c r="G514" s="57"/>
      <c r="H514" s="36">
        <f>H515</f>
        <v>3663.8</v>
      </c>
    </row>
    <row r="515" spans="2:8" ht="15">
      <c r="B515" s="61" t="s">
        <v>260</v>
      </c>
      <c r="C515" s="67" t="s">
        <v>222</v>
      </c>
      <c r="D515" s="67" t="s">
        <v>217</v>
      </c>
      <c r="E515" s="67" t="str">
        <f>'вед.прил13'!E170</f>
        <v>51 1 04 77210</v>
      </c>
      <c r="F515" s="67" t="s">
        <v>276</v>
      </c>
      <c r="G515" s="67" t="s">
        <v>248</v>
      </c>
      <c r="H515" s="38">
        <f>'вед.прил13'!I170</f>
        <v>3663.8</v>
      </c>
    </row>
    <row r="516" spans="2:8" ht="45">
      <c r="B516" s="52" t="s">
        <v>362</v>
      </c>
      <c r="C516" s="57" t="s">
        <v>222</v>
      </c>
      <c r="D516" s="57" t="s">
        <v>217</v>
      </c>
      <c r="E516" s="57" t="str">
        <f>'вед.прил13'!E171</f>
        <v>51 1 04 77210</v>
      </c>
      <c r="F516" s="57" t="s">
        <v>270</v>
      </c>
      <c r="G516" s="57"/>
      <c r="H516" s="36">
        <f>H517</f>
        <v>151.4</v>
      </c>
    </row>
    <row r="517" spans="2:8" ht="45">
      <c r="B517" s="52" t="s">
        <v>348</v>
      </c>
      <c r="C517" s="57" t="s">
        <v>222</v>
      </c>
      <c r="D517" s="57" t="s">
        <v>217</v>
      </c>
      <c r="E517" s="57" t="str">
        <f>'вед.прил13'!E172</f>
        <v>51 1 04 77210</v>
      </c>
      <c r="F517" s="57" t="s">
        <v>271</v>
      </c>
      <c r="G517" s="57"/>
      <c r="H517" s="36">
        <f>H518</f>
        <v>151.4</v>
      </c>
    </row>
    <row r="518" spans="2:8" ht="15">
      <c r="B518" s="61" t="s">
        <v>260</v>
      </c>
      <c r="C518" s="67" t="s">
        <v>222</v>
      </c>
      <c r="D518" s="67" t="s">
        <v>217</v>
      </c>
      <c r="E518" s="67" t="str">
        <f>'вед.прил13'!E173</f>
        <v>51 1 04 77210</v>
      </c>
      <c r="F518" s="67" t="s">
        <v>271</v>
      </c>
      <c r="G518" s="67" t="s">
        <v>248</v>
      </c>
      <c r="H518" s="38">
        <f>'вед.прил13'!I173</f>
        <v>151.4</v>
      </c>
    </row>
    <row r="519" spans="2:8" ht="60">
      <c r="B519" s="140" t="s">
        <v>432</v>
      </c>
      <c r="C519" s="57" t="s">
        <v>222</v>
      </c>
      <c r="D519" s="57" t="s">
        <v>217</v>
      </c>
      <c r="E519" s="57" t="s">
        <v>430</v>
      </c>
      <c r="F519" s="57"/>
      <c r="G519" s="57"/>
      <c r="H519" s="36">
        <f>H525+H520</f>
        <v>40</v>
      </c>
    </row>
    <row r="520" spans="2:8" ht="45">
      <c r="B520" s="143" t="s">
        <v>454</v>
      </c>
      <c r="C520" s="144" t="s">
        <v>222</v>
      </c>
      <c r="D520" s="144" t="s">
        <v>217</v>
      </c>
      <c r="E520" s="144" t="s">
        <v>455</v>
      </c>
      <c r="F520" s="144"/>
      <c r="G520" s="144"/>
      <c r="H520" s="145">
        <f>H521</f>
        <v>10</v>
      </c>
    </row>
    <row r="521" spans="2:8" ht="15">
      <c r="B521" s="143" t="s">
        <v>328</v>
      </c>
      <c r="C521" s="144" t="s">
        <v>222</v>
      </c>
      <c r="D521" s="144" t="s">
        <v>217</v>
      </c>
      <c r="E521" s="144" t="s">
        <v>456</v>
      </c>
      <c r="F521" s="144"/>
      <c r="G521" s="144"/>
      <c r="H521" s="145">
        <f>H522</f>
        <v>10</v>
      </c>
    </row>
    <row r="522" spans="2:8" ht="45">
      <c r="B522" s="142" t="s">
        <v>362</v>
      </c>
      <c r="C522" s="144" t="s">
        <v>222</v>
      </c>
      <c r="D522" s="144" t="s">
        <v>217</v>
      </c>
      <c r="E522" s="144" t="s">
        <v>456</v>
      </c>
      <c r="F522" s="144" t="s">
        <v>270</v>
      </c>
      <c r="G522" s="144"/>
      <c r="H522" s="145">
        <f>H523</f>
        <v>10</v>
      </c>
    </row>
    <row r="523" spans="2:8" ht="45">
      <c r="B523" s="142" t="s">
        <v>348</v>
      </c>
      <c r="C523" s="144" t="s">
        <v>222</v>
      </c>
      <c r="D523" s="144" t="s">
        <v>217</v>
      </c>
      <c r="E523" s="144" t="s">
        <v>456</v>
      </c>
      <c r="F523" s="144" t="s">
        <v>271</v>
      </c>
      <c r="G523" s="144"/>
      <c r="H523" s="145">
        <f>H524</f>
        <v>10</v>
      </c>
    </row>
    <row r="524" spans="2:8" ht="15">
      <c r="B524" s="146" t="s">
        <v>260</v>
      </c>
      <c r="C524" s="147" t="s">
        <v>222</v>
      </c>
      <c r="D524" s="147" t="s">
        <v>217</v>
      </c>
      <c r="E524" s="147" t="s">
        <v>456</v>
      </c>
      <c r="F524" s="147" t="s">
        <v>271</v>
      </c>
      <c r="G524" s="147" t="s">
        <v>248</v>
      </c>
      <c r="H524" s="148">
        <f>'вед.прил13'!I179</f>
        <v>10</v>
      </c>
    </row>
    <row r="525" spans="2:8" ht="30">
      <c r="B525" s="140" t="s">
        <v>433</v>
      </c>
      <c r="C525" s="57" t="s">
        <v>222</v>
      </c>
      <c r="D525" s="57" t="s">
        <v>217</v>
      </c>
      <c r="E525" s="57" t="s">
        <v>431</v>
      </c>
      <c r="F525" s="57"/>
      <c r="G525" s="57"/>
      <c r="H525" s="36">
        <f>H526</f>
        <v>30</v>
      </c>
    </row>
    <row r="526" spans="2:8" ht="15">
      <c r="B526" s="140" t="s">
        <v>328</v>
      </c>
      <c r="C526" s="57" t="s">
        <v>222</v>
      </c>
      <c r="D526" s="57" t="s">
        <v>217</v>
      </c>
      <c r="E526" s="57" t="s">
        <v>436</v>
      </c>
      <c r="F526" s="57"/>
      <c r="G526" s="57"/>
      <c r="H526" s="36">
        <f>H530+H527</f>
        <v>30</v>
      </c>
    </row>
    <row r="527" spans="2:8" ht="45">
      <c r="B527" s="142" t="s">
        <v>362</v>
      </c>
      <c r="C527" s="57" t="s">
        <v>222</v>
      </c>
      <c r="D527" s="57" t="s">
        <v>217</v>
      </c>
      <c r="E527" s="57" t="s">
        <v>436</v>
      </c>
      <c r="F527" s="57" t="s">
        <v>270</v>
      </c>
      <c r="G527" s="57"/>
      <c r="H527" s="36">
        <f>H528</f>
        <v>3</v>
      </c>
    </row>
    <row r="528" spans="2:8" ht="45">
      <c r="B528" s="142" t="s">
        <v>348</v>
      </c>
      <c r="C528" s="57" t="s">
        <v>222</v>
      </c>
      <c r="D528" s="57" t="s">
        <v>217</v>
      </c>
      <c r="E528" s="57" t="s">
        <v>436</v>
      </c>
      <c r="F528" s="57" t="s">
        <v>271</v>
      </c>
      <c r="G528" s="57"/>
      <c r="H528" s="36">
        <f>H529</f>
        <v>3</v>
      </c>
    </row>
    <row r="529" spans="2:8" ht="15">
      <c r="B529" s="141" t="s">
        <v>260</v>
      </c>
      <c r="C529" s="67" t="s">
        <v>222</v>
      </c>
      <c r="D529" s="67" t="s">
        <v>217</v>
      </c>
      <c r="E529" s="67" t="s">
        <v>436</v>
      </c>
      <c r="F529" s="67" t="s">
        <v>271</v>
      </c>
      <c r="G529" s="67" t="s">
        <v>248</v>
      </c>
      <c r="H529" s="38">
        <f>'вед.прил13'!I184</f>
        <v>3</v>
      </c>
    </row>
    <row r="530" spans="2:8" ht="30">
      <c r="B530" s="140" t="s">
        <v>283</v>
      </c>
      <c r="C530" s="57" t="s">
        <v>222</v>
      </c>
      <c r="D530" s="57" t="s">
        <v>217</v>
      </c>
      <c r="E530" s="57" t="s">
        <v>436</v>
      </c>
      <c r="F530" s="57" t="s">
        <v>282</v>
      </c>
      <c r="G530" s="57"/>
      <c r="H530" s="36">
        <f>H531</f>
        <v>27</v>
      </c>
    </row>
    <row r="531" spans="2:8" ht="15">
      <c r="B531" s="140" t="s">
        <v>435</v>
      </c>
      <c r="C531" s="57" t="s">
        <v>222</v>
      </c>
      <c r="D531" s="57" t="s">
        <v>217</v>
      </c>
      <c r="E531" s="57" t="s">
        <v>436</v>
      </c>
      <c r="F531" s="57" t="s">
        <v>437</v>
      </c>
      <c r="G531" s="57"/>
      <c r="H531" s="36">
        <f>H532</f>
        <v>27</v>
      </c>
    </row>
    <row r="532" spans="2:8" ht="15">
      <c r="B532" s="141" t="s">
        <v>260</v>
      </c>
      <c r="C532" s="67" t="s">
        <v>222</v>
      </c>
      <c r="D532" s="67" t="s">
        <v>217</v>
      </c>
      <c r="E532" s="67" t="s">
        <v>436</v>
      </c>
      <c r="F532" s="67" t="s">
        <v>437</v>
      </c>
      <c r="G532" s="67" t="s">
        <v>248</v>
      </c>
      <c r="H532" s="38">
        <f>'вед.прил13'!I187</f>
        <v>27</v>
      </c>
    </row>
    <row r="533" spans="2:8" ht="45">
      <c r="B533" s="52" t="str">
        <f>'вед.прил13'!A188</f>
        <v>Подпрограмма "Функционирование и развитие сети образовательных организаций города Ливны"</v>
      </c>
      <c r="C533" s="57" t="s">
        <v>222</v>
      </c>
      <c r="D533" s="57" t="s">
        <v>217</v>
      </c>
      <c r="E533" s="57" t="str">
        <f>'вед.прил13'!E188</f>
        <v>51 3 00 00000</v>
      </c>
      <c r="F533" s="57"/>
      <c r="G533" s="57"/>
      <c r="H533" s="36">
        <f>H534</f>
        <v>2200</v>
      </c>
    </row>
    <row r="534" spans="2:8" ht="45">
      <c r="B534" s="52" t="str">
        <f>'вед.прил13'!A189</f>
        <v>Основное мероприятие "Строительство, реконструкция, капитальный и текущий ремонт образовательных организаций"</v>
      </c>
      <c r="C534" s="57" t="s">
        <v>222</v>
      </c>
      <c r="D534" s="57" t="s">
        <v>217</v>
      </c>
      <c r="E534" s="57" t="str">
        <f>'вед.прил13'!E189</f>
        <v>51 3 01 00000</v>
      </c>
      <c r="F534" s="67"/>
      <c r="G534" s="67"/>
      <c r="H534" s="36">
        <f>H535</f>
        <v>2200</v>
      </c>
    </row>
    <row r="535" spans="2:8" ht="15">
      <c r="B535" s="52" t="str">
        <f>'вед.прил13'!A190</f>
        <v>Реализация основного мероприятия</v>
      </c>
      <c r="C535" s="57" t="s">
        <v>222</v>
      </c>
      <c r="D535" s="57" t="s">
        <v>217</v>
      </c>
      <c r="E535" s="57" t="str">
        <f>'вед.прил13'!E190</f>
        <v>51 3 01 77590</v>
      </c>
      <c r="F535" s="67"/>
      <c r="G535" s="67"/>
      <c r="H535" s="36">
        <f>H536</f>
        <v>2200</v>
      </c>
    </row>
    <row r="536" spans="2:8" ht="45">
      <c r="B536" s="52" t="s">
        <v>362</v>
      </c>
      <c r="C536" s="57" t="s">
        <v>222</v>
      </c>
      <c r="D536" s="57" t="s">
        <v>217</v>
      </c>
      <c r="E536" s="57" t="str">
        <f>'вед.прил13'!E191</f>
        <v>51 3 01 77590</v>
      </c>
      <c r="F536" s="57" t="s">
        <v>270</v>
      </c>
      <c r="G536" s="67"/>
      <c r="H536" s="36">
        <f>H537</f>
        <v>2200</v>
      </c>
    </row>
    <row r="537" spans="2:8" ht="45">
      <c r="B537" s="52" t="s">
        <v>348</v>
      </c>
      <c r="C537" s="57" t="s">
        <v>222</v>
      </c>
      <c r="D537" s="57" t="s">
        <v>217</v>
      </c>
      <c r="E537" s="57" t="str">
        <f>'вед.прил13'!E192</f>
        <v>51 3 01 77590</v>
      </c>
      <c r="F537" s="57" t="s">
        <v>271</v>
      </c>
      <c r="G537" s="67"/>
      <c r="H537" s="36">
        <f>H538</f>
        <v>2200</v>
      </c>
    </row>
    <row r="538" spans="2:8" ht="15">
      <c r="B538" s="61" t="str">
        <f>'вед.прил13'!A193</f>
        <v>Городские средства</v>
      </c>
      <c r="C538" s="67" t="s">
        <v>222</v>
      </c>
      <c r="D538" s="67" t="s">
        <v>217</v>
      </c>
      <c r="E538" s="67" t="str">
        <f>'вед.прил13'!E193</f>
        <v>51 3 01 77590</v>
      </c>
      <c r="F538" s="67" t="s">
        <v>271</v>
      </c>
      <c r="G538" s="67" t="s">
        <v>248</v>
      </c>
      <c r="H538" s="36">
        <f>'вед.прил13'!I193</f>
        <v>2200</v>
      </c>
    </row>
    <row r="539" spans="2:8" ht="15">
      <c r="B539" s="60" t="s">
        <v>190</v>
      </c>
      <c r="C539" s="57" t="s">
        <v>222</v>
      </c>
      <c r="D539" s="57" t="s">
        <v>217</v>
      </c>
      <c r="E539" s="57" t="s">
        <v>404</v>
      </c>
      <c r="F539" s="57"/>
      <c r="G539" s="57"/>
      <c r="H539" s="36">
        <f>H540+H544+H554</f>
        <v>17412.7</v>
      </c>
    </row>
    <row r="540" spans="2:8" ht="75">
      <c r="B540" s="52" t="s">
        <v>458</v>
      </c>
      <c r="C540" s="57" t="s">
        <v>222</v>
      </c>
      <c r="D540" s="57" t="s">
        <v>217</v>
      </c>
      <c r="E540" s="92" t="s">
        <v>457</v>
      </c>
      <c r="F540" s="58"/>
      <c r="G540" s="58"/>
      <c r="H540" s="36">
        <f>H541</f>
        <v>0</v>
      </c>
    </row>
    <row r="541" spans="2:8" ht="45">
      <c r="B541" s="100" t="s">
        <v>273</v>
      </c>
      <c r="C541" s="57" t="s">
        <v>222</v>
      </c>
      <c r="D541" s="57" t="s">
        <v>217</v>
      </c>
      <c r="E541" s="92" t="s">
        <v>457</v>
      </c>
      <c r="F541" s="57" t="s">
        <v>272</v>
      </c>
      <c r="G541" s="58"/>
      <c r="H541" s="36">
        <f>H542</f>
        <v>0</v>
      </c>
    </row>
    <row r="542" spans="2:8" ht="15">
      <c r="B542" s="60" t="s">
        <v>275</v>
      </c>
      <c r="C542" s="57" t="s">
        <v>222</v>
      </c>
      <c r="D542" s="57" t="s">
        <v>217</v>
      </c>
      <c r="E542" s="92" t="s">
        <v>457</v>
      </c>
      <c r="F542" s="57" t="s">
        <v>274</v>
      </c>
      <c r="G542" s="58"/>
      <c r="H542" s="36">
        <f>H543</f>
        <v>0</v>
      </c>
    </row>
    <row r="543" spans="2:8" ht="15">
      <c r="B543" s="63" t="s">
        <v>261</v>
      </c>
      <c r="C543" s="67" t="s">
        <v>222</v>
      </c>
      <c r="D543" s="67" t="s">
        <v>217</v>
      </c>
      <c r="E543" s="96" t="s">
        <v>457</v>
      </c>
      <c r="F543" s="67" t="s">
        <v>274</v>
      </c>
      <c r="G543" s="67" t="s">
        <v>249</v>
      </c>
      <c r="H543" s="38"/>
    </row>
    <row r="544" spans="2:8" ht="30">
      <c r="B544" s="60" t="s">
        <v>267</v>
      </c>
      <c r="C544" s="57" t="s">
        <v>222</v>
      </c>
      <c r="D544" s="57" t="s">
        <v>217</v>
      </c>
      <c r="E544" s="92" t="s">
        <v>403</v>
      </c>
      <c r="F544" s="57"/>
      <c r="G544" s="57"/>
      <c r="H544" s="36">
        <f>H545+H548+H551</f>
        <v>7025.2</v>
      </c>
    </row>
    <row r="545" spans="2:8" ht="90">
      <c r="B545" s="60" t="s">
        <v>346</v>
      </c>
      <c r="C545" s="57" t="s">
        <v>222</v>
      </c>
      <c r="D545" s="57" t="s">
        <v>217</v>
      </c>
      <c r="E545" s="92" t="s">
        <v>403</v>
      </c>
      <c r="F545" s="57" t="s">
        <v>268</v>
      </c>
      <c r="G545" s="57"/>
      <c r="H545" s="36">
        <f>H546</f>
        <v>6719.4</v>
      </c>
    </row>
    <row r="546" spans="2:8" ht="30">
      <c r="B546" s="60" t="s">
        <v>345</v>
      </c>
      <c r="C546" s="57" t="s">
        <v>222</v>
      </c>
      <c r="D546" s="57" t="s">
        <v>217</v>
      </c>
      <c r="E546" s="92" t="s">
        <v>403</v>
      </c>
      <c r="F546" s="57" t="s">
        <v>269</v>
      </c>
      <c r="G546" s="57"/>
      <c r="H546" s="36">
        <f>H547</f>
        <v>6719.4</v>
      </c>
    </row>
    <row r="547" spans="2:8" ht="15">
      <c r="B547" s="61" t="s">
        <v>260</v>
      </c>
      <c r="C547" s="67" t="s">
        <v>222</v>
      </c>
      <c r="D547" s="67" t="s">
        <v>217</v>
      </c>
      <c r="E547" s="96" t="s">
        <v>403</v>
      </c>
      <c r="F547" s="67" t="s">
        <v>269</v>
      </c>
      <c r="G547" s="67" t="s">
        <v>248</v>
      </c>
      <c r="H547" s="38">
        <f>'вед.прил13'!I198</f>
        <v>6719.4</v>
      </c>
    </row>
    <row r="548" spans="2:8" ht="45">
      <c r="B548" s="52" t="s">
        <v>362</v>
      </c>
      <c r="C548" s="57" t="s">
        <v>222</v>
      </c>
      <c r="D548" s="57" t="s">
        <v>217</v>
      </c>
      <c r="E548" s="92" t="s">
        <v>403</v>
      </c>
      <c r="F548" s="57" t="s">
        <v>270</v>
      </c>
      <c r="G548" s="57"/>
      <c r="H548" s="36">
        <f>H549</f>
        <v>294.8</v>
      </c>
    </row>
    <row r="549" spans="2:8" ht="45">
      <c r="B549" s="52" t="s">
        <v>348</v>
      </c>
      <c r="C549" s="57" t="s">
        <v>222</v>
      </c>
      <c r="D549" s="57" t="s">
        <v>217</v>
      </c>
      <c r="E549" s="92" t="s">
        <v>403</v>
      </c>
      <c r="F549" s="57" t="s">
        <v>271</v>
      </c>
      <c r="G549" s="57"/>
      <c r="H549" s="36">
        <f>H550</f>
        <v>294.8</v>
      </c>
    </row>
    <row r="550" spans="2:8" ht="15">
      <c r="B550" s="61" t="s">
        <v>260</v>
      </c>
      <c r="C550" s="67" t="s">
        <v>222</v>
      </c>
      <c r="D550" s="67" t="s">
        <v>217</v>
      </c>
      <c r="E550" s="96" t="s">
        <v>403</v>
      </c>
      <c r="F550" s="67" t="s">
        <v>271</v>
      </c>
      <c r="G550" s="67" t="s">
        <v>248</v>
      </c>
      <c r="H550" s="38">
        <f>'вед.прил13'!I201</f>
        <v>294.8</v>
      </c>
    </row>
    <row r="551" spans="2:8" ht="15">
      <c r="B551" s="52" t="s">
        <v>279</v>
      </c>
      <c r="C551" s="57" t="s">
        <v>222</v>
      </c>
      <c r="D551" s="57" t="s">
        <v>217</v>
      </c>
      <c r="E551" s="92" t="s">
        <v>403</v>
      </c>
      <c r="F551" s="57" t="s">
        <v>278</v>
      </c>
      <c r="G551" s="57"/>
      <c r="H551" s="36">
        <f>H552</f>
        <v>11</v>
      </c>
    </row>
    <row r="552" spans="2:8" ht="15">
      <c r="B552" s="52" t="s">
        <v>281</v>
      </c>
      <c r="C552" s="57" t="s">
        <v>222</v>
      </c>
      <c r="D552" s="57" t="s">
        <v>217</v>
      </c>
      <c r="E552" s="92" t="s">
        <v>403</v>
      </c>
      <c r="F552" s="57" t="s">
        <v>280</v>
      </c>
      <c r="G552" s="57"/>
      <c r="H552" s="36">
        <f>H553</f>
        <v>11</v>
      </c>
    </row>
    <row r="553" spans="2:8" ht="15">
      <c r="B553" s="61" t="s">
        <v>260</v>
      </c>
      <c r="C553" s="67" t="s">
        <v>222</v>
      </c>
      <c r="D553" s="67" t="s">
        <v>217</v>
      </c>
      <c r="E553" s="96" t="s">
        <v>403</v>
      </c>
      <c r="F553" s="67" t="s">
        <v>280</v>
      </c>
      <c r="G553" s="67" t="s">
        <v>248</v>
      </c>
      <c r="H553" s="38">
        <f>'вед.прил13'!I204</f>
        <v>11</v>
      </c>
    </row>
    <row r="554" spans="2:8" ht="45">
      <c r="B554" s="60" t="s">
        <v>290</v>
      </c>
      <c r="C554" s="57" t="s">
        <v>222</v>
      </c>
      <c r="D554" s="57" t="s">
        <v>217</v>
      </c>
      <c r="E554" s="57" t="s">
        <v>405</v>
      </c>
      <c r="F554" s="57"/>
      <c r="G554" s="57"/>
      <c r="H554" s="36">
        <f>H555+H558+H561</f>
        <v>10387.5</v>
      </c>
    </row>
    <row r="555" spans="2:8" ht="90">
      <c r="B555" s="60" t="s">
        <v>346</v>
      </c>
      <c r="C555" s="57" t="s">
        <v>222</v>
      </c>
      <c r="D555" s="57" t="s">
        <v>217</v>
      </c>
      <c r="E555" s="57" t="s">
        <v>405</v>
      </c>
      <c r="F555" s="57" t="s">
        <v>268</v>
      </c>
      <c r="G555" s="57"/>
      <c r="H555" s="36">
        <f>H556</f>
        <v>9867</v>
      </c>
    </row>
    <row r="556" spans="2:8" ht="30">
      <c r="B556" s="60" t="s">
        <v>277</v>
      </c>
      <c r="C556" s="57" t="s">
        <v>222</v>
      </c>
      <c r="D556" s="57" t="s">
        <v>217</v>
      </c>
      <c r="E556" s="57" t="s">
        <v>405</v>
      </c>
      <c r="F556" s="57" t="s">
        <v>276</v>
      </c>
      <c r="G556" s="57"/>
      <c r="H556" s="36">
        <f>H557</f>
        <v>9867</v>
      </c>
    </row>
    <row r="557" spans="2:8" ht="15">
      <c r="B557" s="63" t="s">
        <v>260</v>
      </c>
      <c r="C557" s="67" t="s">
        <v>222</v>
      </c>
      <c r="D557" s="67" t="s">
        <v>217</v>
      </c>
      <c r="E557" s="67" t="s">
        <v>405</v>
      </c>
      <c r="F557" s="67" t="s">
        <v>276</v>
      </c>
      <c r="G557" s="67" t="s">
        <v>248</v>
      </c>
      <c r="H557" s="38">
        <f>'вед.прил13'!I208</f>
        <v>9867</v>
      </c>
    </row>
    <row r="558" spans="2:8" ht="45">
      <c r="B558" s="52" t="s">
        <v>362</v>
      </c>
      <c r="C558" s="57" t="s">
        <v>222</v>
      </c>
      <c r="D558" s="57" t="s">
        <v>217</v>
      </c>
      <c r="E558" s="57" t="s">
        <v>405</v>
      </c>
      <c r="F558" s="57" t="s">
        <v>270</v>
      </c>
      <c r="G558" s="57"/>
      <c r="H558" s="36">
        <f>H559</f>
        <v>504.5</v>
      </c>
    </row>
    <row r="559" spans="2:8" ht="45">
      <c r="B559" s="52" t="s">
        <v>348</v>
      </c>
      <c r="C559" s="57" t="s">
        <v>222</v>
      </c>
      <c r="D559" s="57" t="s">
        <v>217</v>
      </c>
      <c r="E559" s="57" t="s">
        <v>405</v>
      </c>
      <c r="F559" s="57" t="s">
        <v>271</v>
      </c>
      <c r="G559" s="57"/>
      <c r="H559" s="36">
        <f>H560</f>
        <v>504.5</v>
      </c>
    </row>
    <row r="560" spans="2:8" ht="15">
      <c r="B560" s="61" t="s">
        <v>260</v>
      </c>
      <c r="C560" s="67" t="s">
        <v>222</v>
      </c>
      <c r="D560" s="67" t="s">
        <v>217</v>
      </c>
      <c r="E560" s="67" t="s">
        <v>405</v>
      </c>
      <c r="F560" s="67" t="s">
        <v>271</v>
      </c>
      <c r="G560" s="67" t="s">
        <v>248</v>
      </c>
      <c r="H560" s="38">
        <f>'вед.прил13'!I211</f>
        <v>504.5</v>
      </c>
    </row>
    <row r="561" spans="2:8" ht="15">
      <c r="B561" s="52" t="s">
        <v>279</v>
      </c>
      <c r="C561" s="57" t="s">
        <v>222</v>
      </c>
      <c r="D561" s="57" t="s">
        <v>217</v>
      </c>
      <c r="E561" s="57" t="s">
        <v>405</v>
      </c>
      <c r="F561" s="57" t="s">
        <v>278</v>
      </c>
      <c r="G561" s="57"/>
      <c r="H561" s="36">
        <f>H562</f>
        <v>16</v>
      </c>
    </row>
    <row r="562" spans="2:8" ht="15">
      <c r="B562" s="52" t="s">
        <v>281</v>
      </c>
      <c r="C562" s="57" t="s">
        <v>222</v>
      </c>
      <c r="D562" s="57" t="s">
        <v>217</v>
      </c>
      <c r="E562" s="57" t="s">
        <v>405</v>
      </c>
      <c r="F562" s="57" t="s">
        <v>280</v>
      </c>
      <c r="G562" s="57"/>
      <c r="H562" s="36">
        <f>H563</f>
        <v>16</v>
      </c>
    </row>
    <row r="563" spans="2:8" ht="15">
      <c r="B563" s="61" t="s">
        <v>260</v>
      </c>
      <c r="C563" s="67" t="s">
        <v>222</v>
      </c>
      <c r="D563" s="67" t="s">
        <v>217</v>
      </c>
      <c r="E563" s="67" t="s">
        <v>405</v>
      </c>
      <c r="F563" s="67" t="s">
        <v>280</v>
      </c>
      <c r="G563" s="67" t="s">
        <v>248</v>
      </c>
      <c r="H563" s="38">
        <f>'вед.прил13'!I214</f>
        <v>16</v>
      </c>
    </row>
    <row r="564" spans="2:8" ht="15">
      <c r="B564" s="62" t="s">
        <v>438</v>
      </c>
      <c r="C564" s="58" t="s">
        <v>219</v>
      </c>
      <c r="D564" s="57"/>
      <c r="E564" s="93"/>
      <c r="F564" s="57"/>
      <c r="G564" s="57"/>
      <c r="H564" s="35">
        <f>H567+H609</f>
        <v>30343.6</v>
      </c>
    </row>
    <row r="565" spans="2:8" ht="15">
      <c r="B565" s="103" t="s">
        <v>260</v>
      </c>
      <c r="C565" s="58" t="s">
        <v>219</v>
      </c>
      <c r="D565" s="57"/>
      <c r="E565" s="93"/>
      <c r="F565" s="57"/>
      <c r="G565" s="58" t="s">
        <v>248</v>
      </c>
      <c r="H565" s="35">
        <f>H574+H580+H586+H589+H592+H598+H604+H614+H617+H621+H624</f>
        <v>30269.500000000004</v>
      </c>
    </row>
    <row r="566" spans="2:8" ht="15">
      <c r="B566" s="103" t="s">
        <v>261</v>
      </c>
      <c r="C566" s="58" t="s">
        <v>219</v>
      </c>
      <c r="D566" s="57"/>
      <c r="E566" s="93"/>
      <c r="F566" s="57"/>
      <c r="G566" s="58" t="s">
        <v>249</v>
      </c>
      <c r="H566" s="35">
        <f>H608</f>
        <v>74.1</v>
      </c>
    </row>
    <row r="567" spans="2:8" ht="14.25">
      <c r="B567" s="62" t="s">
        <v>211</v>
      </c>
      <c r="C567" s="58" t="s">
        <v>219</v>
      </c>
      <c r="D567" s="58" t="s">
        <v>215</v>
      </c>
      <c r="E567" s="131"/>
      <c r="F567" s="58"/>
      <c r="G567" s="58"/>
      <c r="H567" s="35">
        <f>H568</f>
        <v>22556.399999999998</v>
      </c>
    </row>
    <row r="568" spans="2:8" ht="45">
      <c r="B568" s="52" t="str">
        <f>'вед.прил13'!A646</f>
        <v>Муниципальная программа "Культура и искусство города Ливны Орловской области на 2020-2024 годы"</v>
      </c>
      <c r="C568" s="57" t="s">
        <v>219</v>
      </c>
      <c r="D568" s="57" t="s">
        <v>215</v>
      </c>
      <c r="E568" s="57" t="str">
        <f>'вед.прил13'!E646</f>
        <v>53 0 00 00000 </v>
      </c>
      <c r="F568" s="57"/>
      <c r="G568" s="57"/>
      <c r="H568" s="36">
        <f>H569+H575+H581+H593+H600</f>
        <v>22556.399999999998</v>
      </c>
    </row>
    <row r="569" spans="2:8" ht="30">
      <c r="B569" s="60" t="str">
        <f>'вед.прил13'!A647</f>
        <v>Подпрограмма "Развитие учреждений культурно-досугового типа города Ливны" </v>
      </c>
      <c r="C569" s="57" t="s">
        <v>219</v>
      </c>
      <c r="D569" s="57" t="s">
        <v>215</v>
      </c>
      <c r="E569" s="57" t="str">
        <f>'вед.прил13'!E647</f>
        <v>53 2 00 00000 </v>
      </c>
      <c r="F569" s="57"/>
      <c r="G569" s="57"/>
      <c r="H569" s="36">
        <f>H570</f>
        <v>15620.5</v>
      </c>
    </row>
    <row r="570" spans="2:8" ht="60">
      <c r="B570" s="52" t="str">
        <f>'вед.прил13'!A648</f>
        <v>Основное мероприятие "Обеспечение условий для художественного и народного творчества, совершенствование культурно-досуговой деятельности"</v>
      </c>
      <c r="C570" s="57" t="s">
        <v>219</v>
      </c>
      <c r="D570" s="57" t="s">
        <v>215</v>
      </c>
      <c r="E570" s="57" t="str">
        <f>'вед.прил13'!E648</f>
        <v>53 2 01 00000</v>
      </c>
      <c r="F570" s="57"/>
      <c r="G570" s="57"/>
      <c r="H570" s="36">
        <f>H571</f>
        <v>15620.5</v>
      </c>
    </row>
    <row r="571" spans="2:8" ht="15">
      <c r="B571" s="52" t="s">
        <v>328</v>
      </c>
      <c r="C571" s="57" t="s">
        <v>219</v>
      </c>
      <c r="D571" s="57" t="s">
        <v>215</v>
      </c>
      <c r="E571" s="57" t="str">
        <f>'вед.прил13'!E649</f>
        <v>53 2 01 77290</v>
      </c>
      <c r="F571" s="57"/>
      <c r="G571" s="57"/>
      <c r="H571" s="36">
        <f>H572</f>
        <v>15620.5</v>
      </c>
    </row>
    <row r="572" spans="2:8" ht="45">
      <c r="B572" s="100" t="s">
        <v>273</v>
      </c>
      <c r="C572" s="57" t="s">
        <v>219</v>
      </c>
      <c r="D572" s="57" t="s">
        <v>215</v>
      </c>
      <c r="E572" s="57" t="str">
        <f>'вед.прил13'!E650</f>
        <v>53 2 01 77290</v>
      </c>
      <c r="F572" s="57" t="s">
        <v>272</v>
      </c>
      <c r="G572" s="57"/>
      <c r="H572" s="36">
        <f>H573</f>
        <v>15620.5</v>
      </c>
    </row>
    <row r="573" spans="2:8" ht="15">
      <c r="B573" s="60" t="s">
        <v>275</v>
      </c>
      <c r="C573" s="57" t="s">
        <v>219</v>
      </c>
      <c r="D573" s="57" t="s">
        <v>215</v>
      </c>
      <c r="E573" s="57" t="str">
        <f>'вед.прил13'!E651</f>
        <v>53 2 01 77290</v>
      </c>
      <c r="F573" s="57" t="s">
        <v>274</v>
      </c>
      <c r="G573" s="57"/>
      <c r="H573" s="36">
        <f>H574</f>
        <v>15620.5</v>
      </c>
    </row>
    <row r="574" spans="2:8" ht="15">
      <c r="B574" s="61" t="s">
        <v>260</v>
      </c>
      <c r="C574" s="67" t="s">
        <v>219</v>
      </c>
      <c r="D574" s="67" t="s">
        <v>215</v>
      </c>
      <c r="E574" s="67" t="str">
        <f>'вед.прил13'!E652</f>
        <v>53 2 01 77290</v>
      </c>
      <c r="F574" s="67" t="s">
        <v>274</v>
      </c>
      <c r="G574" s="67" t="s">
        <v>248</v>
      </c>
      <c r="H574" s="38">
        <f>'вед.прил13'!I652</f>
        <v>15620.5</v>
      </c>
    </row>
    <row r="575" spans="2:8" ht="30">
      <c r="B575" s="52" t="str">
        <f>'вед.прил13'!A653</f>
        <v>Подпрограмма "Развитие музейной деятельности в городе Ливны" </v>
      </c>
      <c r="C575" s="57" t="s">
        <v>219</v>
      </c>
      <c r="D575" s="57" t="s">
        <v>215</v>
      </c>
      <c r="E575" s="57" t="str">
        <f>'вед.прил13'!E653</f>
        <v>53 3 00 00000</v>
      </c>
      <c r="F575" s="57"/>
      <c r="G575" s="57"/>
      <c r="H575" s="36">
        <f>H576</f>
        <v>2828.5</v>
      </c>
    </row>
    <row r="576" spans="2:8" ht="30">
      <c r="B576" s="52" t="str">
        <f>'вед.прил13'!A654</f>
        <v>Основное мероприятие "Обеспечение  деятельности музея"</v>
      </c>
      <c r="C576" s="57" t="s">
        <v>219</v>
      </c>
      <c r="D576" s="57" t="s">
        <v>215</v>
      </c>
      <c r="E576" s="57" t="str">
        <f>'вед.прил13'!E654</f>
        <v>53 3 01 00000</v>
      </c>
      <c r="F576" s="57"/>
      <c r="G576" s="57"/>
      <c r="H576" s="36">
        <f>H577</f>
        <v>2828.5</v>
      </c>
    </row>
    <row r="577" spans="2:8" ht="15">
      <c r="B577" s="52" t="s">
        <v>328</v>
      </c>
      <c r="C577" s="57" t="s">
        <v>219</v>
      </c>
      <c r="D577" s="57" t="s">
        <v>215</v>
      </c>
      <c r="E577" s="57" t="str">
        <f>'вед.прил13'!E655</f>
        <v>53 3 01 77300</v>
      </c>
      <c r="F577" s="57"/>
      <c r="G577" s="57"/>
      <c r="H577" s="36">
        <f>H578</f>
        <v>2828.5</v>
      </c>
    </row>
    <row r="578" spans="2:8" ht="45">
      <c r="B578" s="100" t="s">
        <v>273</v>
      </c>
      <c r="C578" s="57" t="s">
        <v>219</v>
      </c>
      <c r="D578" s="57" t="s">
        <v>215</v>
      </c>
      <c r="E578" s="57" t="str">
        <f>'вед.прил13'!E656</f>
        <v>53 3 01 77300</v>
      </c>
      <c r="F578" s="57" t="s">
        <v>272</v>
      </c>
      <c r="G578" s="57"/>
      <c r="H578" s="36">
        <f>H579</f>
        <v>2828.5</v>
      </c>
    </row>
    <row r="579" spans="2:8" ht="15">
      <c r="B579" s="60" t="s">
        <v>275</v>
      </c>
      <c r="C579" s="57" t="s">
        <v>219</v>
      </c>
      <c r="D579" s="57" t="s">
        <v>215</v>
      </c>
      <c r="E579" s="57" t="str">
        <f>'вед.прил13'!E657</f>
        <v>53 3 01 77300</v>
      </c>
      <c r="F579" s="57" t="s">
        <v>274</v>
      </c>
      <c r="G579" s="57"/>
      <c r="H579" s="36">
        <f>H580</f>
        <v>2828.5</v>
      </c>
    </row>
    <row r="580" spans="2:8" ht="15">
      <c r="B580" s="61" t="s">
        <v>260</v>
      </c>
      <c r="C580" s="67" t="s">
        <v>219</v>
      </c>
      <c r="D580" s="67" t="s">
        <v>215</v>
      </c>
      <c r="E580" s="67" t="str">
        <f>'вед.прил13'!E658</f>
        <v>53 3 01 77300</v>
      </c>
      <c r="F580" s="67" t="s">
        <v>274</v>
      </c>
      <c r="G580" s="67" t="s">
        <v>248</v>
      </c>
      <c r="H580" s="38">
        <f>'вед.прил13'!I658</f>
        <v>2828.5</v>
      </c>
    </row>
    <row r="581" spans="2:8" ht="30">
      <c r="B581" s="52" t="str">
        <f>'вед.прил13'!A659</f>
        <v>Подпрограмма "Развитие библиотечной системы города Ливны" </v>
      </c>
      <c r="C581" s="57" t="s">
        <v>219</v>
      </c>
      <c r="D581" s="57" t="s">
        <v>215</v>
      </c>
      <c r="E581" s="57" t="str">
        <f>'вед.прил13'!E659</f>
        <v>53 4 00 00000</v>
      </c>
      <c r="F581" s="57"/>
      <c r="G581" s="57"/>
      <c r="H581" s="36">
        <f>H582</f>
        <v>3201.2999999999997</v>
      </c>
    </row>
    <row r="582" spans="2:8" ht="30">
      <c r="B582" s="52" t="str">
        <f>'вед.прил13'!A660</f>
        <v>Основное мероприятие "Обеспечение деятельности библиотечной системы"</v>
      </c>
      <c r="C582" s="57" t="s">
        <v>219</v>
      </c>
      <c r="D582" s="57" t="s">
        <v>215</v>
      </c>
      <c r="E582" s="57" t="str">
        <f>'вед.прил13'!E660</f>
        <v>53 4 01 00000</v>
      </c>
      <c r="F582" s="57"/>
      <c r="G582" s="57"/>
      <c r="H582" s="36">
        <f>H583</f>
        <v>3201.2999999999997</v>
      </c>
    </row>
    <row r="583" spans="2:8" ht="15">
      <c r="B583" s="52" t="s">
        <v>328</v>
      </c>
      <c r="C583" s="57" t="s">
        <v>219</v>
      </c>
      <c r="D583" s="57" t="s">
        <v>215</v>
      </c>
      <c r="E583" s="57" t="str">
        <f>'вед.прил13'!E661</f>
        <v>53 4 01 77310</v>
      </c>
      <c r="F583" s="57"/>
      <c r="G583" s="57"/>
      <c r="H583" s="36">
        <f>H584+H587+H592</f>
        <v>3201.2999999999997</v>
      </c>
    </row>
    <row r="584" spans="2:8" ht="90">
      <c r="B584" s="60" t="s">
        <v>346</v>
      </c>
      <c r="C584" s="57" t="s">
        <v>219</v>
      </c>
      <c r="D584" s="57" t="s">
        <v>215</v>
      </c>
      <c r="E584" s="57" t="str">
        <f>'вед.прил13'!E662</f>
        <v>53 4 01 77310</v>
      </c>
      <c r="F584" s="57" t="s">
        <v>268</v>
      </c>
      <c r="G584" s="57"/>
      <c r="H584" s="36">
        <f>H585</f>
        <v>2623.4</v>
      </c>
    </row>
    <row r="585" spans="2:8" ht="30">
      <c r="B585" s="60" t="s">
        <v>277</v>
      </c>
      <c r="C585" s="57" t="s">
        <v>219</v>
      </c>
      <c r="D585" s="57" t="s">
        <v>215</v>
      </c>
      <c r="E585" s="57" t="str">
        <f>'вед.прил13'!E663</f>
        <v>53 4 01 77310</v>
      </c>
      <c r="F585" s="57" t="s">
        <v>276</v>
      </c>
      <c r="G585" s="57"/>
      <c r="H585" s="36">
        <f>H586</f>
        <v>2623.4</v>
      </c>
    </row>
    <row r="586" spans="2:8" ht="15">
      <c r="B586" s="63" t="s">
        <v>260</v>
      </c>
      <c r="C586" s="67" t="s">
        <v>219</v>
      </c>
      <c r="D586" s="67" t="s">
        <v>215</v>
      </c>
      <c r="E586" s="67" t="str">
        <f>'вед.прил13'!E664</f>
        <v>53 4 01 77310</v>
      </c>
      <c r="F586" s="67" t="s">
        <v>276</v>
      </c>
      <c r="G586" s="67" t="s">
        <v>248</v>
      </c>
      <c r="H586" s="38">
        <f>'вед.прил13'!I664</f>
        <v>2623.4</v>
      </c>
    </row>
    <row r="587" spans="2:8" ht="45">
      <c r="B587" s="52" t="s">
        <v>362</v>
      </c>
      <c r="C587" s="57" t="s">
        <v>219</v>
      </c>
      <c r="D587" s="57" t="s">
        <v>215</v>
      </c>
      <c r="E587" s="57" t="str">
        <f>'вед.прил13'!E665</f>
        <v>53 4 01 77310</v>
      </c>
      <c r="F587" s="57" t="s">
        <v>270</v>
      </c>
      <c r="G587" s="57"/>
      <c r="H587" s="36">
        <f>H588</f>
        <v>510.7</v>
      </c>
    </row>
    <row r="588" spans="2:8" ht="45">
      <c r="B588" s="52" t="s">
        <v>348</v>
      </c>
      <c r="C588" s="57" t="s">
        <v>219</v>
      </c>
      <c r="D588" s="57" t="s">
        <v>215</v>
      </c>
      <c r="E588" s="57" t="str">
        <f>'вед.прил13'!E666</f>
        <v>53 4 01 77310</v>
      </c>
      <c r="F588" s="57" t="s">
        <v>271</v>
      </c>
      <c r="G588" s="57"/>
      <c r="H588" s="36">
        <f>H589</f>
        <v>510.7</v>
      </c>
    </row>
    <row r="589" spans="2:8" ht="15">
      <c r="B589" s="61" t="s">
        <v>260</v>
      </c>
      <c r="C589" s="67" t="s">
        <v>219</v>
      </c>
      <c r="D589" s="67" t="s">
        <v>215</v>
      </c>
      <c r="E589" s="67" t="str">
        <f>'вед.прил13'!E667</f>
        <v>53 4 01 77310</v>
      </c>
      <c r="F589" s="67" t="s">
        <v>271</v>
      </c>
      <c r="G589" s="67" t="s">
        <v>248</v>
      </c>
      <c r="H589" s="38">
        <f>'вед.прил13'!I667</f>
        <v>510.7</v>
      </c>
    </row>
    <row r="590" spans="2:8" ht="15">
      <c r="B590" s="52" t="s">
        <v>279</v>
      </c>
      <c r="C590" s="57" t="s">
        <v>219</v>
      </c>
      <c r="D590" s="57" t="s">
        <v>215</v>
      </c>
      <c r="E590" s="57" t="s">
        <v>30</v>
      </c>
      <c r="F590" s="57" t="s">
        <v>278</v>
      </c>
      <c r="G590" s="57"/>
      <c r="H590" s="36">
        <f>H591</f>
        <v>67.2</v>
      </c>
    </row>
    <row r="591" spans="2:8" ht="15">
      <c r="B591" s="52" t="s">
        <v>281</v>
      </c>
      <c r="C591" s="57" t="s">
        <v>219</v>
      </c>
      <c r="D591" s="57" t="s">
        <v>215</v>
      </c>
      <c r="E591" s="57" t="s">
        <v>30</v>
      </c>
      <c r="F591" s="57" t="s">
        <v>280</v>
      </c>
      <c r="G591" s="57"/>
      <c r="H591" s="36">
        <f>H592</f>
        <v>67.2</v>
      </c>
    </row>
    <row r="592" spans="2:8" ht="15">
      <c r="B592" s="61" t="s">
        <v>260</v>
      </c>
      <c r="C592" s="67" t="s">
        <v>219</v>
      </c>
      <c r="D592" s="67" t="s">
        <v>215</v>
      </c>
      <c r="E592" s="67" t="s">
        <v>30</v>
      </c>
      <c r="F592" s="67" t="s">
        <v>280</v>
      </c>
      <c r="G592" s="67" t="s">
        <v>248</v>
      </c>
      <c r="H592" s="38">
        <f>'вед.прил13'!I670</f>
        <v>67.2</v>
      </c>
    </row>
    <row r="593" spans="2:8" ht="30">
      <c r="B593" s="52" t="str">
        <f>'вед.прил13'!A671</f>
        <v>Подпрограмма "Проведение культурно-массовых мероприятий" </v>
      </c>
      <c r="C593" s="57" t="s">
        <v>219</v>
      </c>
      <c r="D593" s="57" t="s">
        <v>215</v>
      </c>
      <c r="E593" s="57" t="str">
        <f>'вед.прил13'!E671</f>
        <v>53 5 00 00000</v>
      </c>
      <c r="F593" s="57"/>
      <c r="G593" s="57"/>
      <c r="H593" s="36">
        <f>H594</f>
        <v>490</v>
      </c>
    </row>
    <row r="594" spans="2:8" ht="45">
      <c r="B594" s="52" t="str">
        <f>'вед.прил13'!A672</f>
        <v>Основное мероприятие "Организация содержательного досуга и обеспечение условий для отдыха горожан"</v>
      </c>
      <c r="C594" s="57" t="s">
        <v>219</v>
      </c>
      <c r="D594" s="57" t="s">
        <v>215</v>
      </c>
      <c r="E594" s="57" t="str">
        <f>'вед.прил13'!E672</f>
        <v>53 5 01 00000</v>
      </c>
      <c r="F594" s="57"/>
      <c r="G594" s="57"/>
      <c r="H594" s="36">
        <f>H595</f>
        <v>490</v>
      </c>
    </row>
    <row r="595" spans="2:8" ht="15">
      <c r="B595" s="52" t="s">
        <v>328</v>
      </c>
      <c r="C595" s="57" t="s">
        <v>219</v>
      </c>
      <c r="D595" s="57" t="s">
        <v>215</v>
      </c>
      <c r="E595" s="57" t="str">
        <f>'вед.прил13'!E673</f>
        <v>53 5 01 77330</v>
      </c>
      <c r="F595" s="57"/>
      <c r="G595" s="57"/>
      <c r="H595" s="36">
        <f>H596</f>
        <v>490</v>
      </c>
    </row>
    <row r="596" spans="2:8" ht="45">
      <c r="B596" s="52" t="s">
        <v>362</v>
      </c>
      <c r="C596" s="57" t="s">
        <v>219</v>
      </c>
      <c r="D596" s="57" t="s">
        <v>215</v>
      </c>
      <c r="E596" s="57" t="str">
        <f>'вед.прил13'!E674</f>
        <v>53 5 01 77330</v>
      </c>
      <c r="F596" s="57" t="s">
        <v>270</v>
      </c>
      <c r="G596" s="57"/>
      <c r="H596" s="36">
        <f>H597</f>
        <v>490</v>
      </c>
    </row>
    <row r="597" spans="2:8" ht="45">
      <c r="B597" s="52" t="s">
        <v>348</v>
      </c>
      <c r="C597" s="57" t="s">
        <v>219</v>
      </c>
      <c r="D597" s="57" t="s">
        <v>215</v>
      </c>
      <c r="E597" s="57" t="str">
        <f>'вед.прил13'!E675</f>
        <v>53 5 01 77330</v>
      </c>
      <c r="F597" s="57" t="s">
        <v>271</v>
      </c>
      <c r="G597" s="57"/>
      <c r="H597" s="36">
        <f>H598</f>
        <v>490</v>
      </c>
    </row>
    <row r="598" spans="2:8" ht="15">
      <c r="B598" s="63" t="s">
        <v>260</v>
      </c>
      <c r="C598" s="67" t="s">
        <v>219</v>
      </c>
      <c r="D598" s="67" t="s">
        <v>215</v>
      </c>
      <c r="E598" s="67" t="str">
        <f>'вед.прил13'!E676</f>
        <v>53 5 01 77330</v>
      </c>
      <c r="F598" s="67" t="s">
        <v>271</v>
      </c>
      <c r="G598" s="67" t="s">
        <v>248</v>
      </c>
      <c r="H598" s="38">
        <f>'вед.прил13'!I676</f>
        <v>490</v>
      </c>
    </row>
    <row r="599" spans="2:8" ht="30">
      <c r="B599" s="60" t="str">
        <f>'вед.прил13'!A677</f>
        <v>Подпрограмма "Обеспечение сохранности объектов культурного наследия"</v>
      </c>
      <c r="C599" s="57" t="s">
        <v>424</v>
      </c>
      <c r="D599" s="57" t="s">
        <v>215</v>
      </c>
      <c r="E599" s="57" t="s">
        <v>423</v>
      </c>
      <c r="F599" s="57"/>
      <c r="G599" s="57"/>
      <c r="H599" s="36">
        <f>H600</f>
        <v>416.1</v>
      </c>
    </row>
    <row r="600" spans="2:8" ht="60">
      <c r="B600" s="52" t="str">
        <f>'вед.прил13'!A678</f>
        <v>Основное мероприятие "Проведение ремонтных работ, содержание и паспортизация объектов культурного наследия"</v>
      </c>
      <c r="C600" s="57" t="s">
        <v>219</v>
      </c>
      <c r="D600" s="57" t="s">
        <v>215</v>
      </c>
      <c r="E600" s="57" t="s">
        <v>459</v>
      </c>
      <c r="F600" s="67"/>
      <c r="G600" s="67"/>
      <c r="H600" s="36">
        <f>H601+H605</f>
        <v>416.1</v>
      </c>
    </row>
    <row r="601" spans="2:8" ht="15">
      <c r="B601" s="52" t="s">
        <v>328</v>
      </c>
      <c r="C601" s="57" t="s">
        <v>219</v>
      </c>
      <c r="D601" s="57" t="s">
        <v>215</v>
      </c>
      <c r="E601" s="57" t="s">
        <v>168</v>
      </c>
      <c r="F601" s="57"/>
      <c r="G601" s="57"/>
      <c r="H601" s="36">
        <f>H602</f>
        <v>342</v>
      </c>
    </row>
    <row r="602" spans="2:8" ht="45">
      <c r="B602" s="52" t="s">
        <v>362</v>
      </c>
      <c r="C602" s="57" t="s">
        <v>219</v>
      </c>
      <c r="D602" s="57" t="s">
        <v>215</v>
      </c>
      <c r="E602" s="57" t="s">
        <v>168</v>
      </c>
      <c r="F602" s="57" t="s">
        <v>270</v>
      </c>
      <c r="G602" s="57"/>
      <c r="H602" s="36">
        <f>H603</f>
        <v>342</v>
      </c>
    </row>
    <row r="603" spans="2:8" ht="45">
      <c r="B603" s="52" t="s">
        <v>348</v>
      </c>
      <c r="C603" s="57" t="s">
        <v>219</v>
      </c>
      <c r="D603" s="57" t="s">
        <v>215</v>
      </c>
      <c r="E603" s="57" t="s">
        <v>168</v>
      </c>
      <c r="F603" s="57" t="s">
        <v>271</v>
      </c>
      <c r="G603" s="57"/>
      <c r="H603" s="36">
        <f>H604</f>
        <v>342</v>
      </c>
    </row>
    <row r="604" spans="2:8" ht="15">
      <c r="B604" s="63" t="s">
        <v>260</v>
      </c>
      <c r="C604" s="67" t="s">
        <v>219</v>
      </c>
      <c r="D604" s="67" t="s">
        <v>215</v>
      </c>
      <c r="E604" s="67" t="s">
        <v>168</v>
      </c>
      <c r="F604" s="67" t="s">
        <v>271</v>
      </c>
      <c r="G604" s="67" t="s">
        <v>248</v>
      </c>
      <c r="H604" s="38">
        <f>'вед.прил13'!I682</f>
        <v>342</v>
      </c>
    </row>
    <row r="605" spans="2:8" ht="15">
      <c r="B605" s="52" t="s">
        <v>328</v>
      </c>
      <c r="C605" s="57" t="s">
        <v>219</v>
      </c>
      <c r="D605" s="57" t="s">
        <v>215</v>
      </c>
      <c r="E605" s="57" t="s">
        <v>460</v>
      </c>
      <c r="F605" s="57"/>
      <c r="G605" s="57"/>
      <c r="H605" s="36">
        <f>H606</f>
        <v>74.1</v>
      </c>
    </row>
    <row r="606" spans="2:8" ht="45">
      <c r="B606" s="52" t="s">
        <v>362</v>
      </c>
      <c r="C606" s="57" t="s">
        <v>219</v>
      </c>
      <c r="D606" s="57" t="s">
        <v>215</v>
      </c>
      <c r="E606" s="57" t="s">
        <v>460</v>
      </c>
      <c r="F606" s="57" t="s">
        <v>270</v>
      </c>
      <c r="G606" s="57"/>
      <c r="H606" s="36">
        <f>H607</f>
        <v>74.1</v>
      </c>
    </row>
    <row r="607" spans="2:8" ht="45">
      <c r="B607" s="52" t="s">
        <v>348</v>
      </c>
      <c r="C607" s="57" t="s">
        <v>219</v>
      </c>
      <c r="D607" s="57" t="s">
        <v>215</v>
      </c>
      <c r="E607" s="57" t="s">
        <v>460</v>
      </c>
      <c r="F607" s="57" t="s">
        <v>271</v>
      </c>
      <c r="G607" s="57"/>
      <c r="H607" s="36">
        <f>H608</f>
        <v>74.1</v>
      </c>
    </row>
    <row r="608" spans="2:8" ht="15">
      <c r="B608" s="63" t="s">
        <v>261</v>
      </c>
      <c r="C608" s="67" t="s">
        <v>219</v>
      </c>
      <c r="D608" s="67" t="s">
        <v>221</v>
      </c>
      <c r="E608" s="67" t="s">
        <v>460</v>
      </c>
      <c r="F608" s="67" t="s">
        <v>271</v>
      </c>
      <c r="G608" s="67" t="s">
        <v>249</v>
      </c>
      <c r="H608" s="38">
        <f>'вед.прил13'!I686</f>
        <v>74.1</v>
      </c>
    </row>
    <row r="609" spans="2:8" ht="28.5">
      <c r="B609" s="62" t="s">
        <v>358</v>
      </c>
      <c r="C609" s="58" t="s">
        <v>219</v>
      </c>
      <c r="D609" s="58" t="s">
        <v>218</v>
      </c>
      <c r="E609" s="131"/>
      <c r="F609" s="58"/>
      <c r="G609" s="58"/>
      <c r="H609" s="35">
        <f>H610</f>
        <v>7787.200000000001</v>
      </c>
    </row>
    <row r="610" spans="2:8" ht="15">
      <c r="B610" s="60" t="s">
        <v>190</v>
      </c>
      <c r="C610" s="57" t="s">
        <v>219</v>
      </c>
      <c r="D610" s="57" t="s">
        <v>218</v>
      </c>
      <c r="E610" s="93" t="s">
        <v>404</v>
      </c>
      <c r="F610" s="57"/>
      <c r="G610" s="57"/>
      <c r="H610" s="36">
        <f>H611+H618</f>
        <v>7787.200000000001</v>
      </c>
    </row>
    <row r="611" spans="2:8" ht="30">
      <c r="B611" s="97" t="s">
        <v>267</v>
      </c>
      <c r="C611" s="57" t="s">
        <v>219</v>
      </c>
      <c r="D611" s="57" t="s">
        <v>218</v>
      </c>
      <c r="E611" s="93" t="s">
        <v>403</v>
      </c>
      <c r="F611" s="57"/>
      <c r="G611" s="57"/>
      <c r="H611" s="36">
        <f>H612+H615</f>
        <v>3524.6</v>
      </c>
    </row>
    <row r="612" spans="2:8" ht="90">
      <c r="B612" s="60" t="s">
        <v>346</v>
      </c>
      <c r="C612" s="57" t="s">
        <v>219</v>
      </c>
      <c r="D612" s="57" t="s">
        <v>218</v>
      </c>
      <c r="E612" s="93" t="s">
        <v>403</v>
      </c>
      <c r="F612" s="57" t="s">
        <v>268</v>
      </c>
      <c r="G612" s="57"/>
      <c r="H612" s="36">
        <f>H613</f>
        <v>3437.9</v>
      </c>
    </row>
    <row r="613" spans="2:8" ht="30">
      <c r="B613" s="60" t="s">
        <v>345</v>
      </c>
      <c r="C613" s="57" t="s">
        <v>219</v>
      </c>
      <c r="D613" s="57" t="s">
        <v>218</v>
      </c>
      <c r="E613" s="93" t="s">
        <v>403</v>
      </c>
      <c r="F613" s="57" t="s">
        <v>269</v>
      </c>
      <c r="G613" s="57"/>
      <c r="H613" s="36">
        <f>H614</f>
        <v>3437.9</v>
      </c>
    </row>
    <row r="614" spans="2:8" ht="15">
      <c r="B614" s="61" t="s">
        <v>260</v>
      </c>
      <c r="C614" s="67" t="s">
        <v>219</v>
      </c>
      <c r="D614" s="67" t="s">
        <v>218</v>
      </c>
      <c r="E614" s="94" t="s">
        <v>403</v>
      </c>
      <c r="F614" s="67" t="s">
        <v>269</v>
      </c>
      <c r="G614" s="67" t="s">
        <v>248</v>
      </c>
      <c r="H614" s="38">
        <f>'вед.прил13'!I692</f>
        <v>3437.9</v>
      </c>
    </row>
    <row r="615" spans="2:8" ht="45">
      <c r="B615" s="52" t="s">
        <v>362</v>
      </c>
      <c r="C615" s="57" t="s">
        <v>219</v>
      </c>
      <c r="D615" s="57" t="s">
        <v>218</v>
      </c>
      <c r="E615" s="93" t="s">
        <v>403</v>
      </c>
      <c r="F615" s="57" t="s">
        <v>270</v>
      </c>
      <c r="G615" s="57"/>
      <c r="H615" s="36">
        <f>H616</f>
        <v>86.7</v>
      </c>
    </row>
    <row r="616" spans="2:8" ht="45">
      <c r="B616" s="52" t="s">
        <v>348</v>
      </c>
      <c r="C616" s="57" t="s">
        <v>219</v>
      </c>
      <c r="D616" s="57" t="s">
        <v>218</v>
      </c>
      <c r="E616" s="93" t="s">
        <v>403</v>
      </c>
      <c r="F616" s="57" t="s">
        <v>271</v>
      </c>
      <c r="G616" s="57"/>
      <c r="H616" s="36">
        <f>H617</f>
        <v>86.7</v>
      </c>
    </row>
    <row r="617" spans="2:8" ht="15">
      <c r="B617" s="61" t="s">
        <v>260</v>
      </c>
      <c r="C617" s="67" t="s">
        <v>219</v>
      </c>
      <c r="D617" s="67" t="s">
        <v>218</v>
      </c>
      <c r="E617" s="94" t="s">
        <v>403</v>
      </c>
      <c r="F617" s="67" t="s">
        <v>271</v>
      </c>
      <c r="G617" s="67" t="s">
        <v>248</v>
      </c>
      <c r="H617" s="38">
        <f>'вед.прил13'!I695</f>
        <v>86.7</v>
      </c>
    </row>
    <row r="618" spans="2:8" ht="30">
      <c r="B618" s="60" t="s">
        <v>293</v>
      </c>
      <c r="C618" s="57" t="s">
        <v>219</v>
      </c>
      <c r="D618" s="57" t="s">
        <v>218</v>
      </c>
      <c r="E618" s="93" t="s">
        <v>34</v>
      </c>
      <c r="F618" s="57"/>
      <c r="G618" s="57"/>
      <c r="H618" s="36">
        <f>H619+H622</f>
        <v>4262.6</v>
      </c>
    </row>
    <row r="619" spans="2:8" ht="90">
      <c r="B619" s="60" t="s">
        <v>346</v>
      </c>
      <c r="C619" s="57" t="s">
        <v>219</v>
      </c>
      <c r="D619" s="57" t="s">
        <v>218</v>
      </c>
      <c r="E619" s="93" t="s">
        <v>34</v>
      </c>
      <c r="F619" s="57" t="s">
        <v>268</v>
      </c>
      <c r="G619" s="57"/>
      <c r="H619" s="36">
        <f>H620</f>
        <v>3987</v>
      </c>
    </row>
    <row r="620" spans="2:8" ht="30">
      <c r="B620" s="60" t="s">
        <v>277</v>
      </c>
      <c r="C620" s="57" t="s">
        <v>219</v>
      </c>
      <c r="D620" s="57" t="s">
        <v>218</v>
      </c>
      <c r="E620" s="93" t="s">
        <v>34</v>
      </c>
      <c r="F620" s="57" t="s">
        <v>276</v>
      </c>
      <c r="G620" s="57"/>
      <c r="H620" s="36">
        <f>H621</f>
        <v>3987</v>
      </c>
    </row>
    <row r="621" spans="2:8" ht="15">
      <c r="B621" s="63" t="s">
        <v>260</v>
      </c>
      <c r="C621" s="67" t="s">
        <v>219</v>
      </c>
      <c r="D621" s="67" t="s">
        <v>218</v>
      </c>
      <c r="E621" s="94" t="s">
        <v>34</v>
      </c>
      <c r="F621" s="67" t="s">
        <v>276</v>
      </c>
      <c r="G621" s="67" t="s">
        <v>248</v>
      </c>
      <c r="H621" s="38">
        <f>'вед.прил13'!I699</f>
        <v>3987</v>
      </c>
    </row>
    <row r="622" spans="2:8" ht="45">
      <c r="B622" s="52" t="s">
        <v>362</v>
      </c>
      <c r="C622" s="57" t="s">
        <v>219</v>
      </c>
      <c r="D622" s="57" t="s">
        <v>218</v>
      </c>
      <c r="E622" s="93" t="s">
        <v>34</v>
      </c>
      <c r="F622" s="57" t="s">
        <v>270</v>
      </c>
      <c r="G622" s="57"/>
      <c r="H622" s="36">
        <f>H623</f>
        <v>275.6</v>
      </c>
    </row>
    <row r="623" spans="2:8" ht="45">
      <c r="B623" s="52" t="s">
        <v>348</v>
      </c>
      <c r="C623" s="57" t="s">
        <v>219</v>
      </c>
      <c r="D623" s="57" t="s">
        <v>218</v>
      </c>
      <c r="E623" s="93" t="s">
        <v>34</v>
      </c>
      <c r="F623" s="57" t="s">
        <v>271</v>
      </c>
      <c r="G623" s="57"/>
      <c r="H623" s="36">
        <f>H624</f>
        <v>275.6</v>
      </c>
    </row>
    <row r="624" spans="2:8" ht="15">
      <c r="B624" s="61" t="s">
        <v>260</v>
      </c>
      <c r="C624" s="67" t="s">
        <v>219</v>
      </c>
      <c r="D624" s="67" t="s">
        <v>218</v>
      </c>
      <c r="E624" s="94" t="s">
        <v>34</v>
      </c>
      <c r="F624" s="67" t="s">
        <v>271</v>
      </c>
      <c r="G624" s="67" t="s">
        <v>248</v>
      </c>
      <c r="H624" s="38">
        <f>'вед.прил13'!I702</f>
        <v>275.6</v>
      </c>
    </row>
    <row r="625" spans="2:8" ht="15">
      <c r="B625" s="62" t="s">
        <v>212</v>
      </c>
      <c r="C625" s="58" t="s">
        <v>229</v>
      </c>
      <c r="D625" s="57"/>
      <c r="E625" s="93"/>
      <c r="F625" s="57"/>
      <c r="G625" s="57"/>
      <c r="H625" s="35">
        <f>H628+H634++H648+H698</f>
        <v>43276.100000000006</v>
      </c>
    </row>
    <row r="626" spans="2:8" ht="15">
      <c r="B626" s="103" t="s">
        <v>260</v>
      </c>
      <c r="C626" s="58" t="s">
        <v>229</v>
      </c>
      <c r="D626" s="57"/>
      <c r="E626" s="93"/>
      <c r="F626" s="57"/>
      <c r="G626" s="58" t="s">
        <v>248</v>
      </c>
      <c r="H626" s="35">
        <f>H633+H643+H647+H659+H697</f>
        <v>7519.200000000001</v>
      </c>
    </row>
    <row r="627" spans="2:8" ht="15">
      <c r="B627" s="103" t="s">
        <v>261</v>
      </c>
      <c r="C627" s="58" t="s">
        <v>229</v>
      </c>
      <c r="D627" s="57"/>
      <c r="E627" s="93"/>
      <c r="F627" s="57"/>
      <c r="G627" s="58" t="s">
        <v>249</v>
      </c>
      <c r="H627" s="35">
        <f>H639+H667+H671+H675+H679+H681+H685+H689+H693+H703+H706+H662+H655</f>
        <v>35756.899999999994</v>
      </c>
    </row>
    <row r="628" spans="2:8" ht="14.25">
      <c r="B628" s="62" t="s">
        <v>213</v>
      </c>
      <c r="C628" s="58">
        <v>10</v>
      </c>
      <c r="D628" s="58" t="s">
        <v>215</v>
      </c>
      <c r="E628" s="131"/>
      <c r="F628" s="58"/>
      <c r="G628" s="58"/>
      <c r="H628" s="35">
        <f>H629</f>
        <v>5883.1</v>
      </c>
    </row>
    <row r="629" spans="2:8" ht="15">
      <c r="B629" s="60" t="s">
        <v>190</v>
      </c>
      <c r="C629" s="57" t="s">
        <v>229</v>
      </c>
      <c r="D629" s="57" t="s">
        <v>215</v>
      </c>
      <c r="E629" s="93" t="s">
        <v>404</v>
      </c>
      <c r="F629" s="57"/>
      <c r="G629" s="57"/>
      <c r="H629" s="36">
        <f>H630</f>
        <v>5883.1</v>
      </c>
    </row>
    <row r="630" spans="2:8" ht="45">
      <c r="B630" s="60" t="s">
        <v>319</v>
      </c>
      <c r="C630" s="57">
        <v>10</v>
      </c>
      <c r="D630" s="57" t="s">
        <v>215</v>
      </c>
      <c r="E630" s="93" t="s">
        <v>85</v>
      </c>
      <c r="F630" s="57"/>
      <c r="G630" s="57"/>
      <c r="H630" s="36">
        <f>H631</f>
        <v>5883.1</v>
      </c>
    </row>
    <row r="631" spans="2:8" ht="30">
      <c r="B631" s="60" t="s">
        <v>283</v>
      </c>
      <c r="C631" s="57">
        <v>10</v>
      </c>
      <c r="D631" s="57" t="s">
        <v>215</v>
      </c>
      <c r="E631" s="93" t="s">
        <v>85</v>
      </c>
      <c r="F631" s="57" t="s">
        <v>282</v>
      </c>
      <c r="G631" s="57"/>
      <c r="H631" s="36">
        <f>H632</f>
        <v>5883.1</v>
      </c>
    </row>
    <row r="632" spans="2:8" ht="30">
      <c r="B632" s="60" t="s">
        <v>296</v>
      </c>
      <c r="C632" s="57">
        <v>10</v>
      </c>
      <c r="D632" s="57" t="s">
        <v>215</v>
      </c>
      <c r="E632" s="93" t="s">
        <v>85</v>
      </c>
      <c r="F632" s="57" t="s">
        <v>286</v>
      </c>
      <c r="G632" s="57"/>
      <c r="H632" s="36">
        <f>H633</f>
        <v>5883.1</v>
      </c>
    </row>
    <row r="633" spans="2:8" ht="15">
      <c r="B633" s="61" t="s">
        <v>260</v>
      </c>
      <c r="C633" s="67">
        <v>10</v>
      </c>
      <c r="D633" s="67" t="s">
        <v>215</v>
      </c>
      <c r="E633" s="94" t="s">
        <v>85</v>
      </c>
      <c r="F633" s="67" t="s">
        <v>286</v>
      </c>
      <c r="G633" s="67" t="s">
        <v>248</v>
      </c>
      <c r="H633" s="38">
        <f>'вед.прил13'!I416</f>
        <v>5883.1</v>
      </c>
    </row>
    <row r="634" spans="2:8" ht="14.25">
      <c r="B634" s="98" t="s">
        <v>227</v>
      </c>
      <c r="C634" s="58" t="s">
        <v>229</v>
      </c>
      <c r="D634" s="58" t="s">
        <v>216</v>
      </c>
      <c r="E634" s="131"/>
      <c r="F634" s="58"/>
      <c r="G634" s="58"/>
      <c r="H634" s="35">
        <f>H635</f>
        <v>1234</v>
      </c>
    </row>
    <row r="635" spans="2:8" ht="15">
      <c r="B635" s="60" t="s">
        <v>190</v>
      </c>
      <c r="C635" s="57" t="s">
        <v>229</v>
      </c>
      <c r="D635" s="57" t="s">
        <v>216</v>
      </c>
      <c r="E635" s="93" t="s">
        <v>137</v>
      </c>
      <c r="F635" s="57"/>
      <c r="G635" s="57"/>
      <c r="H635" s="36">
        <f>H640+H644+H636</f>
        <v>1234</v>
      </c>
    </row>
    <row r="636" spans="2:8" ht="60">
      <c r="B636" s="60" t="s">
        <v>451</v>
      </c>
      <c r="C636" s="57" t="s">
        <v>229</v>
      </c>
      <c r="D636" s="57" t="s">
        <v>216</v>
      </c>
      <c r="E636" s="57" t="s">
        <v>452</v>
      </c>
      <c r="F636" s="57"/>
      <c r="G636" s="57"/>
      <c r="H636" s="36">
        <f>H637</f>
        <v>1170</v>
      </c>
    </row>
    <row r="637" spans="2:8" ht="30">
      <c r="B637" s="60" t="s">
        <v>283</v>
      </c>
      <c r="C637" s="57" t="s">
        <v>229</v>
      </c>
      <c r="D637" s="57" t="s">
        <v>216</v>
      </c>
      <c r="E637" s="57" t="s">
        <v>452</v>
      </c>
      <c r="F637" s="57" t="s">
        <v>282</v>
      </c>
      <c r="G637" s="57"/>
      <c r="H637" s="36">
        <f>H638</f>
        <v>1170</v>
      </c>
    </row>
    <row r="638" spans="2:8" ht="30">
      <c r="B638" s="60" t="s">
        <v>296</v>
      </c>
      <c r="C638" s="57" t="s">
        <v>229</v>
      </c>
      <c r="D638" s="57" t="s">
        <v>216</v>
      </c>
      <c r="E638" s="57" t="s">
        <v>452</v>
      </c>
      <c r="F638" s="57" t="s">
        <v>286</v>
      </c>
      <c r="G638" s="57"/>
      <c r="H638" s="36">
        <f>H639</f>
        <v>1170</v>
      </c>
    </row>
    <row r="639" spans="2:8" ht="15">
      <c r="B639" s="63" t="s">
        <v>261</v>
      </c>
      <c r="C639" s="67" t="s">
        <v>229</v>
      </c>
      <c r="D639" s="67" t="s">
        <v>216</v>
      </c>
      <c r="E639" s="67" t="s">
        <v>452</v>
      </c>
      <c r="F639" s="67" t="s">
        <v>286</v>
      </c>
      <c r="G639" s="67" t="s">
        <v>249</v>
      </c>
      <c r="H639" s="38">
        <f>'вед.прил13'!I784</f>
        <v>1170</v>
      </c>
    </row>
    <row r="640" spans="2:8" ht="60">
      <c r="B640" s="105" t="s">
        <v>414</v>
      </c>
      <c r="C640" s="57" t="s">
        <v>229</v>
      </c>
      <c r="D640" s="57" t="s">
        <v>216</v>
      </c>
      <c r="E640" s="93" t="s">
        <v>86</v>
      </c>
      <c r="F640" s="57"/>
      <c r="G640" s="57"/>
      <c r="H640" s="36">
        <f>H641</f>
        <v>24</v>
      </c>
    </row>
    <row r="641" spans="2:8" ht="30">
      <c r="B641" s="60" t="s">
        <v>283</v>
      </c>
      <c r="C641" s="57">
        <v>10</v>
      </c>
      <c r="D641" s="57" t="s">
        <v>216</v>
      </c>
      <c r="E641" s="93" t="s">
        <v>86</v>
      </c>
      <c r="F641" s="57" t="s">
        <v>282</v>
      </c>
      <c r="G641" s="57"/>
      <c r="H641" s="36">
        <f>H642</f>
        <v>24</v>
      </c>
    </row>
    <row r="642" spans="2:8" ht="30">
      <c r="B642" s="60" t="s">
        <v>285</v>
      </c>
      <c r="C642" s="57">
        <v>10</v>
      </c>
      <c r="D642" s="57" t="s">
        <v>216</v>
      </c>
      <c r="E642" s="93" t="s">
        <v>86</v>
      </c>
      <c r="F642" s="57" t="s">
        <v>284</v>
      </c>
      <c r="G642" s="57"/>
      <c r="H642" s="36">
        <f>H643</f>
        <v>24</v>
      </c>
    </row>
    <row r="643" spans="2:8" ht="15">
      <c r="B643" s="61" t="s">
        <v>260</v>
      </c>
      <c r="C643" s="67">
        <v>10</v>
      </c>
      <c r="D643" s="67" t="s">
        <v>216</v>
      </c>
      <c r="E643" s="94" t="s">
        <v>86</v>
      </c>
      <c r="F643" s="67" t="s">
        <v>284</v>
      </c>
      <c r="G643" s="67" t="s">
        <v>248</v>
      </c>
      <c r="H643" s="38">
        <f>'вед.прил13'!I422</f>
        <v>24</v>
      </c>
    </row>
    <row r="644" spans="2:8" ht="105">
      <c r="B644" s="105" t="s">
        <v>321</v>
      </c>
      <c r="C644" s="57" t="s">
        <v>229</v>
      </c>
      <c r="D644" s="57" t="s">
        <v>216</v>
      </c>
      <c r="E644" s="93" t="s">
        <v>87</v>
      </c>
      <c r="F644" s="57"/>
      <c r="G644" s="57"/>
      <c r="H644" s="36">
        <f>H645</f>
        <v>40</v>
      </c>
    </row>
    <row r="645" spans="2:8" ht="30">
      <c r="B645" s="60" t="s">
        <v>283</v>
      </c>
      <c r="C645" s="57">
        <v>10</v>
      </c>
      <c r="D645" s="57" t="s">
        <v>216</v>
      </c>
      <c r="E645" s="93" t="s">
        <v>87</v>
      </c>
      <c r="F645" s="57" t="s">
        <v>282</v>
      </c>
      <c r="G645" s="57"/>
      <c r="H645" s="36">
        <f>H646</f>
        <v>40</v>
      </c>
    </row>
    <row r="646" spans="2:8" ht="30">
      <c r="B646" s="60" t="s">
        <v>296</v>
      </c>
      <c r="C646" s="57">
        <v>10</v>
      </c>
      <c r="D646" s="57" t="s">
        <v>216</v>
      </c>
      <c r="E646" s="93" t="s">
        <v>87</v>
      </c>
      <c r="F646" s="57" t="s">
        <v>286</v>
      </c>
      <c r="G646" s="57"/>
      <c r="H646" s="36">
        <f>H647</f>
        <v>40</v>
      </c>
    </row>
    <row r="647" spans="2:8" ht="15">
      <c r="B647" s="61" t="s">
        <v>260</v>
      </c>
      <c r="C647" s="67">
        <v>10</v>
      </c>
      <c r="D647" s="67" t="s">
        <v>216</v>
      </c>
      <c r="E647" s="94" t="s">
        <v>87</v>
      </c>
      <c r="F647" s="67" t="s">
        <v>286</v>
      </c>
      <c r="G647" s="67" t="s">
        <v>248</v>
      </c>
      <c r="H647" s="38">
        <f>'вед.прил13'!I426</f>
        <v>40</v>
      </c>
    </row>
    <row r="648" spans="2:8" ht="14.25">
      <c r="B648" s="62" t="s">
        <v>264</v>
      </c>
      <c r="C648" s="58" t="s">
        <v>229</v>
      </c>
      <c r="D648" s="58" t="s">
        <v>218</v>
      </c>
      <c r="E648" s="131"/>
      <c r="F648" s="58"/>
      <c r="G648" s="58"/>
      <c r="H648" s="35">
        <f>H663+H649</f>
        <v>33572.700000000004</v>
      </c>
    </row>
    <row r="649" spans="2:8" ht="30">
      <c r="B649" s="52" t="s">
        <v>340</v>
      </c>
      <c r="C649" s="57" t="s">
        <v>229</v>
      </c>
      <c r="D649" s="57" t="s">
        <v>218</v>
      </c>
      <c r="E649" s="57" t="s">
        <v>133</v>
      </c>
      <c r="F649" s="57"/>
      <c r="G649" s="57"/>
      <c r="H649" s="36">
        <f>H650</f>
        <v>3977.7999999999997</v>
      </c>
    </row>
    <row r="650" spans="2:8" ht="30">
      <c r="B650" s="52" t="s">
        <v>354</v>
      </c>
      <c r="C650" s="57" t="s">
        <v>229</v>
      </c>
      <c r="D650" s="57" t="s">
        <v>218</v>
      </c>
      <c r="E650" s="57" t="s">
        <v>134</v>
      </c>
      <c r="F650" s="57"/>
      <c r="G650" s="57"/>
      <c r="H650" s="36">
        <f>H651</f>
        <v>3977.7999999999997</v>
      </c>
    </row>
    <row r="651" spans="2:8" ht="75">
      <c r="B651" s="52" t="s">
        <v>355</v>
      </c>
      <c r="C651" s="57" t="s">
        <v>229</v>
      </c>
      <c r="D651" s="57" t="s">
        <v>218</v>
      </c>
      <c r="E651" s="57" t="s">
        <v>135</v>
      </c>
      <c r="F651" s="57"/>
      <c r="G651" s="57"/>
      <c r="H651" s="36">
        <f>H656+H652</f>
        <v>3977.7999999999997</v>
      </c>
    </row>
    <row r="652" spans="2:8" ht="15">
      <c r="B652" s="52" t="s">
        <v>328</v>
      </c>
      <c r="C652" s="57" t="s">
        <v>229</v>
      </c>
      <c r="D652" s="57" t="s">
        <v>218</v>
      </c>
      <c r="E652" s="57" t="s">
        <v>484</v>
      </c>
      <c r="F652" s="57"/>
      <c r="G652" s="57"/>
      <c r="H652" s="36">
        <f>H653</f>
        <v>627.1</v>
      </c>
    </row>
    <row r="653" spans="2:8" ht="30">
      <c r="B653" s="52" t="s">
        <v>283</v>
      </c>
      <c r="C653" s="57" t="s">
        <v>229</v>
      </c>
      <c r="D653" s="57" t="s">
        <v>218</v>
      </c>
      <c r="E653" s="57" t="s">
        <v>484</v>
      </c>
      <c r="F653" s="57" t="s">
        <v>282</v>
      </c>
      <c r="G653" s="57"/>
      <c r="H653" s="36">
        <f>H654</f>
        <v>627.1</v>
      </c>
    </row>
    <row r="654" spans="2:8" ht="30">
      <c r="B654" s="52" t="s">
        <v>296</v>
      </c>
      <c r="C654" s="57" t="s">
        <v>229</v>
      </c>
      <c r="D654" s="57" t="s">
        <v>218</v>
      </c>
      <c r="E654" s="57" t="s">
        <v>484</v>
      </c>
      <c r="F654" s="57" t="s">
        <v>286</v>
      </c>
      <c r="G654" s="57"/>
      <c r="H654" s="36">
        <f>H655</f>
        <v>627.1</v>
      </c>
    </row>
    <row r="655" spans="2:8" ht="15">
      <c r="B655" s="61" t="s">
        <v>261</v>
      </c>
      <c r="C655" s="67" t="s">
        <v>229</v>
      </c>
      <c r="D655" s="67" t="s">
        <v>218</v>
      </c>
      <c r="E655" s="67" t="s">
        <v>484</v>
      </c>
      <c r="F655" s="67" t="s">
        <v>286</v>
      </c>
      <c r="G655" s="67" t="s">
        <v>249</v>
      </c>
      <c r="H655" s="38">
        <f>'вед.прил13'!I711</f>
        <v>627.1</v>
      </c>
    </row>
    <row r="656" spans="2:8" ht="15">
      <c r="B656" s="52" t="s">
        <v>328</v>
      </c>
      <c r="C656" s="57" t="s">
        <v>229</v>
      </c>
      <c r="D656" s="57" t="s">
        <v>218</v>
      </c>
      <c r="E656" s="57" t="s">
        <v>136</v>
      </c>
      <c r="F656" s="57"/>
      <c r="G656" s="57"/>
      <c r="H656" s="36">
        <f>H657+H660</f>
        <v>3350.7</v>
      </c>
    </row>
    <row r="657" spans="2:8" ht="30">
      <c r="B657" s="52" t="s">
        <v>283</v>
      </c>
      <c r="C657" s="57" t="s">
        <v>229</v>
      </c>
      <c r="D657" s="57" t="s">
        <v>218</v>
      </c>
      <c r="E657" s="57" t="s">
        <v>136</v>
      </c>
      <c r="F657" s="57" t="s">
        <v>282</v>
      </c>
      <c r="G657" s="57"/>
      <c r="H657" s="36">
        <f>H658</f>
        <v>1547.8</v>
      </c>
    </row>
    <row r="658" spans="2:8" ht="30">
      <c r="B658" s="52" t="s">
        <v>296</v>
      </c>
      <c r="C658" s="57" t="s">
        <v>229</v>
      </c>
      <c r="D658" s="57" t="s">
        <v>218</v>
      </c>
      <c r="E658" s="57" t="s">
        <v>136</v>
      </c>
      <c r="F658" s="57" t="s">
        <v>286</v>
      </c>
      <c r="G658" s="57"/>
      <c r="H658" s="36">
        <f>H659</f>
        <v>1547.8</v>
      </c>
    </row>
    <row r="659" spans="2:8" ht="15">
      <c r="B659" s="61" t="s">
        <v>260</v>
      </c>
      <c r="C659" s="67" t="s">
        <v>229</v>
      </c>
      <c r="D659" s="67" t="s">
        <v>218</v>
      </c>
      <c r="E659" s="67" t="s">
        <v>136</v>
      </c>
      <c r="F659" s="67" t="s">
        <v>286</v>
      </c>
      <c r="G659" s="67" t="s">
        <v>248</v>
      </c>
      <c r="H659" s="38">
        <f>'вед.прил13'!I715</f>
        <v>1547.8</v>
      </c>
    </row>
    <row r="660" spans="2:8" ht="30">
      <c r="B660" s="52" t="s">
        <v>283</v>
      </c>
      <c r="C660" s="57" t="s">
        <v>229</v>
      </c>
      <c r="D660" s="57" t="s">
        <v>218</v>
      </c>
      <c r="E660" s="57" t="s">
        <v>136</v>
      </c>
      <c r="F660" s="57" t="s">
        <v>282</v>
      </c>
      <c r="G660" s="57"/>
      <c r="H660" s="36">
        <f>H661</f>
        <v>1802.9</v>
      </c>
    </row>
    <row r="661" spans="2:8" ht="30">
      <c r="B661" s="52" t="s">
        <v>296</v>
      </c>
      <c r="C661" s="57" t="s">
        <v>229</v>
      </c>
      <c r="D661" s="57" t="s">
        <v>218</v>
      </c>
      <c r="E661" s="57" t="s">
        <v>136</v>
      </c>
      <c r="F661" s="57" t="s">
        <v>286</v>
      </c>
      <c r="G661" s="57"/>
      <c r="H661" s="36">
        <f>H662</f>
        <v>1802.9</v>
      </c>
    </row>
    <row r="662" spans="2:8" ht="15">
      <c r="B662" s="61" t="s">
        <v>261</v>
      </c>
      <c r="C662" s="67" t="s">
        <v>229</v>
      </c>
      <c r="D662" s="67" t="s">
        <v>218</v>
      </c>
      <c r="E662" s="67" t="s">
        <v>136</v>
      </c>
      <c r="F662" s="67" t="s">
        <v>286</v>
      </c>
      <c r="G662" s="67" t="s">
        <v>249</v>
      </c>
      <c r="H662" s="38">
        <f>'вед.прил13'!I718</f>
        <v>1802.9</v>
      </c>
    </row>
    <row r="663" spans="2:8" ht="15">
      <c r="B663" s="60" t="s">
        <v>190</v>
      </c>
      <c r="C663" s="57" t="s">
        <v>229</v>
      </c>
      <c r="D663" s="57" t="s">
        <v>218</v>
      </c>
      <c r="E663" s="93" t="s">
        <v>404</v>
      </c>
      <c r="F663" s="57"/>
      <c r="G663" s="57"/>
      <c r="H663" s="36">
        <f>H664+H672+H676+H682+H686+H694+H690+H668</f>
        <v>29594.9</v>
      </c>
    </row>
    <row r="664" spans="2:8" ht="60">
      <c r="B664" s="89" t="s">
        <v>189</v>
      </c>
      <c r="C664" s="57" t="s">
        <v>229</v>
      </c>
      <c r="D664" s="57" t="s">
        <v>218</v>
      </c>
      <c r="E664" s="93" t="s">
        <v>89</v>
      </c>
      <c r="F664" s="57"/>
      <c r="G664" s="57"/>
      <c r="H664" s="36">
        <f>H665</f>
        <v>196.8</v>
      </c>
    </row>
    <row r="665" spans="2:8" ht="30">
      <c r="B665" s="60" t="s">
        <v>283</v>
      </c>
      <c r="C665" s="57" t="s">
        <v>229</v>
      </c>
      <c r="D665" s="57" t="s">
        <v>218</v>
      </c>
      <c r="E665" s="93" t="s">
        <v>89</v>
      </c>
      <c r="F665" s="57" t="s">
        <v>282</v>
      </c>
      <c r="G665" s="57"/>
      <c r="H665" s="36">
        <f>H666</f>
        <v>196.8</v>
      </c>
    </row>
    <row r="666" spans="2:8" ht="30">
      <c r="B666" s="60" t="s">
        <v>285</v>
      </c>
      <c r="C666" s="57" t="s">
        <v>229</v>
      </c>
      <c r="D666" s="57" t="s">
        <v>218</v>
      </c>
      <c r="E666" s="93" t="s">
        <v>89</v>
      </c>
      <c r="F666" s="57" t="s">
        <v>284</v>
      </c>
      <c r="G666" s="93"/>
      <c r="H666" s="36">
        <f>H667</f>
        <v>196.8</v>
      </c>
    </row>
    <row r="667" spans="2:8" ht="15">
      <c r="B667" s="61" t="s">
        <v>261</v>
      </c>
      <c r="C667" s="67" t="s">
        <v>229</v>
      </c>
      <c r="D667" s="67" t="s">
        <v>218</v>
      </c>
      <c r="E667" s="94" t="s">
        <v>89</v>
      </c>
      <c r="F667" s="67" t="s">
        <v>284</v>
      </c>
      <c r="G667" s="67" t="s">
        <v>249</v>
      </c>
      <c r="H667" s="38">
        <f>'вед.прил13'!I432</f>
        <v>196.8</v>
      </c>
    </row>
    <row r="668" spans="2:8" ht="90">
      <c r="B668" s="52" t="str">
        <f>'вед.прил13'!A218</f>
        <v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образования, в рамках непрограммной части городского бюджета</v>
      </c>
      <c r="C668" s="57" t="s">
        <v>229</v>
      </c>
      <c r="D668" s="57" t="s">
        <v>218</v>
      </c>
      <c r="E668" s="57" t="s">
        <v>7</v>
      </c>
      <c r="F668" s="57"/>
      <c r="G668" s="57"/>
      <c r="H668" s="36">
        <f>H669</f>
        <v>10283.4</v>
      </c>
    </row>
    <row r="669" spans="2:8" ht="25.5" customHeight="1">
      <c r="B669" s="52" t="str">
        <f>'вед.прил13'!A219</f>
        <v>Социальное обеспечение и иные выплаты населению</v>
      </c>
      <c r="C669" s="57" t="s">
        <v>229</v>
      </c>
      <c r="D669" s="57" t="s">
        <v>218</v>
      </c>
      <c r="E669" s="57" t="s">
        <v>7</v>
      </c>
      <c r="F669" s="57" t="s">
        <v>282</v>
      </c>
      <c r="G669" s="57"/>
      <c r="H669" s="36">
        <f>H670</f>
        <v>10283.4</v>
      </c>
    </row>
    <row r="670" spans="2:8" ht="27" customHeight="1">
      <c r="B670" s="52" t="str">
        <f>'вед.прил13'!A220</f>
        <v>Социальные выплаты гражданам, кроме публичных нормативных социальных выплат</v>
      </c>
      <c r="C670" s="57" t="s">
        <v>229</v>
      </c>
      <c r="D670" s="57" t="s">
        <v>218</v>
      </c>
      <c r="E670" s="57" t="s">
        <v>7</v>
      </c>
      <c r="F670" s="57" t="s">
        <v>286</v>
      </c>
      <c r="G670" s="57"/>
      <c r="H670" s="36">
        <f>H671</f>
        <v>10283.4</v>
      </c>
    </row>
    <row r="671" spans="2:8" ht="15">
      <c r="B671" s="61" t="str">
        <f>'вед.прил13'!A221</f>
        <v>Областные средства</v>
      </c>
      <c r="C671" s="67" t="s">
        <v>229</v>
      </c>
      <c r="D671" s="67" t="s">
        <v>218</v>
      </c>
      <c r="E671" s="67" t="s">
        <v>7</v>
      </c>
      <c r="F671" s="102" t="s">
        <v>286</v>
      </c>
      <c r="G671" s="102" t="s">
        <v>249</v>
      </c>
      <c r="H671" s="38">
        <f>'вед.прил13'!I221</f>
        <v>10283.4</v>
      </c>
    </row>
    <row r="672" spans="2:8" ht="180">
      <c r="B672" s="106" t="str">
        <f>'вед.прил13'!A433</f>
        <v>Обеспечение бесплатного проезда на городском, пригородном транспорте, а также 2 раза в год к месту жительства и обратно, к месту учебы детей-сирот и детей, оставшихся без попечения родителей, лиц из числа детей-сирот и детей, оставшихся без попечения родителей, лиц, потерявших в период обучения обоих родителей или единственного родителя, обучающихся в государственных профессиональных образовательных организациях в рамках непрограммной части городского бюджета </v>
      </c>
      <c r="C672" s="57" t="s">
        <v>229</v>
      </c>
      <c r="D672" s="57" t="s">
        <v>218</v>
      </c>
      <c r="E672" s="93" t="s">
        <v>90</v>
      </c>
      <c r="F672" s="57"/>
      <c r="G672" s="57"/>
      <c r="H672" s="36">
        <f>H673</f>
        <v>25.2</v>
      </c>
    </row>
    <row r="673" spans="2:8" ht="30">
      <c r="B673" s="60" t="s">
        <v>283</v>
      </c>
      <c r="C673" s="57">
        <v>10</v>
      </c>
      <c r="D673" s="57" t="s">
        <v>218</v>
      </c>
      <c r="E673" s="93" t="s">
        <v>90</v>
      </c>
      <c r="F673" s="57" t="s">
        <v>282</v>
      </c>
      <c r="G673" s="57"/>
      <c r="H673" s="36">
        <f>H674</f>
        <v>25.2</v>
      </c>
    </row>
    <row r="674" spans="2:8" ht="30">
      <c r="B674" s="60" t="s">
        <v>296</v>
      </c>
      <c r="C674" s="57">
        <v>10</v>
      </c>
      <c r="D674" s="57" t="s">
        <v>218</v>
      </c>
      <c r="E674" s="93" t="s">
        <v>90</v>
      </c>
      <c r="F674" s="57" t="s">
        <v>286</v>
      </c>
      <c r="G674" s="57"/>
      <c r="H674" s="36">
        <f>H675</f>
        <v>25.2</v>
      </c>
    </row>
    <row r="675" spans="2:8" ht="15">
      <c r="B675" s="61" t="s">
        <v>261</v>
      </c>
      <c r="C675" s="67">
        <v>10</v>
      </c>
      <c r="D675" s="67" t="s">
        <v>218</v>
      </c>
      <c r="E675" s="94" t="s">
        <v>90</v>
      </c>
      <c r="F675" s="67" t="s">
        <v>286</v>
      </c>
      <c r="G675" s="67" t="s">
        <v>249</v>
      </c>
      <c r="H675" s="38">
        <f>'вед.прил13'!I436</f>
        <v>25.2</v>
      </c>
    </row>
    <row r="676" spans="2:8" ht="75">
      <c r="B676" s="89" t="s">
        <v>306</v>
      </c>
      <c r="C676" s="57" t="s">
        <v>229</v>
      </c>
      <c r="D676" s="57" t="s">
        <v>218</v>
      </c>
      <c r="E676" s="93" t="s">
        <v>91</v>
      </c>
      <c r="F676" s="57"/>
      <c r="G676" s="57"/>
      <c r="H676" s="36">
        <f>H677</f>
        <v>12907.6</v>
      </c>
    </row>
    <row r="677" spans="2:8" ht="30">
      <c r="B677" s="60" t="s">
        <v>283</v>
      </c>
      <c r="C677" s="57">
        <v>10</v>
      </c>
      <c r="D677" s="57" t="s">
        <v>218</v>
      </c>
      <c r="E677" s="93" t="s">
        <v>91</v>
      </c>
      <c r="F677" s="57" t="s">
        <v>282</v>
      </c>
      <c r="G677" s="57"/>
      <c r="H677" s="36">
        <f>H678+H680</f>
        <v>12907.6</v>
      </c>
    </row>
    <row r="678" spans="2:8" ht="30">
      <c r="B678" s="60" t="s">
        <v>285</v>
      </c>
      <c r="C678" s="57">
        <v>10</v>
      </c>
      <c r="D678" s="57" t="s">
        <v>218</v>
      </c>
      <c r="E678" s="93" t="s">
        <v>91</v>
      </c>
      <c r="F678" s="57" t="s">
        <v>284</v>
      </c>
      <c r="G678" s="57"/>
      <c r="H678" s="36">
        <f>H679</f>
        <v>9507.6</v>
      </c>
    </row>
    <row r="679" spans="2:8" ht="15">
      <c r="B679" s="61" t="s">
        <v>261</v>
      </c>
      <c r="C679" s="67">
        <v>10</v>
      </c>
      <c r="D679" s="67" t="s">
        <v>218</v>
      </c>
      <c r="E679" s="94" t="s">
        <v>91</v>
      </c>
      <c r="F679" s="67" t="s">
        <v>284</v>
      </c>
      <c r="G679" s="67" t="s">
        <v>249</v>
      </c>
      <c r="H679" s="38">
        <f>'вед.прил13'!I440</f>
        <v>9507.6</v>
      </c>
    </row>
    <row r="680" spans="2:8" ht="30">
      <c r="B680" s="60" t="s">
        <v>296</v>
      </c>
      <c r="C680" s="57">
        <v>10</v>
      </c>
      <c r="D680" s="57" t="s">
        <v>218</v>
      </c>
      <c r="E680" s="93" t="s">
        <v>91</v>
      </c>
      <c r="F680" s="57" t="s">
        <v>286</v>
      </c>
      <c r="G680" s="67"/>
      <c r="H680" s="36">
        <f>H681</f>
        <v>3400</v>
      </c>
    </row>
    <row r="681" spans="2:8" ht="15">
      <c r="B681" s="61" t="s">
        <v>261</v>
      </c>
      <c r="C681" s="67">
        <v>10</v>
      </c>
      <c r="D681" s="67" t="s">
        <v>218</v>
      </c>
      <c r="E681" s="94" t="s">
        <v>91</v>
      </c>
      <c r="F681" s="67" t="s">
        <v>286</v>
      </c>
      <c r="G681" s="67" t="s">
        <v>249</v>
      </c>
      <c r="H681" s="38">
        <f>'вед.прил13'!I442</f>
        <v>3400</v>
      </c>
    </row>
    <row r="682" spans="2:8" ht="108.75" customHeight="1">
      <c r="B682" s="52" t="str">
        <f>'вед.прил13'!A443</f>
        <v>Единовременная выплата на ремонт жилых помещений, закрепленных на праве собственности за детьми-сиротами и  детьми, оставшимися без попечения родителей, лицами из  числа детей-сирот и детей, оставшихся без попечения родителей, в рамках непрограммной части городского бюджета</v>
      </c>
      <c r="C682" s="67" t="s">
        <v>229</v>
      </c>
      <c r="D682" s="67" t="s">
        <v>218</v>
      </c>
      <c r="E682" s="93" t="s">
        <v>92</v>
      </c>
      <c r="F682" s="57"/>
      <c r="G682" s="57"/>
      <c r="H682" s="36">
        <f>H683</f>
        <v>50</v>
      </c>
    </row>
    <row r="683" spans="2:8" ht="30">
      <c r="B683" s="60" t="s">
        <v>283</v>
      </c>
      <c r="C683" s="57">
        <v>10</v>
      </c>
      <c r="D683" s="57" t="s">
        <v>218</v>
      </c>
      <c r="E683" s="93" t="s">
        <v>92</v>
      </c>
      <c r="F683" s="57" t="s">
        <v>282</v>
      </c>
      <c r="G683" s="57"/>
      <c r="H683" s="88">
        <f>H684</f>
        <v>50</v>
      </c>
    </row>
    <row r="684" spans="2:8" ht="30">
      <c r="B684" s="60" t="s">
        <v>296</v>
      </c>
      <c r="C684" s="57">
        <v>10</v>
      </c>
      <c r="D684" s="57" t="s">
        <v>218</v>
      </c>
      <c r="E684" s="93" t="s">
        <v>92</v>
      </c>
      <c r="F684" s="57" t="s">
        <v>286</v>
      </c>
      <c r="G684" s="57"/>
      <c r="H684" s="36">
        <f>H685</f>
        <v>50</v>
      </c>
    </row>
    <row r="685" spans="2:8" ht="15">
      <c r="B685" s="61" t="s">
        <v>261</v>
      </c>
      <c r="C685" s="67">
        <v>10</v>
      </c>
      <c r="D685" s="67" t="s">
        <v>218</v>
      </c>
      <c r="E685" s="94" t="s">
        <v>92</v>
      </c>
      <c r="F685" s="67" t="s">
        <v>286</v>
      </c>
      <c r="G685" s="67" t="s">
        <v>249</v>
      </c>
      <c r="H685" s="38">
        <f>'вед.прил13'!I446</f>
        <v>50</v>
      </c>
    </row>
    <row r="686" spans="2:8" ht="75">
      <c r="B686" s="89" t="str">
        <f>'вед.прил13'!A447</f>
        <v>Выплата единовременного пособия гражданам, усыновившим детей-сирот и детей, оставшихся без попечения родителей, в рамках непрограммной части городского бюджета</v>
      </c>
      <c r="C686" s="57" t="s">
        <v>229</v>
      </c>
      <c r="D686" s="57" t="s">
        <v>218</v>
      </c>
      <c r="E686" s="93" t="s">
        <v>93</v>
      </c>
      <c r="F686" s="57"/>
      <c r="G686" s="57"/>
      <c r="H686" s="36">
        <f>H687</f>
        <v>150</v>
      </c>
    </row>
    <row r="687" spans="2:8" ht="30">
      <c r="B687" s="60" t="s">
        <v>283</v>
      </c>
      <c r="C687" s="57">
        <v>10</v>
      </c>
      <c r="D687" s="57" t="s">
        <v>218</v>
      </c>
      <c r="E687" s="93" t="s">
        <v>93</v>
      </c>
      <c r="F687" s="57" t="s">
        <v>282</v>
      </c>
      <c r="G687" s="57"/>
      <c r="H687" s="36">
        <f>H688</f>
        <v>150</v>
      </c>
    </row>
    <row r="688" spans="2:8" ht="30">
      <c r="B688" s="60" t="s">
        <v>285</v>
      </c>
      <c r="C688" s="57">
        <v>10</v>
      </c>
      <c r="D688" s="57" t="s">
        <v>218</v>
      </c>
      <c r="E688" s="93" t="s">
        <v>93</v>
      </c>
      <c r="F688" s="57" t="s">
        <v>284</v>
      </c>
      <c r="G688" s="57"/>
      <c r="H688" s="36">
        <f>H689</f>
        <v>150</v>
      </c>
    </row>
    <row r="689" spans="2:8" ht="15">
      <c r="B689" s="61" t="s">
        <v>261</v>
      </c>
      <c r="C689" s="67">
        <v>10</v>
      </c>
      <c r="D689" s="67" t="s">
        <v>218</v>
      </c>
      <c r="E689" s="94" t="s">
        <v>93</v>
      </c>
      <c r="F689" s="67" t="s">
        <v>284</v>
      </c>
      <c r="G689" s="67" t="s">
        <v>249</v>
      </c>
      <c r="H689" s="38">
        <f>'вед.прил13'!I450</f>
        <v>150</v>
      </c>
    </row>
    <row r="690" spans="2:8" ht="90">
      <c r="B690" s="89" t="s">
        <v>407</v>
      </c>
      <c r="C690" s="57" t="s">
        <v>229</v>
      </c>
      <c r="D690" s="57" t="s">
        <v>218</v>
      </c>
      <c r="E690" s="93" t="s">
        <v>102</v>
      </c>
      <c r="F690" s="67"/>
      <c r="G690" s="67"/>
      <c r="H690" s="36">
        <f>H691</f>
        <v>5957.6</v>
      </c>
    </row>
    <row r="691" spans="2:8" ht="45">
      <c r="B691" s="60" t="s">
        <v>350</v>
      </c>
      <c r="C691" s="57" t="s">
        <v>229</v>
      </c>
      <c r="D691" s="57" t="s">
        <v>218</v>
      </c>
      <c r="E691" s="93" t="s">
        <v>102</v>
      </c>
      <c r="F691" s="57" t="s">
        <v>299</v>
      </c>
      <c r="G691" s="67"/>
      <c r="H691" s="36">
        <f>H692</f>
        <v>5957.6</v>
      </c>
    </row>
    <row r="692" spans="2:8" ht="15">
      <c r="B692" s="60" t="s">
        <v>188</v>
      </c>
      <c r="C692" s="57" t="s">
        <v>229</v>
      </c>
      <c r="D692" s="57" t="s">
        <v>218</v>
      </c>
      <c r="E692" s="93" t="s">
        <v>102</v>
      </c>
      <c r="F692" s="57" t="s">
        <v>187</v>
      </c>
      <c r="G692" s="67"/>
      <c r="H692" s="36">
        <f>H693</f>
        <v>5957.6</v>
      </c>
    </row>
    <row r="693" spans="2:8" ht="15">
      <c r="B693" s="61" t="s">
        <v>261</v>
      </c>
      <c r="C693" s="67" t="s">
        <v>229</v>
      </c>
      <c r="D693" s="67" t="s">
        <v>218</v>
      </c>
      <c r="E693" s="94" t="s">
        <v>102</v>
      </c>
      <c r="F693" s="67" t="s">
        <v>187</v>
      </c>
      <c r="G693" s="67" t="s">
        <v>249</v>
      </c>
      <c r="H693" s="38">
        <f>'вед.прил13'!I294</f>
        <v>5957.6</v>
      </c>
    </row>
    <row r="694" spans="2:8" ht="75">
      <c r="B694" s="52" t="str">
        <f>'вед.прил13'!A222</f>
        <v>Проезд школьников из малоимущих семей от места жительства до муниципальных бюджетных  общеобразовательных учреждений города Ливны в рамках непрограммной части городского бюджета</v>
      </c>
      <c r="C694" s="57" t="s">
        <v>229</v>
      </c>
      <c r="D694" s="57" t="s">
        <v>218</v>
      </c>
      <c r="E694" s="57" t="str">
        <f>'вед.прил13'!E222</f>
        <v>88 0 00 77370</v>
      </c>
      <c r="F694" s="58"/>
      <c r="G694" s="58"/>
      <c r="H694" s="36">
        <f>H695</f>
        <v>24.3</v>
      </c>
    </row>
    <row r="695" spans="2:8" ht="30">
      <c r="B695" s="60" t="str">
        <f>'вед.прил13'!A223</f>
        <v>Социальное обеспечение и иные выплаты населению</v>
      </c>
      <c r="C695" s="57" t="s">
        <v>229</v>
      </c>
      <c r="D695" s="57" t="s">
        <v>218</v>
      </c>
      <c r="E695" s="57" t="str">
        <f>'вед.прил13'!E223</f>
        <v>88 0 00 77370</v>
      </c>
      <c r="F695" s="57" t="s">
        <v>282</v>
      </c>
      <c r="G695" s="58"/>
      <c r="H695" s="36">
        <f>H696</f>
        <v>24.3</v>
      </c>
    </row>
    <row r="696" spans="2:8" ht="30">
      <c r="B696" s="60" t="s">
        <v>285</v>
      </c>
      <c r="C696" s="57" t="s">
        <v>229</v>
      </c>
      <c r="D696" s="57" t="s">
        <v>218</v>
      </c>
      <c r="E696" s="57" t="str">
        <f>'вед.прил13'!E224</f>
        <v>88 0 00 77370</v>
      </c>
      <c r="F696" s="57" t="s">
        <v>284</v>
      </c>
      <c r="G696" s="58"/>
      <c r="H696" s="36">
        <f>H697</f>
        <v>24.3</v>
      </c>
    </row>
    <row r="697" spans="2:8" ht="15">
      <c r="B697" s="61" t="s">
        <v>260</v>
      </c>
      <c r="C697" s="67" t="s">
        <v>229</v>
      </c>
      <c r="D697" s="67" t="s">
        <v>218</v>
      </c>
      <c r="E697" s="67" t="str">
        <f>'вед.прил13'!E225</f>
        <v>88 0 00 77370</v>
      </c>
      <c r="F697" s="67" t="s">
        <v>284</v>
      </c>
      <c r="G697" s="67" t="s">
        <v>248</v>
      </c>
      <c r="H697" s="38">
        <f>'вед.прил13'!I225</f>
        <v>24.3</v>
      </c>
    </row>
    <row r="698" spans="2:8" ht="28.5">
      <c r="B698" s="62" t="s">
        <v>214</v>
      </c>
      <c r="C698" s="58" t="s">
        <v>229</v>
      </c>
      <c r="D698" s="58" t="s">
        <v>223</v>
      </c>
      <c r="E698" s="131"/>
      <c r="F698" s="58" t="s">
        <v>235</v>
      </c>
      <c r="G698" s="58"/>
      <c r="H698" s="35">
        <f>H699</f>
        <v>2586.2999999999997</v>
      </c>
    </row>
    <row r="699" spans="2:8" ht="15">
      <c r="B699" s="60" t="s">
        <v>190</v>
      </c>
      <c r="C699" s="57" t="s">
        <v>229</v>
      </c>
      <c r="D699" s="57" t="s">
        <v>223</v>
      </c>
      <c r="E699" s="93" t="s">
        <v>404</v>
      </c>
      <c r="F699" s="57"/>
      <c r="G699" s="57"/>
      <c r="H699" s="36">
        <f>H700</f>
        <v>2586.2999999999997</v>
      </c>
    </row>
    <row r="700" spans="2:8" ht="45">
      <c r="B700" s="60" t="s">
        <v>191</v>
      </c>
      <c r="C700" s="57">
        <v>10</v>
      </c>
      <c r="D700" s="57" t="s">
        <v>223</v>
      </c>
      <c r="E700" s="93" t="s">
        <v>94</v>
      </c>
      <c r="F700" s="57"/>
      <c r="G700" s="57"/>
      <c r="H700" s="36">
        <f>H701+H704</f>
        <v>2586.2999999999997</v>
      </c>
    </row>
    <row r="701" spans="2:8" ht="90">
      <c r="B701" s="60" t="s">
        <v>346</v>
      </c>
      <c r="C701" s="57" t="s">
        <v>229</v>
      </c>
      <c r="D701" s="57" t="s">
        <v>223</v>
      </c>
      <c r="E701" s="93" t="s">
        <v>94</v>
      </c>
      <c r="F701" s="57" t="s">
        <v>268</v>
      </c>
      <c r="G701" s="57"/>
      <c r="H701" s="36">
        <f>H702</f>
        <v>2263.2</v>
      </c>
    </row>
    <row r="702" spans="2:8" ht="30">
      <c r="B702" s="60" t="s">
        <v>345</v>
      </c>
      <c r="C702" s="57">
        <v>10</v>
      </c>
      <c r="D702" s="57" t="s">
        <v>223</v>
      </c>
      <c r="E702" s="93" t="s">
        <v>94</v>
      </c>
      <c r="F702" s="57" t="s">
        <v>269</v>
      </c>
      <c r="G702" s="57"/>
      <c r="H702" s="36">
        <f>H703</f>
        <v>2263.2</v>
      </c>
    </row>
    <row r="703" spans="2:8" ht="15">
      <c r="B703" s="61" t="s">
        <v>261</v>
      </c>
      <c r="C703" s="67">
        <v>10</v>
      </c>
      <c r="D703" s="67" t="s">
        <v>223</v>
      </c>
      <c r="E703" s="94" t="s">
        <v>94</v>
      </c>
      <c r="F703" s="67" t="s">
        <v>269</v>
      </c>
      <c r="G703" s="67" t="s">
        <v>249</v>
      </c>
      <c r="H703" s="38">
        <f>'вед.прил13'!I456</f>
        <v>2263.2</v>
      </c>
    </row>
    <row r="704" spans="2:8" ht="45">
      <c r="B704" s="52" t="s">
        <v>362</v>
      </c>
      <c r="C704" s="57">
        <v>10</v>
      </c>
      <c r="D704" s="57" t="s">
        <v>223</v>
      </c>
      <c r="E704" s="93" t="s">
        <v>94</v>
      </c>
      <c r="F704" s="57" t="s">
        <v>270</v>
      </c>
      <c r="G704" s="57"/>
      <c r="H704" s="38">
        <f>H705</f>
        <v>323.1</v>
      </c>
    </row>
    <row r="705" spans="2:8" ht="45">
      <c r="B705" s="52" t="s">
        <v>348</v>
      </c>
      <c r="C705" s="57">
        <v>10</v>
      </c>
      <c r="D705" s="57" t="s">
        <v>223</v>
      </c>
      <c r="E705" s="93" t="s">
        <v>94</v>
      </c>
      <c r="F705" s="57" t="s">
        <v>271</v>
      </c>
      <c r="G705" s="57"/>
      <c r="H705" s="36">
        <f>H706</f>
        <v>323.1</v>
      </c>
    </row>
    <row r="706" spans="2:8" ht="15">
      <c r="B706" s="61" t="s">
        <v>261</v>
      </c>
      <c r="C706" s="67">
        <v>10</v>
      </c>
      <c r="D706" s="67" t="s">
        <v>223</v>
      </c>
      <c r="E706" s="94" t="s">
        <v>94</v>
      </c>
      <c r="F706" s="67" t="s">
        <v>271</v>
      </c>
      <c r="G706" s="67" t="s">
        <v>249</v>
      </c>
      <c r="H706" s="38">
        <f>'вед.прил13'!I459</f>
        <v>323.1</v>
      </c>
    </row>
    <row r="707" spans="2:8" ht="14.25">
      <c r="B707" s="103" t="s">
        <v>234</v>
      </c>
      <c r="C707" s="58" t="s">
        <v>232</v>
      </c>
      <c r="D707" s="58"/>
      <c r="E707" s="131"/>
      <c r="F707" s="58"/>
      <c r="G707" s="58"/>
      <c r="H707" s="40">
        <f>H710</f>
        <v>9340.8</v>
      </c>
    </row>
    <row r="708" spans="2:8" ht="14.25">
      <c r="B708" s="103" t="s">
        <v>260</v>
      </c>
      <c r="C708" s="58" t="s">
        <v>232</v>
      </c>
      <c r="D708" s="58"/>
      <c r="E708" s="131"/>
      <c r="F708" s="58"/>
      <c r="G708" s="58" t="s">
        <v>248</v>
      </c>
      <c r="H708" s="40">
        <f>H717+H720+H725+H731</f>
        <v>9340.8</v>
      </c>
    </row>
    <row r="709" spans="2:8" ht="14.25">
      <c r="B709" s="103" t="s">
        <v>261</v>
      </c>
      <c r="C709" s="58" t="s">
        <v>232</v>
      </c>
      <c r="D709" s="58"/>
      <c r="E709" s="131"/>
      <c r="F709" s="58"/>
      <c r="G709" s="58" t="s">
        <v>249</v>
      </c>
      <c r="H709" s="40">
        <v>0</v>
      </c>
    </row>
    <row r="710" spans="2:8" ht="14.25">
      <c r="B710" s="62" t="s">
        <v>257</v>
      </c>
      <c r="C710" s="58" t="s">
        <v>232</v>
      </c>
      <c r="D710" s="58" t="s">
        <v>221</v>
      </c>
      <c r="E710" s="131"/>
      <c r="F710" s="58"/>
      <c r="G710" s="58"/>
      <c r="H710" s="35">
        <f>H711</f>
        <v>9340.8</v>
      </c>
    </row>
    <row r="711" spans="2:8" ht="49.5" customHeight="1">
      <c r="B711" s="60" t="str">
        <f>'вед.прил13'!A721</f>
        <v>Муниципальная программа "Развитие физической культуры и спорта в городе Ливны Орловской области  на 2020-2024 годы" </v>
      </c>
      <c r="C711" s="57" t="s">
        <v>232</v>
      </c>
      <c r="D711" s="57" t="s">
        <v>221</v>
      </c>
      <c r="E711" s="57" t="str">
        <f>'вед.прил13'!E721</f>
        <v>54 0 00 00000</v>
      </c>
      <c r="F711" s="57"/>
      <c r="G711" s="57"/>
      <c r="H711" s="36">
        <f>H712+H726</f>
        <v>9340.8</v>
      </c>
    </row>
    <row r="712" spans="2:8" ht="75">
      <c r="B712" s="60" t="str">
        <f>'вед.прил13'!A722</f>
        <v>Подпрограмма "Организация, участие и проведение официальных физкультурных, физкультурно-оздоровительных и спортивных мероприятий в городе Ливны Орловской области на 2020-2024 годы"</v>
      </c>
      <c r="C712" s="57" t="s">
        <v>232</v>
      </c>
      <c r="D712" s="57" t="s">
        <v>221</v>
      </c>
      <c r="E712" s="57" t="str">
        <f>'вед.прил13'!E722</f>
        <v>54 1 00 00000</v>
      </c>
      <c r="F712" s="57"/>
      <c r="G712" s="57"/>
      <c r="H712" s="36">
        <f>H713+H721</f>
        <v>9090.8</v>
      </c>
    </row>
    <row r="713" spans="2:8" ht="60">
      <c r="B713" s="60" t="str">
        <f>'вед.прил13'!A723</f>
        <v>Основное мероприятие "Организация, участие и проведение официальных физкультурных, физкультурно-оздоровительных и спортивных мероприятий"</v>
      </c>
      <c r="C713" s="57" t="s">
        <v>232</v>
      </c>
      <c r="D713" s="57" t="s">
        <v>221</v>
      </c>
      <c r="E713" s="57" t="str">
        <f>'вед.прил13'!E723</f>
        <v>54 1 01 00000</v>
      </c>
      <c r="F713" s="57"/>
      <c r="G713" s="57"/>
      <c r="H713" s="36">
        <f>H714</f>
        <v>500</v>
      </c>
    </row>
    <row r="714" spans="2:8" ht="15">
      <c r="B714" s="52" t="s">
        <v>328</v>
      </c>
      <c r="C714" s="57" t="s">
        <v>232</v>
      </c>
      <c r="D714" s="57" t="s">
        <v>221</v>
      </c>
      <c r="E714" s="57" t="str">
        <f>'вед.прил13'!E724</f>
        <v>54 1 01 77480</v>
      </c>
      <c r="F714" s="57"/>
      <c r="G714" s="57"/>
      <c r="H714" s="36">
        <f>H718+H715</f>
        <v>500</v>
      </c>
    </row>
    <row r="715" spans="2:8" ht="90">
      <c r="B715" s="60" t="s">
        <v>346</v>
      </c>
      <c r="C715" s="57" t="s">
        <v>232</v>
      </c>
      <c r="D715" s="57" t="s">
        <v>221</v>
      </c>
      <c r="E715" s="57" t="str">
        <f>'вед.прил13'!E725</f>
        <v>54 1 01 77480</v>
      </c>
      <c r="F715" s="57" t="s">
        <v>268</v>
      </c>
      <c r="G715" s="57"/>
      <c r="H715" s="36">
        <f>H716</f>
        <v>150</v>
      </c>
    </row>
    <row r="716" spans="2:8" ht="30">
      <c r="B716" s="60" t="s">
        <v>345</v>
      </c>
      <c r="C716" s="57" t="s">
        <v>232</v>
      </c>
      <c r="D716" s="57" t="s">
        <v>221</v>
      </c>
      <c r="E716" s="57" t="str">
        <f>'вед.прил13'!E726</f>
        <v>54 1 01 77480</v>
      </c>
      <c r="F716" s="57" t="s">
        <v>269</v>
      </c>
      <c r="G716" s="57"/>
      <c r="H716" s="36">
        <f>H717</f>
        <v>150</v>
      </c>
    </row>
    <row r="717" spans="2:8" ht="15">
      <c r="B717" s="61" t="s">
        <v>260</v>
      </c>
      <c r="C717" s="67" t="s">
        <v>232</v>
      </c>
      <c r="D717" s="67" t="s">
        <v>221</v>
      </c>
      <c r="E717" s="67" t="str">
        <f>'вед.прил13'!E727</f>
        <v>54 1 01 77480</v>
      </c>
      <c r="F717" s="67" t="s">
        <v>269</v>
      </c>
      <c r="G717" s="67" t="s">
        <v>248</v>
      </c>
      <c r="H717" s="38">
        <f>'вед.прил13'!I727</f>
        <v>150</v>
      </c>
    </row>
    <row r="718" spans="2:8" ht="45">
      <c r="B718" s="52" t="s">
        <v>362</v>
      </c>
      <c r="C718" s="57" t="s">
        <v>232</v>
      </c>
      <c r="D718" s="57" t="s">
        <v>221</v>
      </c>
      <c r="E718" s="57" t="str">
        <f>'вед.прил13'!E728</f>
        <v>54 1 01 77480</v>
      </c>
      <c r="F718" s="57" t="s">
        <v>270</v>
      </c>
      <c r="G718" s="57"/>
      <c r="H718" s="36">
        <f>H719</f>
        <v>350</v>
      </c>
    </row>
    <row r="719" spans="2:8" ht="45">
      <c r="B719" s="52" t="s">
        <v>348</v>
      </c>
      <c r="C719" s="57" t="s">
        <v>232</v>
      </c>
      <c r="D719" s="57" t="s">
        <v>221</v>
      </c>
      <c r="E719" s="57" t="str">
        <f>'вед.прил13'!E729</f>
        <v>54 1 01 77480</v>
      </c>
      <c r="F719" s="57" t="s">
        <v>271</v>
      </c>
      <c r="G719" s="57"/>
      <c r="H719" s="36">
        <f>H720</f>
        <v>350</v>
      </c>
    </row>
    <row r="720" spans="2:8" ht="15">
      <c r="B720" s="61" t="s">
        <v>260</v>
      </c>
      <c r="C720" s="67" t="s">
        <v>232</v>
      </c>
      <c r="D720" s="67" t="s">
        <v>221</v>
      </c>
      <c r="E720" s="67" t="str">
        <f>'вед.прил13'!E730</f>
        <v>54 1 01 77480</v>
      </c>
      <c r="F720" s="67" t="s">
        <v>271</v>
      </c>
      <c r="G720" s="67" t="s">
        <v>248</v>
      </c>
      <c r="H720" s="38">
        <f>'вед.прил13'!I730</f>
        <v>350</v>
      </c>
    </row>
    <row r="721" spans="2:8" ht="75">
      <c r="B721" s="60" t="str">
        <f>'вед.прил13'!A731</f>
        <v>Основное мероприятие "Создание условий по организации и проведению физкультурно-оздоровительных, спортивно-массовых и учебно-тренировочных мероприятий в МАУ "ФОК"</v>
      </c>
      <c r="C721" s="57" t="s">
        <v>232</v>
      </c>
      <c r="D721" s="57" t="s">
        <v>221</v>
      </c>
      <c r="E721" s="57" t="str">
        <f>'вед.прил13'!E731</f>
        <v>54 1 02 00000</v>
      </c>
      <c r="F721" s="57"/>
      <c r="G721" s="57"/>
      <c r="H721" s="36">
        <f>H722</f>
        <v>8590.8</v>
      </c>
    </row>
    <row r="722" spans="2:8" ht="15">
      <c r="B722" s="52" t="s">
        <v>328</v>
      </c>
      <c r="C722" s="57" t="s">
        <v>232</v>
      </c>
      <c r="D722" s="57" t="s">
        <v>221</v>
      </c>
      <c r="E722" s="57" t="str">
        <f>'вед.прил13'!E732</f>
        <v>54 1 02 77480</v>
      </c>
      <c r="F722" s="57"/>
      <c r="G722" s="57"/>
      <c r="H722" s="36">
        <f>H723</f>
        <v>8590.8</v>
      </c>
    </row>
    <row r="723" spans="2:8" ht="45">
      <c r="B723" s="60" t="s">
        <v>273</v>
      </c>
      <c r="C723" s="57" t="s">
        <v>232</v>
      </c>
      <c r="D723" s="57" t="s">
        <v>221</v>
      </c>
      <c r="E723" s="57" t="str">
        <f>'вед.прил13'!E733</f>
        <v>54 1 02 77480</v>
      </c>
      <c r="F723" s="57" t="s">
        <v>272</v>
      </c>
      <c r="G723" s="57"/>
      <c r="H723" s="36">
        <f>H724</f>
        <v>8590.8</v>
      </c>
    </row>
    <row r="724" spans="2:8" ht="15">
      <c r="B724" s="60" t="s">
        <v>298</v>
      </c>
      <c r="C724" s="57" t="s">
        <v>232</v>
      </c>
      <c r="D724" s="57" t="s">
        <v>221</v>
      </c>
      <c r="E724" s="57" t="str">
        <f>'вед.прил13'!E734</f>
        <v>54 1 02 77480</v>
      </c>
      <c r="F724" s="57" t="s">
        <v>297</v>
      </c>
      <c r="G724" s="57"/>
      <c r="H724" s="36">
        <f>H725</f>
        <v>8590.8</v>
      </c>
    </row>
    <row r="725" spans="2:8" ht="15">
      <c r="B725" s="61" t="s">
        <v>260</v>
      </c>
      <c r="C725" s="67" t="s">
        <v>232</v>
      </c>
      <c r="D725" s="67" t="s">
        <v>221</v>
      </c>
      <c r="E725" s="67" t="str">
        <f>'вед.прил13'!E735</f>
        <v>54 1 02 77480</v>
      </c>
      <c r="F725" s="67" t="s">
        <v>297</v>
      </c>
      <c r="G725" s="67" t="s">
        <v>248</v>
      </c>
      <c r="H725" s="38">
        <f>'вед.прил13'!I735</f>
        <v>8590.8</v>
      </c>
    </row>
    <row r="726" spans="2:8" ht="45">
      <c r="B726" s="60" t="str">
        <f>'вед.прил13'!A736</f>
        <v>Подпрограмма "Развитие инфраструктуры массового спорта в городе Ливны Орловской области на 2020-2024 годы"</v>
      </c>
      <c r="C726" s="57" t="s">
        <v>232</v>
      </c>
      <c r="D726" s="57" t="s">
        <v>221</v>
      </c>
      <c r="E726" s="57" t="str">
        <f>'вед.прил13'!E736</f>
        <v>54 3 00 00000</v>
      </c>
      <c r="F726" s="67"/>
      <c r="G726" s="67"/>
      <c r="H726" s="36">
        <f>H727</f>
        <v>250</v>
      </c>
    </row>
    <row r="727" spans="2:8" ht="30">
      <c r="B727" s="60" t="str">
        <f>'вед.прил13'!A737</f>
        <v>Основное мероприятие "Содержание спортивных сооружений"</v>
      </c>
      <c r="C727" s="57" t="s">
        <v>232</v>
      </c>
      <c r="D727" s="57" t="s">
        <v>221</v>
      </c>
      <c r="E727" s="57" t="str">
        <f>'вед.прил13'!E737</f>
        <v>54 3 01 00000</v>
      </c>
      <c r="F727" s="67"/>
      <c r="G727" s="67"/>
      <c r="H727" s="36">
        <f>H728</f>
        <v>250</v>
      </c>
    </row>
    <row r="728" spans="2:8" ht="15">
      <c r="B728" s="52" t="s">
        <v>328</v>
      </c>
      <c r="C728" s="57" t="s">
        <v>232</v>
      </c>
      <c r="D728" s="57" t="s">
        <v>221</v>
      </c>
      <c r="E728" s="57" t="str">
        <f>'вед.прил13'!E738</f>
        <v>54 3 01 77780</v>
      </c>
      <c r="F728" s="57"/>
      <c r="G728" s="67"/>
      <c r="H728" s="36">
        <f>H729</f>
        <v>250</v>
      </c>
    </row>
    <row r="729" spans="2:8" ht="45">
      <c r="B729" s="52" t="s">
        <v>362</v>
      </c>
      <c r="C729" s="57" t="s">
        <v>232</v>
      </c>
      <c r="D729" s="57" t="s">
        <v>221</v>
      </c>
      <c r="E729" s="57" t="str">
        <f>'вед.прил13'!E739</f>
        <v>54 3 01 77780</v>
      </c>
      <c r="F729" s="57" t="s">
        <v>270</v>
      </c>
      <c r="G729" s="67"/>
      <c r="H729" s="36">
        <f>H730</f>
        <v>250</v>
      </c>
    </row>
    <row r="730" spans="2:8" ht="45">
      <c r="B730" s="52" t="s">
        <v>348</v>
      </c>
      <c r="C730" s="57" t="s">
        <v>232</v>
      </c>
      <c r="D730" s="57" t="s">
        <v>221</v>
      </c>
      <c r="E730" s="57" t="str">
        <f>'вед.прил13'!E740</f>
        <v>54 3 01 77780</v>
      </c>
      <c r="F730" s="57" t="s">
        <v>271</v>
      </c>
      <c r="G730" s="67"/>
      <c r="H730" s="36">
        <f>H731</f>
        <v>250</v>
      </c>
    </row>
    <row r="731" spans="2:8" ht="15">
      <c r="B731" s="61" t="s">
        <v>260</v>
      </c>
      <c r="C731" s="67" t="s">
        <v>232</v>
      </c>
      <c r="D731" s="67" t="s">
        <v>221</v>
      </c>
      <c r="E731" s="67" t="str">
        <f>'вед.прил13'!E741</f>
        <v>54 3 01 77780</v>
      </c>
      <c r="F731" s="67" t="s">
        <v>271</v>
      </c>
      <c r="G731" s="67" t="s">
        <v>248</v>
      </c>
      <c r="H731" s="38">
        <f>'вед.прил13'!I741</f>
        <v>250</v>
      </c>
    </row>
    <row r="732" spans="2:8" ht="28.5">
      <c r="B732" s="154" t="s">
        <v>472</v>
      </c>
      <c r="C732" s="58" t="s">
        <v>256</v>
      </c>
      <c r="D732" s="58"/>
      <c r="E732" s="131"/>
      <c r="F732" s="58"/>
      <c r="G732" s="58"/>
      <c r="H732" s="35">
        <f>H735</f>
        <v>3687.8</v>
      </c>
    </row>
    <row r="733" spans="2:8" ht="14.25">
      <c r="B733" s="103" t="s">
        <v>260</v>
      </c>
      <c r="C733" s="58" t="s">
        <v>256</v>
      </c>
      <c r="D733" s="58"/>
      <c r="E733" s="131"/>
      <c r="F733" s="58"/>
      <c r="G733" s="58" t="s">
        <v>248</v>
      </c>
      <c r="H733" s="35">
        <f>H741</f>
        <v>3687.8</v>
      </c>
    </row>
    <row r="734" spans="2:8" ht="14.25">
      <c r="B734" s="103" t="s">
        <v>261</v>
      </c>
      <c r="C734" s="58" t="s">
        <v>256</v>
      </c>
      <c r="D734" s="58"/>
      <c r="E734" s="131"/>
      <c r="F734" s="58"/>
      <c r="G734" s="58" t="s">
        <v>249</v>
      </c>
      <c r="H734" s="35">
        <v>0</v>
      </c>
    </row>
    <row r="735" spans="2:8" ht="28.5">
      <c r="B735" s="154" t="s">
        <v>473</v>
      </c>
      <c r="C735" s="58" t="s">
        <v>256</v>
      </c>
      <c r="D735" s="58" t="s">
        <v>215</v>
      </c>
      <c r="E735" s="131"/>
      <c r="F735" s="58"/>
      <c r="G735" s="58"/>
      <c r="H735" s="35">
        <f aca="true" t="shared" si="5" ref="H735:H740">H736</f>
        <v>3687.8</v>
      </c>
    </row>
    <row r="736" spans="2:8" ht="15">
      <c r="B736" s="52" t="s">
        <v>190</v>
      </c>
      <c r="C736" s="57" t="s">
        <v>256</v>
      </c>
      <c r="D736" s="57" t="s">
        <v>215</v>
      </c>
      <c r="E736" s="93" t="s">
        <v>404</v>
      </c>
      <c r="F736" s="58"/>
      <c r="G736" s="58"/>
      <c r="H736" s="36">
        <f t="shared" si="5"/>
        <v>3687.8</v>
      </c>
    </row>
    <row r="737" spans="2:8" ht="30">
      <c r="B737" s="52" t="s">
        <v>325</v>
      </c>
      <c r="C737" s="57" t="s">
        <v>256</v>
      </c>
      <c r="D737" s="57" t="s">
        <v>215</v>
      </c>
      <c r="E737" s="93" t="s">
        <v>404</v>
      </c>
      <c r="F737" s="57"/>
      <c r="G737" s="57"/>
      <c r="H737" s="36">
        <f t="shared" si="5"/>
        <v>3687.8</v>
      </c>
    </row>
    <row r="738" spans="2:8" ht="60">
      <c r="B738" s="52" t="s">
        <v>186</v>
      </c>
      <c r="C738" s="57" t="s">
        <v>256</v>
      </c>
      <c r="D738" s="57" t="s">
        <v>215</v>
      </c>
      <c r="E738" s="93" t="s">
        <v>38</v>
      </c>
      <c r="F738" s="57"/>
      <c r="G738" s="57"/>
      <c r="H738" s="36">
        <f t="shared" si="5"/>
        <v>3687.8</v>
      </c>
    </row>
    <row r="739" spans="2:8" ht="30">
      <c r="B739" s="52" t="s">
        <v>326</v>
      </c>
      <c r="C739" s="57" t="s">
        <v>256</v>
      </c>
      <c r="D739" s="57" t="s">
        <v>215</v>
      </c>
      <c r="E739" s="57" t="s">
        <v>38</v>
      </c>
      <c r="F739" s="57" t="s">
        <v>308</v>
      </c>
      <c r="G739" s="57"/>
      <c r="H739" s="36">
        <f t="shared" si="5"/>
        <v>3687.8</v>
      </c>
    </row>
    <row r="740" spans="2:8" ht="15">
      <c r="B740" s="52" t="s">
        <v>310</v>
      </c>
      <c r="C740" s="57" t="s">
        <v>256</v>
      </c>
      <c r="D740" s="57" t="s">
        <v>215</v>
      </c>
      <c r="E740" s="57" t="s">
        <v>38</v>
      </c>
      <c r="F740" s="57" t="s">
        <v>309</v>
      </c>
      <c r="G740" s="57"/>
      <c r="H740" s="36">
        <f t="shared" si="5"/>
        <v>3687.8</v>
      </c>
    </row>
    <row r="741" spans="2:8" ht="15">
      <c r="B741" s="61" t="s">
        <v>260</v>
      </c>
      <c r="C741" s="67" t="s">
        <v>256</v>
      </c>
      <c r="D741" s="67" t="s">
        <v>215</v>
      </c>
      <c r="E741" s="67" t="s">
        <v>38</v>
      </c>
      <c r="F741" s="67" t="s">
        <v>309</v>
      </c>
      <c r="G741" s="67" t="s">
        <v>248</v>
      </c>
      <c r="H741" s="38">
        <f>'вед.прил13'!I792</f>
        <v>3687.8</v>
      </c>
    </row>
    <row r="742" spans="2:8" ht="15">
      <c r="B742" s="103" t="s">
        <v>304</v>
      </c>
      <c r="C742" s="109"/>
      <c r="D742" s="109"/>
      <c r="E742" s="109"/>
      <c r="F742" s="109"/>
      <c r="G742" s="109"/>
      <c r="H742" s="40">
        <f>H6+H165+H246+H375+H564+H625+H707+H732</f>
        <v>747504.9000000001</v>
      </c>
    </row>
    <row r="743" spans="2:8" ht="15">
      <c r="B743" s="103" t="s">
        <v>260</v>
      </c>
      <c r="C743" s="109"/>
      <c r="D743" s="109"/>
      <c r="E743" s="109"/>
      <c r="F743" s="109"/>
      <c r="G743" s="109" t="s">
        <v>248</v>
      </c>
      <c r="H743" s="40">
        <f>H7+H166+H247+H376+H565+H626+H708+H733</f>
        <v>383716.0999999999</v>
      </c>
    </row>
    <row r="744" spans="2:8" ht="15">
      <c r="B744" s="103" t="s">
        <v>261</v>
      </c>
      <c r="C744" s="109"/>
      <c r="D744" s="109"/>
      <c r="E744" s="109"/>
      <c r="F744" s="109"/>
      <c r="G744" s="109" t="s">
        <v>249</v>
      </c>
      <c r="H744" s="40">
        <f>H8+H167+H248+H377+H566+H627+H709+H734</f>
        <v>363788.79999999993</v>
      </c>
    </row>
    <row r="745" spans="2:8" ht="12.75">
      <c r="B745" s="177"/>
      <c r="C745" s="177"/>
      <c r="D745" s="177"/>
      <c r="E745" s="177"/>
      <c r="F745" s="177"/>
      <c r="G745" s="177"/>
      <c r="H745" s="177"/>
    </row>
    <row r="746" spans="2:8" ht="12.75">
      <c r="B746" s="178"/>
      <c r="C746" s="178"/>
      <c r="D746" s="178"/>
      <c r="E746" s="178"/>
      <c r="F746" s="178"/>
      <c r="G746" s="178"/>
      <c r="H746" s="178"/>
    </row>
    <row r="747" spans="2:8" ht="12.75">
      <c r="B747" s="179"/>
      <c r="C747" s="179"/>
      <c r="D747" s="179"/>
      <c r="E747" s="179"/>
      <c r="F747" s="179"/>
      <c r="G747" s="179"/>
      <c r="H747" s="179"/>
    </row>
    <row r="748" spans="2:8" ht="12.75">
      <c r="B748" s="179"/>
      <c r="C748" s="179"/>
      <c r="D748" s="179"/>
      <c r="E748" s="179"/>
      <c r="F748" s="179"/>
      <c r="G748" s="179"/>
      <c r="H748" s="179"/>
    </row>
    <row r="749" spans="2:8" ht="12.75">
      <c r="B749" s="179"/>
      <c r="C749" s="179"/>
      <c r="D749" s="179"/>
      <c r="E749" s="179"/>
      <c r="F749" s="179"/>
      <c r="G749" s="179"/>
      <c r="H749" s="179"/>
    </row>
    <row r="750" spans="2:8" ht="12.75">
      <c r="B750" s="179"/>
      <c r="C750" s="179"/>
      <c r="D750" s="179"/>
      <c r="E750" s="179"/>
      <c r="F750" s="179"/>
      <c r="G750" s="179"/>
      <c r="H750" s="179"/>
    </row>
    <row r="751" spans="2:8" ht="12.75">
      <c r="B751" s="179"/>
      <c r="C751" s="179"/>
      <c r="D751" s="179"/>
      <c r="E751" s="179"/>
      <c r="F751" s="179"/>
      <c r="G751" s="179"/>
      <c r="H751" s="179"/>
    </row>
    <row r="752" spans="2:8" ht="12.75">
      <c r="B752" s="179"/>
      <c r="C752" s="179"/>
      <c r="D752" s="179"/>
      <c r="E752" s="179"/>
      <c r="F752" s="179"/>
      <c r="G752" s="179"/>
      <c r="H752" s="179"/>
    </row>
    <row r="753" spans="2:8" ht="12.75">
      <c r="B753" s="179"/>
      <c r="C753" s="179"/>
      <c r="D753" s="179"/>
      <c r="E753" s="179"/>
      <c r="F753" s="179"/>
      <c r="G753" s="179"/>
      <c r="H753" s="179"/>
    </row>
    <row r="754" spans="2:8" ht="12.75">
      <c r="B754" s="179"/>
      <c r="C754" s="179"/>
      <c r="D754" s="179"/>
      <c r="E754" s="179"/>
      <c r="F754" s="179"/>
      <c r="G754" s="179"/>
      <c r="H754" s="179"/>
    </row>
    <row r="755" spans="2:8" ht="12.75">
      <c r="B755" s="179"/>
      <c r="C755" s="179"/>
      <c r="D755" s="179"/>
      <c r="E755" s="179"/>
      <c r="F755" s="179"/>
      <c r="G755" s="179"/>
      <c r="H755" s="179"/>
    </row>
    <row r="756" spans="2:8" ht="12.75">
      <c r="B756" s="179"/>
      <c r="C756" s="179"/>
      <c r="D756" s="179"/>
      <c r="E756" s="179"/>
      <c r="F756" s="179"/>
      <c r="G756" s="179"/>
      <c r="H756" s="179"/>
    </row>
    <row r="757" spans="2:8" ht="12.75">
      <c r="B757" s="179"/>
      <c r="C757" s="179"/>
      <c r="D757" s="179"/>
      <c r="E757" s="179"/>
      <c r="F757" s="179"/>
      <c r="G757" s="179"/>
      <c r="H757" s="179"/>
    </row>
    <row r="758" spans="2:8" ht="12.75">
      <c r="B758" s="179"/>
      <c r="C758" s="179"/>
      <c r="D758" s="179"/>
      <c r="E758" s="179"/>
      <c r="F758" s="179"/>
      <c r="G758" s="179"/>
      <c r="H758" s="179"/>
    </row>
    <row r="759" spans="2:8" ht="12.75">
      <c r="B759" s="179"/>
      <c r="C759" s="179"/>
      <c r="D759" s="179"/>
      <c r="E759" s="179"/>
      <c r="F759" s="179"/>
      <c r="G759" s="179"/>
      <c r="H759" s="179"/>
    </row>
    <row r="760" spans="2:8" ht="12.75">
      <c r="B760" s="179"/>
      <c r="C760" s="179"/>
      <c r="D760" s="179"/>
      <c r="E760" s="179"/>
      <c r="F760" s="179"/>
      <c r="G760" s="179"/>
      <c r="H760" s="179"/>
    </row>
    <row r="761" spans="2:8" ht="12.75">
      <c r="B761" s="179"/>
      <c r="C761" s="179"/>
      <c r="D761" s="179"/>
      <c r="E761" s="179"/>
      <c r="F761" s="179"/>
      <c r="G761" s="179"/>
      <c r="H761" s="179"/>
    </row>
    <row r="762" spans="2:8" ht="12.75">
      <c r="B762" s="179"/>
      <c r="C762" s="179"/>
      <c r="D762" s="179"/>
      <c r="E762" s="179"/>
      <c r="F762" s="179"/>
      <c r="G762" s="179"/>
      <c r="H762" s="179"/>
    </row>
    <row r="763" spans="2:8" ht="12.75">
      <c r="B763" s="179"/>
      <c r="C763" s="179"/>
      <c r="D763" s="179"/>
      <c r="E763" s="179"/>
      <c r="F763" s="179"/>
      <c r="G763" s="179"/>
      <c r="H763" s="179"/>
    </row>
    <row r="764" spans="2:8" ht="12.75">
      <c r="B764" s="179"/>
      <c r="C764" s="179"/>
      <c r="D764" s="179"/>
      <c r="E764" s="179"/>
      <c r="F764" s="179"/>
      <c r="G764" s="179"/>
      <c r="H764" s="179"/>
    </row>
    <row r="765" spans="2:8" ht="12.75">
      <c r="B765" s="179"/>
      <c r="C765" s="179"/>
      <c r="D765" s="179"/>
      <c r="E765" s="179"/>
      <c r="F765" s="179"/>
      <c r="G765" s="179"/>
      <c r="H765" s="179"/>
    </row>
    <row r="766" spans="2:8" ht="12.75">
      <c r="B766" s="179"/>
      <c r="C766" s="179"/>
      <c r="D766" s="179"/>
      <c r="E766" s="179"/>
      <c r="F766" s="179"/>
      <c r="G766" s="179"/>
      <c r="H766" s="179"/>
    </row>
    <row r="767" spans="2:8" ht="12.75">
      <c r="B767" s="179"/>
      <c r="C767" s="179"/>
      <c r="D767" s="179"/>
      <c r="E767" s="179"/>
      <c r="F767" s="179"/>
      <c r="G767" s="179"/>
      <c r="H767" s="179"/>
    </row>
    <row r="768" spans="2:8" ht="12.75">
      <c r="B768" s="179"/>
      <c r="C768" s="179"/>
      <c r="D768" s="179"/>
      <c r="E768" s="179"/>
      <c r="F768" s="179"/>
      <c r="G768" s="179"/>
      <c r="H768" s="179"/>
    </row>
    <row r="769" spans="2:8" ht="12.75">
      <c r="B769" s="179"/>
      <c r="C769" s="179"/>
      <c r="D769" s="179"/>
      <c r="E769" s="179"/>
      <c r="F769" s="179"/>
      <c r="G769" s="179"/>
      <c r="H769" s="179"/>
    </row>
    <row r="770" spans="3:8" ht="12.75">
      <c r="C770" s="136"/>
      <c r="D770" s="136"/>
      <c r="E770" s="136"/>
      <c r="F770" s="136"/>
      <c r="G770" s="136"/>
      <c r="H770" s="137"/>
    </row>
    <row r="771" spans="3:8" ht="12.75">
      <c r="C771" s="136"/>
      <c r="D771" s="136"/>
      <c r="E771" s="136"/>
      <c r="F771" s="136"/>
      <c r="G771" s="136"/>
      <c r="H771" s="137"/>
    </row>
    <row r="772" spans="3:8" ht="12.75">
      <c r="C772" s="136"/>
      <c r="D772" s="136"/>
      <c r="E772" s="136"/>
      <c r="F772" s="136"/>
      <c r="G772" s="136"/>
      <c r="H772" s="137"/>
    </row>
    <row r="773" spans="3:8" ht="12.75">
      <c r="C773" s="136"/>
      <c r="D773" s="136"/>
      <c r="E773" s="136"/>
      <c r="F773" s="136"/>
      <c r="G773" s="136"/>
      <c r="H773" s="137"/>
    </row>
    <row r="774" spans="3:8" ht="12.75">
      <c r="C774" s="136"/>
      <c r="D774" s="136"/>
      <c r="E774" s="136"/>
      <c r="F774" s="136"/>
      <c r="G774" s="136"/>
      <c r="H774" s="137"/>
    </row>
    <row r="775" spans="3:8" ht="12.75">
      <c r="C775" s="136"/>
      <c r="D775" s="136"/>
      <c r="E775" s="136"/>
      <c r="F775" s="136"/>
      <c r="G775" s="136"/>
      <c r="H775" s="137"/>
    </row>
    <row r="776" spans="3:8" ht="12.75">
      <c r="C776" s="136"/>
      <c r="D776" s="136"/>
      <c r="E776" s="136"/>
      <c r="F776" s="136"/>
      <c r="G776" s="136"/>
      <c r="H776" s="137"/>
    </row>
    <row r="777" spans="3:8" ht="12.75">
      <c r="C777" s="136"/>
      <c r="D777" s="136"/>
      <c r="E777" s="136"/>
      <c r="F777" s="136"/>
      <c r="G777" s="136"/>
      <c r="H777" s="137"/>
    </row>
    <row r="778" spans="3:8" ht="12.75">
      <c r="C778" s="136"/>
      <c r="D778" s="136"/>
      <c r="E778" s="136"/>
      <c r="F778" s="136"/>
      <c r="G778" s="136"/>
      <c r="H778" s="137"/>
    </row>
    <row r="779" spans="3:8" ht="12.75">
      <c r="C779" s="136"/>
      <c r="D779" s="136"/>
      <c r="E779" s="136"/>
      <c r="F779" s="136"/>
      <c r="G779" s="136"/>
      <c r="H779" s="137"/>
    </row>
    <row r="780" spans="3:8" ht="12.75">
      <c r="C780" s="136"/>
      <c r="D780" s="136"/>
      <c r="E780" s="136"/>
      <c r="F780" s="136"/>
      <c r="G780" s="136"/>
      <c r="H780" s="137"/>
    </row>
    <row r="781" spans="3:8" ht="12.75">
      <c r="C781" s="136"/>
      <c r="D781" s="136"/>
      <c r="E781" s="136"/>
      <c r="F781" s="136"/>
      <c r="G781" s="136"/>
      <c r="H781" s="137"/>
    </row>
    <row r="782" spans="3:8" ht="12.75">
      <c r="C782" s="136"/>
      <c r="D782" s="136"/>
      <c r="E782" s="136"/>
      <c r="F782" s="136"/>
      <c r="G782" s="136"/>
      <c r="H782" s="137"/>
    </row>
    <row r="783" spans="3:8" ht="12.75">
      <c r="C783" s="136"/>
      <c r="D783" s="136"/>
      <c r="E783" s="136"/>
      <c r="F783" s="136"/>
      <c r="G783" s="136"/>
      <c r="H783" s="137"/>
    </row>
    <row r="784" spans="3:8" ht="12.75">
      <c r="C784" s="136"/>
      <c r="D784" s="136"/>
      <c r="E784" s="136"/>
      <c r="F784" s="136"/>
      <c r="G784" s="136"/>
      <c r="H784" s="137"/>
    </row>
    <row r="785" spans="3:8" ht="12.75">
      <c r="C785" s="136"/>
      <c r="D785" s="136"/>
      <c r="E785" s="136"/>
      <c r="F785" s="136"/>
      <c r="G785" s="136"/>
      <c r="H785" s="137"/>
    </row>
    <row r="786" spans="3:8" ht="12.75">
      <c r="C786" s="136"/>
      <c r="D786" s="136"/>
      <c r="E786" s="136"/>
      <c r="F786" s="136"/>
      <c r="G786" s="136"/>
      <c r="H786" s="137"/>
    </row>
    <row r="787" spans="3:8" ht="12.75">
      <c r="C787" s="136"/>
      <c r="D787" s="136"/>
      <c r="E787" s="136"/>
      <c r="F787" s="136"/>
      <c r="G787" s="136"/>
      <c r="H787" s="137"/>
    </row>
    <row r="788" spans="3:8" ht="12.75">
      <c r="C788" s="136"/>
      <c r="D788" s="136"/>
      <c r="E788" s="136"/>
      <c r="F788" s="136"/>
      <c r="G788" s="136"/>
      <c r="H788" s="137"/>
    </row>
    <row r="789" spans="3:8" ht="12.75">
      <c r="C789" s="136"/>
      <c r="D789" s="136"/>
      <c r="E789" s="136"/>
      <c r="F789" s="136"/>
      <c r="G789" s="136"/>
      <c r="H789" s="137"/>
    </row>
    <row r="790" spans="3:8" ht="12.75">
      <c r="C790" s="136"/>
      <c r="D790" s="136"/>
      <c r="E790" s="136"/>
      <c r="F790" s="136"/>
      <c r="G790" s="136"/>
      <c r="H790" s="137"/>
    </row>
    <row r="791" spans="3:8" ht="12.75">
      <c r="C791" s="136"/>
      <c r="D791" s="136"/>
      <c r="E791" s="136"/>
      <c r="F791" s="136"/>
      <c r="G791" s="136"/>
      <c r="H791" s="137"/>
    </row>
    <row r="792" spans="3:8" ht="12.75">
      <c r="C792" s="136"/>
      <c r="D792" s="136"/>
      <c r="E792" s="136"/>
      <c r="F792" s="136"/>
      <c r="G792" s="136"/>
      <c r="H792" s="137"/>
    </row>
    <row r="793" spans="3:8" ht="12.75">
      <c r="C793" s="136"/>
      <c r="D793" s="136"/>
      <c r="E793" s="136"/>
      <c r="F793" s="136"/>
      <c r="G793" s="136"/>
      <c r="H793" s="137"/>
    </row>
    <row r="794" spans="3:8" ht="12.75">
      <c r="C794" s="136"/>
      <c r="D794" s="136"/>
      <c r="E794" s="136"/>
      <c r="F794" s="136"/>
      <c r="G794" s="136"/>
      <c r="H794" s="137"/>
    </row>
    <row r="795" spans="3:8" ht="12.75">
      <c r="C795" s="136"/>
      <c r="D795" s="136"/>
      <c r="E795" s="136"/>
      <c r="F795" s="136"/>
      <c r="G795" s="136"/>
      <c r="H795" s="137"/>
    </row>
    <row r="796" spans="3:8" ht="12.75">
      <c r="C796" s="136"/>
      <c r="D796" s="136"/>
      <c r="E796" s="136"/>
      <c r="F796" s="136"/>
      <c r="G796" s="136"/>
      <c r="H796" s="137"/>
    </row>
    <row r="797" spans="3:8" ht="12.75">
      <c r="C797" s="136"/>
      <c r="D797" s="136"/>
      <c r="E797" s="136"/>
      <c r="F797" s="136"/>
      <c r="G797" s="136"/>
      <c r="H797" s="137"/>
    </row>
    <row r="798" spans="3:8" ht="12.75">
      <c r="C798" s="136"/>
      <c r="D798" s="136"/>
      <c r="E798" s="136"/>
      <c r="F798" s="136"/>
      <c r="G798" s="136"/>
      <c r="H798" s="137"/>
    </row>
    <row r="799" spans="3:8" ht="12.75">
      <c r="C799" s="136"/>
      <c r="D799" s="136"/>
      <c r="E799" s="136"/>
      <c r="F799" s="136"/>
      <c r="G799" s="136"/>
      <c r="H799" s="137"/>
    </row>
    <row r="800" spans="3:8" ht="12.75">
      <c r="C800" s="136"/>
      <c r="D800" s="136"/>
      <c r="E800" s="136"/>
      <c r="F800" s="136"/>
      <c r="G800" s="136"/>
      <c r="H800" s="137"/>
    </row>
    <row r="801" spans="3:8" ht="12.75">
      <c r="C801" s="136"/>
      <c r="D801" s="136"/>
      <c r="E801" s="136"/>
      <c r="F801" s="136"/>
      <c r="G801" s="136"/>
      <c r="H801" s="137"/>
    </row>
    <row r="802" spans="3:8" ht="12.75">
      <c r="C802" s="136"/>
      <c r="D802" s="136"/>
      <c r="E802" s="136"/>
      <c r="F802" s="136"/>
      <c r="G802" s="136"/>
      <c r="H802" s="137"/>
    </row>
    <row r="803" spans="3:8" ht="12.75">
      <c r="C803" s="136"/>
      <c r="D803" s="136"/>
      <c r="E803" s="136"/>
      <c r="F803" s="136"/>
      <c r="G803" s="136"/>
      <c r="H803" s="137"/>
    </row>
    <row r="804" spans="3:8" ht="12.75">
      <c r="C804" s="136"/>
      <c r="D804" s="136"/>
      <c r="E804" s="136"/>
      <c r="F804" s="136"/>
      <c r="G804" s="136"/>
      <c r="H804" s="137"/>
    </row>
    <row r="805" spans="3:8" ht="12.75">
      <c r="C805" s="136"/>
      <c r="D805" s="136"/>
      <c r="E805" s="136"/>
      <c r="F805" s="136"/>
      <c r="G805" s="136"/>
      <c r="H805" s="137"/>
    </row>
    <row r="806" spans="3:8" ht="12.75">
      <c r="C806" s="136"/>
      <c r="D806" s="136"/>
      <c r="E806" s="136"/>
      <c r="F806" s="136"/>
      <c r="G806" s="136"/>
      <c r="H806" s="137"/>
    </row>
    <row r="807" spans="3:8" ht="12.75">
      <c r="C807" s="136"/>
      <c r="D807" s="136"/>
      <c r="E807" s="136"/>
      <c r="F807" s="136"/>
      <c r="G807" s="136"/>
      <c r="H807" s="137"/>
    </row>
    <row r="808" spans="3:8" ht="12.75">
      <c r="C808" s="136"/>
      <c r="D808" s="136"/>
      <c r="E808" s="136"/>
      <c r="F808" s="136"/>
      <c r="G808" s="136"/>
      <c r="H808" s="137"/>
    </row>
    <row r="809" spans="3:8" ht="12.75">
      <c r="C809" s="136"/>
      <c r="D809" s="136"/>
      <c r="E809" s="136"/>
      <c r="F809" s="136"/>
      <c r="G809" s="136"/>
      <c r="H809" s="137"/>
    </row>
    <row r="810" spans="3:8" ht="12.75">
      <c r="C810" s="136"/>
      <c r="D810" s="136"/>
      <c r="E810" s="136"/>
      <c r="F810" s="136"/>
      <c r="G810" s="136"/>
      <c r="H810" s="137"/>
    </row>
    <row r="811" spans="3:8" ht="12.75">
      <c r="C811" s="136"/>
      <c r="D811" s="136"/>
      <c r="E811" s="136"/>
      <c r="F811" s="136"/>
      <c r="G811" s="136"/>
      <c r="H811" s="137"/>
    </row>
    <row r="812" spans="3:8" ht="12.75">
      <c r="C812" s="136"/>
      <c r="D812" s="136"/>
      <c r="E812" s="136"/>
      <c r="F812" s="136"/>
      <c r="G812" s="136"/>
      <c r="H812" s="137"/>
    </row>
    <row r="813" spans="3:8" ht="12.75">
      <c r="C813" s="136"/>
      <c r="D813" s="136"/>
      <c r="E813" s="136"/>
      <c r="F813" s="136"/>
      <c r="G813" s="136"/>
      <c r="H813" s="137"/>
    </row>
    <row r="814" spans="3:8" ht="12.75">
      <c r="C814" s="136"/>
      <c r="D814" s="136"/>
      <c r="E814" s="136"/>
      <c r="F814" s="136"/>
      <c r="G814" s="136"/>
      <c r="H814" s="137"/>
    </row>
    <row r="815" spans="3:8" ht="12.75">
      <c r="C815" s="136"/>
      <c r="D815" s="136"/>
      <c r="E815" s="136"/>
      <c r="F815" s="136"/>
      <c r="G815" s="136"/>
      <c r="H815" s="137"/>
    </row>
    <row r="816" spans="3:8" ht="12.75">
      <c r="C816" s="136"/>
      <c r="D816" s="136"/>
      <c r="E816" s="136"/>
      <c r="F816" s="136"/>
      <c r="G816" s="136"/>
      <c r="H816" s="137"/>
    </row>
    <row r="817" spans="3:8" ht="12.75">
      <c r="C817" s="136"/>
      <c r="D817" s="136"/>
      <c r="E817" s="136"/>
      <c r="F817" s="136"/>
      <c r="G817" s="136"/>
      <c r="H817" s="137"/>
    </row>
    <row r="818" spans="3:8" ht="12.75">
      <c r="C818" s="136"/>
      <c r="D818" s="136"/>
      <c r="E818" s="136"/>
      <c r="F818" s="136"/>
      <c r="G818" s="136"/>
      <c r="H818" s="137"/>
    </row>
    <row r="819" spans="3:8" ht="12.75">
      <c r="C819" s="136"/>
      <c r="D819" s="136"/>
      <c r="E819" s="136"/>
      <c r="F819" s="136"/>
      <c r="G819" s="136"/>
      <c r="H819" s="137"/>
    </row>
    <row r="820" spans="3:8" ht="12.75">
      <c r="C820" s="136"/>
      <c r="D820" s="136"/>
      <c r="E820" s="136"/>
      <c r="F820" s="136"/>
      <c r="G820" s="136"/>
      <c r="H820" s="137"/>
    </row>
    <row r="821" spans="3:8" ht="12.75">
      <c r="C821" s="136"/>
      <c r="D821" s="136"/>
      <c r="E821" s="136"/>
      <c r="F821" s="136"/>
      <c r="G821" s="136"/>
      <c r="H821" s="137"/>
    </row>
    <row r="822" spans="3:8" ht="12.75">
      <c r="C822" s="136"/>
      <c r="D822" s="136"/>
      <c r="E822" s="136"/>
      <c r="F822" s="136"/>
      <c r="G822" s="136"/>
      <c r="H822" s="137"/>
    </row>
    <row r="823" spans="3:8" ht="12.75">
      <c r="C823" s="136"/>
      <c r="D823" s="136"/>
      <c r="E823" s="136"/>
      <c r="F823" s="136"/>
      <c r="G823" s="136"/>
      <c r="H823" s="137"/>
    </row>
    <row r="824" spans="3:8" ht="12.75">
      <c r="C824" s="136"/>
      <c r="D824" s="136"/>
      <c r="E824" s="136"/>
      <c r="F824" s="136"/>
      <c r="G824" s="136"/>
      <c r="H824" s="137"/>
    </row>
    <row r="825" spans="3:8" ht="12.75">
      <c r="C825" s="136"/>
      <c r="D825" s="136"/>
      <c r="E825" s="136"/>
      <c r="F825" s="136"/>
      <c r="G825" s="136"/>
      <c r="H825" s="137"/>
    </row>
    <row r="826" spans="3:8" ht="12.75">
      <c r="C826" s="136"/>
      <c r="D826" s="136"/>
      <c r="E826" s="136"/>
      <c r="F826" s="136"/>
      <c r="G826" s="136"/>
      <c r="H826" s="137"/>
    </row>
    <row r="827" spans="3:8" ht="12.75">
      <c r="C827" s="136"/>
      <c r="D827" s="136"/>
      <c r="E827" s="136"/>
      <c r="F827" s="136"/>
      <c r="G827" s="136"/>
      <c r="H827" s="137"/>
    </row>
    <row r="828" spans="3:8" ht="12.75">
      <c r="C828" s="136"/>
      <c r="D828" s="136"/>
      <c r="E828" s="136"/>
      <c r="F828" s="136"/>
      <c r="G828" s="136"/>
      <c r="H828" s="137"/>
    </row>
    <row r="829" spans="3:8" ht="12.75">
      <c r="C829" s="136"/>
      <c r="D829" s="136"/>
      <c r="E829" s="136"/>
      <c r="F829" s="136"/>
      <c r="G829" s="136"/>
      <c r="H829" s="137"/>
    </row>
  </sheetData>
  <sheetProtection/>
  <mergeCells count="12">
    <mergeCell ref="B1:D1"/>
    <mergeCell ref="E1:H1"/>
    <mergeCell ref="B2:H2"/>
    <mergeCell ref="B4:B5"/>
    <mergeCell ref="C4:C5"/>
    <mergeCell ref="D4:D5"/>
    <mergeCell ref="E4:E5"/>
    <mergeCell ref="F4:F5"/>
    <mergeCell ref="G4:G5"/>
    <mergeCell ref="H4:H5"/>
    <mergeCell ref="B745:H746"/>
    <mergeCell ref="B747:H769"/>
  </mergeCells>
  <printOptions/>
  <pageMargins left="0.984251968503937" right="0.5905511811023623" top="0.7874015748031497" bottom="0.7874015748031497" header="0" footer="0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1062"/>
  <sheetViews>
    <sheetView view="pageBreakPreview" zoomScale="130" zoomScaleSheetLayoutView="130" zoomScalePageLayoutView="0" workbookViewId="0" topLeftCell="A101">
      <selection activeCell="A104" sqref="A104"/>
    </sheetView>
  </sheetViews>
  <sheetFormatPr defaultColWidth="9.00390625" defaultRowHeight="12.75"/>
  <cols>
    <col min="1" max="1" width="44.375" style="30" customWidth="1"/>
    <col min="2" max="2" width="5.875" style="10" customWidth="1"/>
    <col min="3" max="3" width="5.125" style="10" customWidth="1"/>
    <col min="4" max="4" width="4.625" style="10" customWidth="1"/>
    <col min="5" max="5" width="16.375" style="10" customWidth="1"/>
    <col min="6" max="6" width="4.875" style="10" customWidth="1"/>
    <col min="7" max="7" width="3.875" style="10" customWidth="1"/>
    <col min="8" max="8" width="5.625" style="10" hidden="1" customWidth="1"/>
    <col min="9" max="9" width="11.375" style="31" customWidth="1"/>
    <col min="10" max="13" width="9.125" style="11" hidden="1" customWidth="1"/>
    <col min="14" max="14" width="9.125" style="11" customWidth="1"/>
    <col min="15" max="15" width="4.25390625" style="11" customWidth="1"/>
    <col min="16" max="21" width="9.125" style="11" hidden="1" customWidth="1"/>
    <col min="22" max="23" width="9.125" style="11" customWidth="1"/>
    <col min="24" max="24" width="0.12890625" style="11" customWidth="1"/>
    <col min="25" max="27" width="9.125" style="11" hidden="1" customWidth="1"/>
    <col min="28" max="16384" width="9.125" style="11" customWidth="1"/>
  </cols>
  <sheetData>
    <row r="1" spans="1:13" ht="78" customHeight="1">
      <c r="A1" s="8" t="s">
        <v>237</v>
      </c>
      <c r="B1" s="9"/>
      <c r="C1" s="9"/>
      <c r="E1" s="184" t="s">
        <v>464</v>
      </c>
      <c r="F1" s="184"/>
      <c r="G1" s="184"/>
      <c r="H1" s="184"/>
      <c r="I1" s="184"/>
      <c r="J1" s="184"/>
      <c r="K1" s="184"/>
      <c r="L1" s="184"/>
      <c r="M1" s="184"/>
    </row>
    <row r="2" spans="1:13" ht="0.75" customHeight="1">
      <c r="A2" s="8"/>
      <c r="B2" s="9"/>
      <c r="C2" s="9"/>
      <c r="E2" s="189"/>
      <c r="F2" s="189"/>
      <c r="G2" s="189"/>
      <c r="H2" s="190"/>
      <c r="I2" s="189"/>
      <c r="J2" s="12"/>
      <c r="K2" s="12"/>
      <c r="L2" s="12"/>
      <c r="M2" s="12"/>
    </row>
    <row r="3" spans="1:13" ht="18.75">
      <c r="A3" s="185" t="s">
        <v>469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</row>
    <row r="4" spans="1:13" s="15" customFormat="1" ht="15.75">
      <c r="A4" s="13"/>
      <c r="B4" s="14"/>
      <c r="C4" s="14"/>
      <c r="D4" s="14"/>
      <c r="E4" s="14"/>
      <c r="F4" s="14"/>
      <c r="G4" s="14"/>
      <c r="H4" s="14"/>
      <c r="I4" s="186" t="s">
        <v>228</v>
      </c>
      <c r="J4" s="186"/>
      <c r="K4" s="186"/>
      <c r="L4" s="186"/>
      <c r="M4" s="186"/>
    </row>
    <row r="5" spans="1:13" s="16" customFormat="1" ht="19.5" customHeight="1">
      <c r="A5" s="68" t="s">
        <v>200</v>
      </c>
      <c r="B5" s="33" t="s">
        <v>238</v>
      </c>
      <c r="C5" s="33" t="s">
        <v>314</v>
      </c>
      <c r="D5" s="33" t="s">
        <v>225</v>
      </c>
      <c r="E5" s="33" t="s">
        <v>315</v>
      </c>
      <c r="F5" s="33" t="s">
        <v>226</v>
      </c>
      <c r="G5" s="33" t="s">
        <v>246</v>
      </c>
      <c r="H5" s="33" t="s">
        <v>247</v>
      </c>
      <c r="I5" s="69" t="s">
        <v>312</v>
      </c>
      <c r="J5" s="19"/>
      <c r="K5" s="19"/>
      <c r="L5" s="19"/>
      <c r="M5" s="19"/>
    </row>
    <row r="6" spans="1:13" s="16" customFormat="1" ht="28.5">
      <c r="A6" s="62" t="s">
        <v>239</v>
      </c>
      <c r="B6" s="58" t="s">
        <v>240</v>
      </c>
      <c r="C6" s="58"/>
      <c r="D6" s="58"/>
      <c r="E6" s="58"/>
      <c r="F6" s="58"/>
      <c r="G6" s="58"/>
      <c r="H6" s="58"/>
      <c r="I6" s="35">
        <f>I9</f>
        <v>6522.9</v>
      </c>
      <c r="J6" s="187" t="s">
        <v>255</v>
      </c>
      <c r="K6" s="188" t="s">
        <v>254</v>
      </c>
      <c r="L6" s="187" t="s">
        <v>255</v>
      </c>
      <c r="M6" s="188" t="s">
        <v>254</v>
      </c>
    </row>
    <row r="7" spans="1:13" s="16" customFormat="1" ht="15.75">
      <c r="A7" s="62" t="s">
        <v>260</v>
      </c>
      <c r="B7" s="58" t="s">
        <v>240</v>
      </c>
      <c r="C7" s="58"/>
      <c r="D7" s="58"/>
      <c r="E7" s="58"/>
      <c r="F7" s="58"/>
      <c r="G7" s="58" t="s">
        <v>248</v>
      </c>
      <c r="H7" s="58"/>
      <c r="I7" s="35">
        <f>I15+I18+I21+I25+I31+I35</f>
        <v>6522.9</v>
      </c>
      <c r="J7" s="187"/>
      <c r="K7" s="188"/>
      <c r="L7" s="187"/>
      <c r="M7" s="188"/>
    </row>
    <row r="8" spans="1:13" s="16" customFormat="1" ht="15.75">
      <c r="A8" s="62" t="s">
        <v>261</v>
      </c>
      <c r="B8" s="58" t="s">
        <v>240</v>
      </c>
      <c r="C8" s="58"/>
      <c r="D8" s="58"/>
      <c r="E8" s="58"/>
      <c r="F8" s="58"/>
      <c r="G8" s="58" t="s">
        <v>249</v>
      </c>
      <c r="H8" s="58"/>
      <c r="I8" s="35">
        <v>0</v>
      </c>
      <c r="J8" s="187"/>
      <c r="K8" s="188"/>
      <c r="L8" s="187"/>
      <c r="M8" s="188"/>
    </row>
    <row r="9" spans="1:13" s="16" customFormat="1" ht="15.75">
      <c r="A9" s="62" t="s">
        <v>265</v>
      </c>
      <c r="B9" s="58" t="s">
        <v>240</v>
      </c>
      <c r="C9" s="58" t="s">
        <v>215</v>
      </c>
      <c r="D9" s="58"/>
      <c r="E9" s="58"/>
      <c r="F9" s="58"/>
      <c r="G9" s="58"/>
      <c r="H9" s="58"/>
      <c r="I9" s="35">
        <f>I10+I26</f>
        <v>6522.9</v>
      </c>
      <c r="J9" s="187"/>
      <c r="K9" s="188"/>
      <c r="L9" s="187"/>
      <c r="M9" s="188"/>
    </row>
    <row r="10" spans="1:13" s="16" customFormat="1" ht="62.25" customHeight="1">
      <c r="A10" s="62" t="s">
        <v>361</v>
      </c>
      <c r="B10" s="58" t="s">
        <v>240</v>
      </c>
      <c r="C10" s="58" t="s">
        <v>215</v>
      </c>
      <c r="D10" s="58" t="s">
        <v>216</v>
      </c>
      <c r="E10" s="58"/>
      <c r="F10" s="58"/>
      <c r="G10" s="58"/>
      <c r="H10" s="58"/>
      <c r="I10" s="35">
        <f>I11</f>
        <v>3307.9</v>
      </c>
      <c r="J10" s="50" t="e">
        <f>J12+J22</f>
        <v>#REF!</v>
      </c>
      <c r="K10" s="50" t="e">
        <f>K12+K22</f>
        <v>#REF!</v>
      </c>
      <c r="L10" s="50" t="e">
        <f>L12+L22</f>
        <v>#REF!</v>
      </c>
      <c r="M10" s="50" t="e">
        <f>M12+M22</f>
        <v>#REF!</v>
      </c>
    </row>
    <row r="11" spans="1:13" s="16" customFormat="1" ht="15.75">
      <c r="A11" s="60" t="s">
        <v>190</v>
      </c>
      <c r="B11" s="57" t="s">
        <v>240</v>
      </c>
      <c r="C11" s="57" t="s">
        <v>215</v>
      </c>
      <c r="D11" s="57" t="s">
        <v>216</v>
      </c>
      <c r="E11" s="57" t="s">
        <v>404</v>
      </c>
      <c r="F11" s="57"/>
      <c r="G11" s="57"/>
      <c r="H11" s="57"/>
      <c r="I11" s="36">
        <f>I12+I22</f>
        <v>3307.9</v>
      </c>
      <c r="J11" s="36" t="e">
        <f>J10</f>
        <v>#REF!</v>
      </c>
      <c r="K11" s="36" t="e">
        <f>K10</f>
        <v>#REF!</v>
      </c>
      <c r="L11" s="36" t="e">
        <f>L10</f>
        <v>#REF!</v>
      </c>
      <c r="M11" s="36" t="e">
        <f>M10</f>
        <v>#REF!</v>
      </c>
    </row>
    <row r="12" spans="1:13" s="16" customFormat="1" ht="30">
      <c r="A12" s="97" t="s">
        <v>267</v>
      </c>
      <c r="B12" s="57" t="s">
        <v>240</v>
      </c>
      <c r="C12" s="57" t="s">
        <v>215</v>
      </c>
      <c r="D12" s="57" t="s">
        <v>216</v>
      </c>
      <c r="E12" s="57" t="s">
        <v>403</v>
      </c>
      <c r="F12" s="57"/>
      <c r="G12" s="57"/>
      <c r="H12" s="57"/>
      <c r="I12" s="36">
        <f>I13+I16+I19</f>
        <v>1801.5</v>
      </c>
      <c r="J12" s="37" t="e">
        <f>J13+J16+J19</f>
        <v>#REF!</v>
      </c>
      <c r="K12" s="37" t="e">
        <f>K13+K16+K19</f>
        <v>#REF!</v>
      </c>
      <c r="L12" s="37" t="e">
        <f>L13+L16+L19</f>
        <v>#REF!</v>
      </c>
      <c r="M12" s="37" t="e">
        <f>M13+M16+M19</f>
        <v>#REF!</v>
      </c>
    </row>
    <row r="13" spans="1:13" s="18" customFormat="1" ht="90">
      <c r="A13" s="60" t="s">
        <v>346</v>
      </c>
      <c r="B13" s="57" t="s">
        <v>240</v>
      </c>
      <c r="C13" s="57" t="s">
        <v>215</v>
      </c>
      <c r="D13" s="57" t="s">
        <v>216</v>
      </c>
      <c r="E13" s="57" t="s">
        <v>403</v>
      </c>
      <c r="F13" s="57" t="s">
        <v>268</v>
      </c>
      <c r="G13" s="57"/>
      <c r="H13" s="57"/>
      <c r="I13" s="36">
        <f>I14</f>
        <v>1578.3</v>
      </c>
      <c r="J13" s="37" t="e">
        <f>J14</f>
        <v>#REF!</v>
      </c>
      <c r="K13" s="37" t="e">
        <f>K14</f>
        <v>#REF!</v>
      </c>
      <c r="L13" s="37" t="e">
        <f>L14</f>
        <v>#REF!</v>
      </c>
      <c r="M13" s="37" t="e">
        <f>M14</f>
        <v>#REF!</v>
      </c>
    </row>
    <row r="14" spans="1:13" s="18" customFormat="1" ht="30">
      <c r="A14" s="60" t="s">
        <v>345</v>
      </c>
      <c r="B14" s="57" t="s">
        <v>240</v>
      </c>
      <c r="C14" s="57" t="s">
        <v>215</v>
      </c>
      <c r="D14" s="57" t="s">
        <v>216</v>
      </c>
      <c r="E14" s="57" t="s">
        <v>403</v>
      </c>
      <c r="F14" s="57" t="s">
        <v>269</v>
      </c>
      <c r="G14" s="57"/>
      <c r="H14" s="57"/>
      <c r="I14" s="36">
        <f>I15</f>
        <v>1578.3</v>
      </c>
      <c r="J14" s="37" t="e">
        <f>#REF!+#REF!</f>
        <v>#REF!</v>
      </c>
      <c r="K14" s="37" t="e">
        <f>#REF!+#REF!</f>
        <v>#REF!</v>
      </c>
      <c r="L14" s="37" t="e">
        <f>#REF!+#REF!</f>
        <v>#REF!</v>
      </c>
      <c r="M14" s="37" t="e">
        <f>#REF!+#REF!</f>
        <v>#REF!</v>
      </c>
    </row>
    <row r="15" spans="1:13" s="18" customFormat="1" ht="15.75">
      <c r="A15" s="61" t="s">
        <v>260</v>
      </c>
      <c r="B15" s="67" t="s">
        <v>240</v>
      </c>
      <c r="C15" s="67" t="s">
        <v>215</v>
      </c>
      <c r="D15" s="67" t="s">
        <v>216</v>
      </c>
      <c r="E15" s="67" t="s">
        <v>403</v>
      </c>
      <c r="F15" s="67" t="s">
        <v>269</v>
      </c>
      <c r="G15" s="67" t="s">
        <v>248</v>
      </c>
      <c r="H15" s="67"/>
      <c r="I15" s="38">
        <v>1578.3</v>
      </c>
      <c r="J15" s="38">
        <v>915</v>
      </c>
      <c r="K15" s="38">
        <v>915</v>
      </c>
      <c r="L15" s="38">
        <v>915</v>
      </c>
      <c r="M15" s="38">
        <v>915</v>
      </c>
    </row>
    <row r="16" spans="1:13" s="18" customFormat="1" ht="33.75" customHeight="1">
      <c r="A16" s="52" t="s">
        <v>362</v>
      </c>
      <c r="B16" s="57" t="s">
        <v>240</v>
      </c>
      <c r="C16" s="57" t="s">
        <v>215</v>
      </c>
      <c r="D16" s="57" t="s">
        <v>216</v>
      </c>
      <c r="E16" s="57" t="s">
        <v>403</v>
      </c>
      <c r="F16" s="57" t="s">
        <v>270</v>
      </c>
      <c r="G16" s="57"/>
      <c r="H16" s="57"/>
      <c r="I16" s="36">
        <f>I17</f>
        <v>222.2</v>
      </c>
      <c r="J16" s="36" t="e">
        <f>J17</f>
        <v>#REF!</v>
      </c>
      <c r="K16" s="36" t="e">
        <f>K17</f>
        <v>#REF!</v>
      </c>
      <c r="L16" s="36" t="e">
        <f>L17</f>
        <v>#REF!</v>
      </c>
      <c r="M16" s="36" t="e">
        <f>M17</f>
        <v>#REF!</v>
      </c>
    </row>
    <row r="17" spans="1:13" s="18" customFormat="1" ht="45">
      <c r="A17" s="52" t="s">
        <v>348</v>
      </c>
      <c r="B17" s="57" t="s">
        <v>240</v>
      </c>
      <c r="C17" s="57" t="s">
        <v>215</v>
      </c>
      <c r="D17" s="57" t="s">
        <v>216</v>
      </c>
      <c r="E17" s="57" t="s">
        <v>403</v>
      </c>
      <c r="F17" s="57" t="s">
        <v>271</v>
      </c>
      <c r="G17" s="57"/>
      <c r="H17" s="57"/>
      <c r="I17" s="36">
        <f>I18</f>
        <v>222.2</v>
      </c>
      <c r="J17" s="36" t="e">
        <f>#REF!+#REF!</f>
        <v>#REF!</v>
      </c>
      <c r="K17" s="36" t="e">
        <f>#REF!+#REF!</f>
        <v>#REF!</v>
      </c>
      <c r="L17" s="36" t="e">
        <f>#REF!+#REF!</f>
        <v>#REF!</v>
      </c>
      <c r="M17" s="36" t="e">
        <f>#REF!+#REF!</f>
        <v>#REF!</v>
      </c>
    </row>
    <row r="18" spans="1:13" s="18" customFormat="1" ht="15.75">
      <c r="A18" s="61" t="s">
        <v>260</v>
      </c>
      <c r="B18" s="67" t="s">
        <v>240</v>
      </c>
      <c r="C18" s="67" t="s">
        <v>215</v>
      </c>
      <c r="D18" s="67" t="s">
        <v>216</v>
      </c>
      <c r="E18" s="67" t="s">
        <v>403</v>
      </c>
      <c r="F18" s="67" t="s">
        <v>271</v>
      </c>
      <c r="G18" s="67" t="s">
        <v>248</v>
      </c>
      <c r="H18" s="67"/>
      <c r="I18" s="38">
        <v>222.2</v>
      </c>
      <c r="J18" s="70"/>
      <c r="K18" s="70"/>
      <c r="L18" s="70"/>
      <c r="M18" s="70"/>
    </row>
    <row r="19" spans="1:13" s="18" customFormat="1" ht="15.75">
      <c r="A19" s="52" t="s">
        <v>279</v>
      </c>
      <c r="B19" s="57" t="s">
        <v>240</v>
      </c>
      <c r="C19" s="57" t="s">
        <v>215</v>
      </c>
      <c r="D19" s="57" t="s">
        <v>216</v>
      </c>
      <c r="E19" s="57" t="s">
        <v>403</v>
      </c>
      <c r="F19" s="57" t="s">
        <v>278</v>
      </c>
      <c r="G19" s="57"/>
      <c r="H19" s="57"/>
      <c r="I19" s="36">
        <f>I20</f>
        <v>1</v>
      </c>
      <c r="J19" s="70"/>
      <c r="K19" s="70"/>
      <c r="L19" s="70"/>
      <c r="M19" s="70"/>
    </row>
    <row r="20" spans="1:13" s="18" customFormat="1" ht="15.75">
      <c r="A20" s="52" t="s">
        <v>281</v>
      </c>
      <c r="B20" s="57" t="s">
        <v>240</v>
      </c>
      <c r="C20" s="57" t="s">
        <v>215</v>
      </c>
      <c r="D20" s="57" t="s">
        <v>216</v>
      </c>
      <c r="E20" s="57" t="s">
        <v>403</v>
      </c>
      <c r="F20" s="57" t="s">
        <v>280</v>
      </c>
      <c r="G20" s="57"/>
      <c r="H20" s="57"/>
      <c r="I20" s="36">
        <f>I21</f>
        <v>1</v>
      </c>
      <c r="J20" s="70"/>
      <c r="K20" s="70"/>
      <c r="L20" s="70"/>
      <c r="M20" s="70"/>
    </row>
    <row r="21" spans="1:13" s="18" customFormat="1" ht="15.75">
      <c r="A21" s="61" t="s">
        <v>260</v>
      </c>
      <c r="B21" s="67" t="s">
        <v>240</v>
      </c>
      <c r="C21" s="67" t="s">
        <v>215</v>
      </c>
      <c r="D21" s="67" t="s">
        <v>216</v>
      </c>
      <c r="E21" s="67" t="s">
        <v>403</v>
      </c>
      <c r="F21" s="67" t="s">
        <v>280</v>
      </c>
      <c r="G21" s="67" t="s">
        <v>248</v>
      </c>
      <c r="H21" s="67"/>
      <c r="I21" s="38">
        <v>1</v>
      </c>
      <c r="J21" s="70"/>
      <c r="K21" s="70"/>
      <c r="L21" s="70"/>
      <c r="M21" s="70"/>
    </row>
    <row r="22" spans="1:13" s="16" customFormat="1" ht="45">
      <c r="A22" s="60" t="s">
        <v>199</v>
      </c>
      <c r="B22" s="57" t="s">
        <v>240</v>
      </c>
      <c r="C22" s="57" t="s">
        <v>215</v>
      </c>
      <c r="D22" s="57" t="s">
        <v>216</v>
      </c>
      <c r="E22" s="57" t="s">
        <v>11</v>
      </c>
      <c r="F22" s="57"/>
      <c r="G22" s="57"/>
      <c r="H22" s="57"/>
      <c r="I22" s="36">
        <f aca="true" t="shared" si="0" ref="I22:M23">I23</f>
        <v>1506.4</v>
      </c>
      <c r="J22" s="37" t="e">
        <f t="shared" si="0"/>
        <v>#REF!</v>
      </c>
      <c r="K22" s="37" t="e">
        <f t="shared" si="0"/>
        <v>#REF!</v>
      </c>
      <c r="L22" s="37" t="e">
        <f t="shared" si="0"/>
        <v>#REF!</v>
      </c>
      <c r="M22" s="37" t="e">
        <f t="shared" si="0"/>
        <v>#REF!</v>
      </c>
    </row>
    <row r="23" spans="1:13" s="16" customFormat="1" ht="90">
      <c r="A23" s="60" t="s">
        <v>346</v>
      </c>
      <c r="B23" s="57" t="s">
        <v>240</v>
      </c>
      <c r="C23" s="57" t="s">
        <v>215</v>
      </c>
      <c r="D23" s="57" t="s">
        <v>216</v>
      </c>
      <c r="E23" s="57" t="s">
        <v>11</v>
      </c>
      <c r="F23" s="57" t="s">
        <v>268</v>
      </c>
      <c r="G23" s="57"/>
      <c r="H23" s="57"/>
      <c r="I23" s="36">
        <f t="shared" si="0"/>
        <v>1506.4</v>
      </c>
      <c r="J23" s="37" t="e">
        <f t="shared" si="0"/>
        <v>#REF!</v>
      </c>
      <c r="K23" s="37" t="e">
        <f t="shared" si="0"/>
        <v>#REF!</v>
      </c>
      <c r="L23" s="37" t="e">
        <f t="shared" si="0"/>
        <v>#REF!</v>
      </c>
      <c r="M23" s="37" t="e">
        <f t="shared" si="0"/>
        <v>#REF!</v>
      </c>
    </row>
    <row r="24" spans="1:13" s="16" customFormat="1" ht="30">
      <c r="A24" s="60" t="s">
        <v>345</v>
      </c>
      <c r="B24" s="57" t="s">
        <v>240</v>
      </c>
      <c r="C24" s="57" t="s">
        <v>215</v>
      </c>
      <c r="D24" s="57" t="s">
        <v>216</v>
      </c>
      <c r="E24" s="57" t="s">
        <v>11</v>
      </c>
      <c r="F24" s="57" t="s">
        <v>269</v>
      </c>
      <c r="G24" s="57"/>
      <c r="H24" s="57"/>
      <c r="I24" s="36">
        <f>I25</f>
        <v>1506.4</v>
      </c>
      <c r="J24" s="37" t="e">
        <f>#REF!</f>
        <v>#REF!</v>
      </c>
      <c r="K24" s="37" t="e">
        <f>#REF!</f>
        <v>#REF!</v>
      </c>
      <c r="L24" s="37" t="e">
        <f>#REF!</f>
        <v>#REF!</v>
      </c>
      <c r="M24" s="37" t="e">
        <f>#REF!</f>
        <v>#REF!</v>
      </c>
    </row>
    <row r="25" spans="1:27" s="19" customFormat="1" ht="15.75">
      <c r="A25" s="61" t="s">
        <v>260</v>
      </c>
      <c r="B25" s="67" t="s">
        <v>240</v>
      </c>
      <c r="C25" s="67" t="s">
        <v>215</v>
      </c>
      <c r="D25" s="67" t="s">
        <v>216</v>
      </c>
      <c r="E25" s="67" t="s">
        <v>11</v>
      </c>
      <c r="F25" s="67" t="s">
        <v>269</v>
      </c>
      <c r="G25" s="67" t="s">
        <v>248</v>
      </c>
      <c r="H25" s="67"/>
      <c r="I25" s="38">
        <v>1506.4</v>
      </c>
      <c r="J25" s="71"/>
      <c r="K25" s="71"/>
      <c r="L25" s="71"/>
      <c r="M25" s="71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</row>
    <row r="26" spans="1:13" s="17" customFormat="1" ht="15.75">
      <c r="A26" s="98" t="s">
        <v>202</v>
      </c>
      <c r="B26" s="58" t="s">
        <v>240</v>
      </c>
      <c r="C26" s="58" t="s">
        <v>215</v>
      </c>
      <c r="D26" s="58" t="s">
        <v>256</v>
      </c>
      <c r="E26" s="58"/>
      <c r="F26" s="58"/>
      <c r="G26" s="58"/>
      <c r="H26" s="58"/>
      <c r="I26" s="35">
        <f>I27</f>
        <v>3215</v>
      </c>
      <c r="J26" s="35" t="e">
        <f>J27</f>
        <v>#REF!</v>
      </c>
      <c r="K26" s="35" t="e">
        <f>K27</f>
        <v>#REF!</v>
      </c>
      <c r="L26" s="35" t="e">
        <f>L27</f>
        <v>#REF!</v>
      </c>
      <c r="M26" s="35" t="e">
        <f>M27</f>
        <v>#REF!</v>
      </c>
    </row>
    <row r="27" spans="1:13" s="17" customFormat="1" ht="15.75">
      <c r="A27" s="60" t="s">
        <v>190</v>
      </c>
      <c r="B27" s="57" t="s">
        <v>240</v>
      </c>
      <c r="C27" s="57" t="s">
        <v>215</v>
      </c>
      <c r="D27" s="57" t="s">
        <v>256</v>
      </c>
      <c r="E27" s="57" t="s">
        <v>404</v>
      </c>
      <c r="F27" s="57"/>
      <c r="G27" s="57"/>
      <c r="H27" s="57"/>
      <c r="I27" s="36">
        <f>I32+I28</f>
        <v>3215</v>
      </c>
      <c r="J27" s="36" t="e">
        <f>J32</f>
        <v>#REF!</v>
      </c>
      <c r="K27" s="36" t="e">
        <f>K32</f>
        <v>#REF!</v>
      </c>
      <c r="L27" s="36" t="e">
        <f>L32</f>
        <v>#REF!</v>
      </c>
      <c r="M27" s="36" t="e">
        <f>M32</f>
        <v>#REF!</v>
      </c>
    </row>
    <row r="28" spans="1:13" s="17" customFormat="1" ht="60">
      <c r="A28" s="60" t="s">
        <v>323</v>
      </c>
      <c r="B28" s="57" t="s">
        <v>240</v>
      </c>
      <c r="C28" s="57" t="s">
        <v>215</v>
      </c>
      <c r="D28" s="57" t="s">
        <v>256</v>
      </c>
      <c r="E28" s="57" t="s">
        <v>12</v>
      </c>
      <c r="F28" s="57"/>
      <c r="G28" s="57"/>
      <c r="H28" s="57"/>
      <c r="I28" s="36">
        <f>I29</f>
        <v>3200</v>
      </c>
      <c r="J28" s="36"/>
      <c r="K28" s="36"/>
      <c r="L28" s="36"/>
      <c r="M28" s="36"/>
    </row>
    <row r="29" spans="1:13" s="17" customFormat="1" ht="29.25" customHeight="1">
      <c r="A29" s="52" t="s">
        <v>362</v>
      </c>
      <c r="B29" s="57" t="s">
        <v>240</v>
      </c>
      <c r="C29" s="57" t="s">
        <v>215</v>
      </c>
      <c r="D29" s="57" t="s">
        <v>256</v>
      </c>
      <c r="E29" s="57" t="s">
        <v>12</v>
      </c>
      <c r="F29" s="57" t="s">
        <v>270</v>
      </c>
      <c r="G29" s="57"/>
      <c r="H29" s="57"/>
      <c r="I29" s="36">
        <f>I30</f>
        <v>3200</v>
      </c>
      <c r="J29" s="36"/>
      <c r="K29" s="36"/>
      <c r="L29" s="36"/>
      <c r="M29" s="36"/>
    </row>
    <row r="30" spans="1:13" s="17" customFormat="1" ht="45">
      <c r="A30" s="52" t="s">
        <v>348</v>
      </c>
      <c r="B30" s="57" t="s">
        <v>240</v>
      </c>
      <c r="C30" s="57" t="s">
        <v>215</v>
      </c>
      <c r="D30" s="57" t="s">
        <v>256</v>
      </c>
      <c r="E30" s="57" t="s">
        <v>12</v>
      </c>
      <c r="F30" s="57" t="s">
        <v>271</v>
      </c>
      <c r="G30" s="57"/>
      <c r="H30" s="57"/>
      <c r="I30" s="36">
        <f>I31</f>
        <v>3200</v>
      </c>
      <c r="J30" s="36"/>
      <c r="K30" s="36"/>
      <c r="L30" s="36"/>
      <c r="M30" s="36"/>
    </row>
    <row r="31" spans="1:13" s="17" customFormat="1" ht="15.75">
      <c r="A31" s="63" t="s">
        <v>260</v>
      </c>
      <c r="B31" s="67" t="s">
        <v>240</v>
      </c>
      <c r="C31" s="67" t="s">
        <v>215</v>
      </c>
      <c r="D31" s="67" t="s">
        <v>256</v>
      </c>
      <c r="E31" s="67" t="s">
        <v>12</v>
      </c>
      <c r="F31" s="67" t="s">
        <v>271</v>
      </c>
      <c r="G31" s="67" t="s">
        <v>248</v>
      </c>
      <c r="H31" s="67"/>
      <c r="I31" s="38">
        <v>3200</v>
      </c>
      <c r="J31" s="36"/>
      <c r="K31" s="36"/>
      <c r="L31" s="36"/>
      <c r="M31" s="36"/>
    </row>
    <row r="32" spans="1:13" s="17" customFormat="1" ht="45">
      <c r="A32" s="52" t="s">
        <v>302</v>
      </c>
      <c r="B32" s="57" t="s">
        <v>240</v>
      </c>
      <c r="C32" s="57" t="s">
        <v>215</v>
      </c>
      <c r="D32" s="57" t="s">
        <v>256</v>
      </c>
      <c r="E32" s="57" t="s">
        <v>13</v>
      </c>
      <c r="F32" s="57"/>
      <c r="G32" s="57"/>
      <c r="H32" s="57"/>
      <c r="I32" s="36">
        <f>I33</f>
        <v>15</v>
      </c>
      <c r="J32" s="36" t="e">
        <f>J33+#REF!</f>
        <v>#REF!</v>
      </c>
      <c r="K32" s="36" t="e">
        <f>K33+#REF!</f>
        <v>#REF!</v>
      </c>
      <c r="L32" s="36" t="e">
        <f>L33+#REF!</f>
        <v>#REF!</v>
      </c>
      <c r="M32" s="36" t="e">
        <f>M33+#REF!</f>
        <v>#REF!</v>
      </c>
    </row>
    <row r="33" spans="1:13" s="17" customFormat="1" ht="30">
      <c r="A33" s="52" t="s">
        <v>347</v>
      </c>
      <c r="B33" s="57" t="s">
        <v>240</v>
      </c>
      <c r="C33" s="57" t="s">
        <v>215</v>
      </c>
      <c r="D33" s="57" t="s">
        <v>256</v>
      </c>
      <c r="E33" s="57" t="s">
        <v>13</v>
      </c>
      <c r="F33" s="57" t="s">
        <v>270</v>
      </c>
      <c r="G33" s="57"/>
      <c r="H33" s="57"/>
      <c r="I33" s="36">
        <f>I34</f>
        <v>15</v>
      </c>
      <c r="J33" s="36">
        <f>J34</f>
        <v>0</v>
      </c>
      <c r="K33" s="36">
        <f>K34</f>
        <v>0</v>
      </c>
      <c r="L33" s="36">
        <f>L34</f>
        <v>0</v>
      </c>
      <c r="M33" s="36">
        <f>M34</f>
        <v>0</v>
      </c>
    </row>
    <row r="34" spans="1:13" s="17" customFormat="1" ht="45">
      <c r="A34" s="52" t="s">
        <v>348</v>
      </c>
      <c r="B34" s="57" t="s">
        <v>240</v>
      </c>
      <c r="C34" s="57" t="s">
        <v>215</v>
      </c>
      <c r="D34" s="57" t="s">
        <v>256</v>
      </c>
      <c r="E34" s="57" t="s">
        <v>13</v>
      </c>
      <c r="F34" s="57" t="s">
        <v>271</v>
      </c>
      <c r="G34" s="57"/>
      <c r="H34" s="57"/>
      <c r="I34" s="36">
        <f>I35</f>
        <v>15</v>
      </c>
      <c r="J34" s="71"/>
      <c r="K34" s="71"/>
      <c r="L34" s="71"/>
      <c r="M34" s="71"/>
    </row>
    <row r="35" spans="1:13" s="17" customFormat="1" ht="15.75">
      <c r="A35" s="61" t="s">
        <v>260</v>
      </c>
      <c r="B35" s="67" t="s">
        <v>240</v>
      </c>
      <c r="C35" s="67" t="s">
        <v>215</v>
      </c>
      <c r="D35" s="67" t="s">
        <v>256</v>
      </c>
      <c r="E35" s="67" t="s">
        <v>13</v>
      </c>
      <c r="F35" s="67" t="s">
        <v>271</v>
      </c>
      <c r="G35" s="67" t="s">
        <v>248</v>
      </c>
      <c r="H35" s="67"/>
      <c r="I35" s="38">
        <v>15</v>
      </c>
      <c r="J35" s="71"/>
      <c r="K35" s="71"/>
      <c r="L35" s="71"/>
      <c r="M35" s="71"/>
    </row>
    <row r="36" spans="1:13" s="16" customFormat="1" ht="33" customHeight="1">
      <c r="A36" s="62" t="s">
        <v>266</v>
      </c>
      <c r="B36" s="58" t="s">
        <v>241</v>
      </c>
      <c r="C36" s="58"/>
      <c r="D36" s="58"/>
      <c r="E36" s="58"/>
      <c r="F36" s="58"/>
      <c r="G36" s="58"/>
      <c r="H36" s="58"/>
      <c r="I36" s="35">
        <f>I39</f>
        <v>1442.1</v>
      </c>
      <c r="J36" s="35" t="e">
        <f>J39</f>
        <v>#REF!</v>
      </c>
      <c r="K36" s="35" t="e">
        <f>K39</f>
        <v>#REF!</v>
      </c>
      <c r="L36" s="35" t="e">
        <f>L39</f>
        <v>#REF!</v>
      </c>
      <c r="M36" s="35" t="e">
        <f>M39</f>
        <v>#REF!</v>
      </c>
    </row>
    <row r="37" spans="1:13" s="16" customFormat="1" ht="15.75">
      <c r="A37" s="62" t="s">
        <v>260</v>
      </c>
      <c r="B37" s="58" t="s">
        <v>241</v>
      </c>
      <c r="C37" s="58"/>
      <c r="D37" s="58"/>
      <c r="E37" s="58"/>
      <c r="F37" s="58"/>
      <c r="G37" s="58" t="s">
        <v>248</v>
      </c>
      <c r="H37" s="58"/>
      <c r="I37" s="35">
        <f>I45+I48</f>
        <v>1442.1</v>
      </c>
      <c r="J37" s="35"/>
      <c r="K37" s="35"/>
      <c r="L37" s="35"/>
      <c r="M37" s="35"/>
    </row>
    <row r="38" spans="1:13" s="16" customFormat="1" ht="15.75">
      <c r="A38" s="62" t="s">
        <v>261</v>
      </c>
      <c r="B38" s="58" t="s">
        <v>241</v>
      </c>
      <c r="C38" s="58"/>
      <c r="D38" s="58"/>
      <c r="E38" s="58"/>
      <c r="F38" s="58"/>
      <c r="G38" s="58" t="s">
        <v>249</v>
      </c>
      <c r="H38" s="58"/>
      <c r="I38" s="35">
        <v>0</v>
      </c>
      <c r="J38" s="35"/>
      <c r="K38" s="35"/>
      <c r="L38" s="35"/>
      <c r="M38" s="35"/>
    </row>
    <row r="39" spans="1:13" s="16" customFormat="1" ht="15.75">
      <c r="A39" s="62" t="s">
        <v>265</v>
      </c>
      <c r="B39" s="58" t="s">
        <v>241</v>
      </c>
      <c r="C39" s="58" t="s">
        <v>215</v>
      </c>
      <c r="D39" s="58"/>
      <c r="E39" s="58"/>
      <c r="F39" s="58"/>
      <c r="G39" s="58"/>
      <c r="H39" s="58"/>
      <c r="I39" s="35">
        <f>I40</f>
        <v>1442.1</v>
      </c>
      <c r="J39" s="34" t="e">
        <f>J40</f>
        <v>#REF!</v>
      </c>
      <c r="K39" s="34" t="e">
        <f>K40</f>
        <v>#REF!</v>
      </c>
      <c r="L39" s="34" t="e">
        <f>L40</f>
        <v>#REF!</v>
      </c>
      <c r="M39" s="34" t="e">
        <f>M40</f>
        <v>#REF!</v>
      </c>
    </row>
    <row r="40" spans="1:13" s="16" customFormat="1" ht="57">
      <c r="A40" s="62" t="s">
        <v>343</v>
      </c>
      <c r="B40" s="58" t="s">
        <v>241</v>
      </c>
      <c r="C40" s="58" t="s">
        <v>215</v>
      </c>
      <c r="D40" s="58" t="s">
        <v>223</v>
      </c>
      <c r="E40" s="58"/>
      <c r="F40" s="58"/>
      <c r="G40" s="58"/>
      <c r="H40" s="58"/>
      <c r="I40" s="35">
        <f>I41</f>
        <v>1442.1</v>
      </c>
      <c r="J40" s="34" t="e">
        <f>J42</f>
        <v>#REF!</v>
      </c>
      <c r="K40" s="34" t="e">
        <f>K42</f>
        <v>#REF!</v>
      </c>
      <c r="L40" s="34" t="e">
        <f>L42</f>
        <v>#REF!</v>
      </c>
      <c r="M40" s="34" t="e">
        <f>M42</f>
        <v>#REF!</v>
      </c>
    </row>
    <row r="41" spans="1:13" s="16" customFormat="1" ht="15.75">
      <c r="A41" s="60" t="s">
        <v>190</v>
      </c>
      <c r="B41" s="57" t="s">
        <v>241</v>
      </c>
      <c r="C41" s="57" t="s">
        <v>215</v>
      </c>
      <c r="D41" s="57" t="s">
        <v>223</v>
      </c>
      <c r="E41" s="57" t="s">
        <v>404</v>
      </c>
      <c r="F41" s="57"/>
      <c r="G41" s="57"/>
      <c r="H41" s="57"/>
      <c r="I41" s="36">
        <f>I42</f>
        <v>1442.1</v>
      </c>
      <c r="J41" s="37" t="e">
        <f>J40</f>
        <v>#REF!</v>
      </c>
      <c r="K41" s="37" t="e">
        <f>K40</f>
        <v>#REF!</v>
      </c>
      <c r="L41" s="37" t="e">
        <f>L40</f>
        <v>#REF!</v>
      </c>
      <c r="M41" s="37" t="e">
        <f>M40</f>
        <v>#REF!</v>
      </c>
    </row>
    <row r="42" spans="1:13" s="20" customFormat="1" ht="30">
      <c r="A42" s="97" t="s">
        <v>267</v>
      </c>
      <c r="B42" s="57" t="s">
        <v>241</v>
      </c>
      <c r="C42" s="57" t="s">
        <v>215</v>
      </c>
      <c r="D42" s="57" t="s">
        <v>223</v>
      </c>
      <c r="E42" s="57" t="s">
        <v>403</v>
      </c>
      <c r="F42" s="57"/>
      <c r="G42" s="57"/>
      <c r="H42" s="57"/>
      <c r="I42" s="36">
        <f>I43+I46</f>
        <v>1442.1</v>
      </c>
      <c r="J42" s="37" t="e">
        <f>J43+J46</f>
        <v>#REF!</v>
      </c>
      <c r="K42" s="37" t="e">
        <f>K43+K46</f>
        <v>#REF!</v>
      </c>
      <c r="L42" s="37" t="e">
        <f>L43+L46</f>
        <v>#REF!</v>
      </c>
      <c r="M42" s="37" t="e">
        <f>M43+M46</f>
        <v>#REF!</v>
      </c>
    </row>
    <row r="43" spans="1:13" s="20" customFormat="1" ht="90">
      <c r="A43" s="60" t="s">
        <v>346</v>
      </c>
      <c r="B43" s="57" t="s">
        <v>241</v>
      </c>
      <c r="C43" s="57" t="s">
        <v>215</v>
      </c>
      <c r="D43" s="57" t="s">
        <v>223</v>
      </c>
      <c r="E43" s="57" t="s">
        <v>403</v>
      </c>
      <c r="F43" s="57" t="s">
        <v>268</v>
      </c>
      <c r="G43" s="57"/>
      <c r="H43" s="57"/>
      <c r="I43" s="36">
        <f>I44</f>
        <v>1427.1</v>
      </c>
      <c r="J43" s="37" t="e">
        <f>J44</f>
        <v>#REF!</v>
      </c>
      <c r="K43" s="37" t="e">
        <f>K44</f>
        <v>#REF!</v>
      </c>
      <c r="L43" s="37" t="e">
        <f>L44</f>
        <v>#REF!</v>
      </c>
      <c r="M43" s="37" t="e">
        <f>M44</f>
        <v>#REF!</v>
      </c>
    </row>
    <row r="44" spans="1:13" s="20" customFormat="1" ht="30">
      <c r="A44" s="60" t="s">
        <v>345</v>
      </c>
      <c r="B44" s="57" t="s">
        <v>241</v>
      </c>
      <c r="C44" s="57" t="s">
        <v>215</v>
      </c>
      <c r="D44" s="57" t="s">
        <v>223</v>
      </c>
      <c r="E44" s="57" t="s">
        <v>403</v>
      </c>
      <c r="F44" s="57" t="s">
        <v>269</v>
      </c>
      <c r="G44" s="57"/>
      <c r="H44" s="57"/>
      <c r="I44" s="36">
        <f>I45</f>
        <v>1427.1</v>
      </c>
      <c r="J44" s="37" t="e">
        <f>#REF!+#REF!</f>
        <v>#REF!</v>
      </c>
      <c r="K44" s="37" t="e">
        <f>#REF!+#REF!</f>
        <v>#REF!</v>
      </c>
      <c r="L44" s="37" t="e">
        <f>#REF!+#REF!</f>
        <v>#REF!</v>
      </c>
      <c r="M44" s="37" t="e">
        <f>#REF!+#REF!</f>
        <v>#REF!</v>
      </c>
    </row>
    <row r="45" spans="1:13" s="20" customFormat="1" ht="15.75">
      <c r="A45" s="61" t="s">
        <v>260</v>
      </c>
      <c r="B45" s="67" t="s">
        <v>241</v>
      </c>
      <c r="C45" s="67" t="s">
        <v>215</v>
      </c>
      <c r="D45" s="67" t="s">
        <v>223</v>
      </c>
      <c r="E45" s="67" t="s">
        <v>403</v>
      </c>
      <c r="F45" s="67" t="s">
        <v>269</v>
      </c>
      <c r="G45" s="67" t="s">
        <v>248</v>
      </c>
      <c r="H45" s="67"/>
      <c r="I45" s="38">
        <v>1427.1</v>
      </c>
      <c r="J45" s="72"/>
      <c r="K45" s="72"/>
      <c r="L45" s="72"/>
      <c r="M45" s="72"/>
    </row>
    <row r="46" spans="1:13" s="20" customFormat="1" ht="33.75" customHeight="1">
      <c r="A46" s="52" t="s">
        <v>362</v>
      </c>
      <c r="B46" s="57" t="s">
        <v>241</v>
      </c>
      <c r="C46" s="57" t="s">
        <v>215</v>
      </c>
      <c r="D46" s="57" t="s">
        <v>223</v>
      </c>
      <c r="E46" s="57" t="s">
        <v>403</v>
      </c>
      <c r="F46" s="57" t="s">
        <v>270</v>
      </c>
      <c r="G46" s="57"/>
      <c r="H46" s="57"/>
      <c r="I46" s="36">
        <f>I47</f>
        <v>15</v>
      </c>
      <c r="J46" s="21"/>
      <c r="K46" s="21"/>
      <c r="L46" s="21"/>
      <c r="M46" s="21"/>
    </row>
    <row r="47" spans="1:13" s="20" customFormat="1" ht="45">
      <c r="A47" s="52" t="s">
        <v>348</v>
      </c>
      <c r="B47" s="57" t="s">
        <v>241</v>
      </c>
      <c r="C47" s="57" t="s">
        <v>215</v>
      </c>
      <c r="D47" s="57" t="s">
        <v>223</v>
      </c>
      <c r="E47" s="57" t="s">
        <v>403</v>
      </c>
      <c r="F47" s="57" t="s">
        <v>271</v>
      </c>
      <c r="G47" s="57"/>
      <c r="H47" s="57"/>
      <c r="I47" s="36">
        <f>I48</f>
        <v>15</v>
      </c>
      <c r="J47" s="21"/>
      <c r="K47" s="21"/>
      <c r="L47" s="21"/>
      <c r="M47" s="21"/>
    </row>
    <row r="48" spans="1:13" s="15" customFormat="1" ht="15.75">
      <c r="A48" s="61" t="s">
        <v>260</v>
      </c>
      <c r="B48" s="67" t="s">
        <v>241</v>
      </c>
      <c r="C48" s="67" t="s">
        <v>215</v>
      </c>
      <c r="D48" s="67" t="s">
        <v>223</v>
      </c>
      <c r="E48" s="67" t="s">
        <v>403</v>
      </c>
      <c r="F48" s="67" t="s">
        <v>271</v>
      </c>
      <c r="G48" s="67" t="s">
        <v>248</v>
      </c>
      <c r="H48" s="67"/>
      <c r="I48" s="38">
        <v>15</v>
      </c>
      <c r="J48" s="73"/>
      <c r="K48" s="73"/>
      <c r="L48" s="73"/>
      <c r="M48" s="73"/>
    </row>
    <row r="49" spans="1:13" s="15" customFormat="1" ht="35.25" customHeight="1">
      <c r="A49" s="62" t="s">
        <v>250</v>
      </c>
      <c r="B49" s="58" t="s">
        <v>242</v>
      </c>
      <c r="C49" s="58"/>
      <c r="D49" s="58"/>
      <c r="E49" s="58"/>
      <c r="F49" s="57"/>
      <c r="G49" s="57"/>
      <c r="H49" s="57"/>
      <c r="I49" s="35">
        <f>I52+I73+I215</f>
        <v>387991.50000000006</v>
      </c>
      <c r="J49" s="34" t="e">
        <f>J66+#REF!+#REF!</f>
        <v>#REF!</v>
      </c>
      <c r="K49" s="34" t="e">
        <f>K66+#REF!+#REF!</f>
        <v>#REF!</v>
      </c>
      <c r="L49" s="34" t="e">
        <f>L66+#REF!+#REF!</f>
        <v>#REF!</v>
      </c>
      <c r="M49" s="34" t="e">
        <f>M66+#REF!+#REF!</f>
        <v>#REF!</v>
      </c>
    </row>
    <row r="50" spans="1:13" s="15" customFormat="1" ht="15">
      <c r="A50" s="62" t="s">
        <v>260</v>
      </c>
      <c r="B50" s="58" t="s">
        <v>242</v>
      </c>
      <c r="C50" s="58"/>
      <c r="D50" s="58"/>
      <c r="E50" s="58"/>
      <c r="F50" s="57"/>
      <c r="G50" s="58" t="s">
        <v>248</v>
      </c>
      <c r="H50" s="57"/>
      <c r="I50" s="35">
        <f>I60+I72+I85+I103+I108+I117+I122+I133+I145+I162+I170+I173+I179+I184+I187+I193+I198+I201+I204+I208+I211+I214+I225+I67+I127+I91</f>
        <v>182479.09999999995</v>
      </c>
      <c r="J50" s="34"/>
      <c r="K50" s="34"/>
      <c r="L50" s="34"/>
      <c r="M50" s="34"/>
    </row>
    <row r="51" spans="1:13" s="15" customFormat="1" ht="15">
      <c r="A51" s="62" t="s">
        <v>261</v>
      </c>
      <c r="B51" s="58" t="s">
        <v>242</v>
      </c>
      <c r="C51" s="58"/>
      <c r="D51" s="58"/>
      <c r="E51" s="58"/>
      <c r="F51" s="57"/>
      <c r="G51" s="58" t="s">
        <v>249</v>
      </c>
      <c r="H51" s="57"/>
      <c r="I51" s="35">
        <f>I81+I99+I113+I139+I221+I150+I154</f>
        <v>205512.4</v>
      </c>
      <c r="J51" s="34"/>
      <c r="K51" s="34"/>
      <c r="L51" s="34"/>
      <c r="M51" s="34"/>
    </row>
    <row r="52" spans="1:13" s="15" customFormat="1" ht="15">
      <c r="A52" s="99" t="s">
        <v>203</v>
      </c>
      <c r="B52" s="58" t="s">
        <v>242</v>
      </c>
      <c r="C52" s="58" t="s">
        <v>218</v>
      </c>
      <c r="D52" s="58"/>
      <c r="E52" s="58"/>
      <c r="F52" s="58"/>
      <c r="G52" s="58"/>
      <c r="H52" s="57"/>
      <c r="I52" s="35">
        <f>I61+I53</f>
        <v>190</v>
      </c>
      <c r="J52" s="34"/>
      <c r="K52" s="34"/>
      <c r="L52" s="34"/>
      <c r="M52" s="34"/>
    </row>
    <row r="53" spans="1:13" s="15" customFormat="1" ht="15">
      <c r="A53" s="99" t="s">
        <v>262</v>
      </c>
      <c r="B53" s="58" t="s">
        <v>242</v>
      </c>
      <c r="C53" s="58" t="s">
        <v>218</v>
      </c>
      <c r="D53" s="58" t="s">
        <v>215</v>
      </c>
      <c r="E53" s="58"/>
      <c r="F53" s="58"/>
      <c r="G53" s="58"/>
      <c r="H53" s="57"/>
      <c r="I53" s="35">
        <f aca="true" t="shared" si="1" ref="I53:I59">I54</f>
        <v>150</v>
      </c>
      <c r="J53" s="34"/>
      <c r="K53" s="34"/>
      <c r="L53" s="34"/>
      <c r="M53" s="34"/>
    </row>
    <row r="54" spans="1:13" s="15" customFormat="1" ht="30">
      <c r="A54" s="52" t="s">
        <v>340</v>
      </c>
      <c r="B54" s="57" t="s">
        <v>242</v>
      </c>
      <c r="C54" s="57" t="s">
        <v>218</v>
      </c>
      <c r="D54" s="57" t="s">
        <v>215</v>
      </c>
      <c r="E54" s="57" t="s">
        <v>62</v>
      </c>
      <c r="F54" s="57"/>
      <c r="G54" s="57"/>
      <c r="H54" s="57"/>
      <c r="I54" s="36">
        <f t="shared" si="1"/>
        <v>150</v>
      </c>
      <c r="J54" s="34"/>
      <c r="K54" s="34"/>
      <c r="L54" s="34"/>
      <c r="M54" s="34"/>
    </row>
    <row r="55" spans="1:13" s="15" customFormat="1" ht="30">
      <c r="A55" s="52" t="s">
        <v>356</v>
      </c>
      <c r="B55" s="57" t="s">
        <v>242</v>
      </c>
      <c r="C55" s="57" t="s">
        <v>218</v>
      </c>
      <c r="D55" s="57" t="s">
        <v>215</v>
      </c>
      <c r="E55" s="57" t="s">
        <v>63</v>
      </c>
      <c r="F55" s="57"/>
      <c r="G55" s="57"/>
      <c r="H55" s="57"/>
      <c r="I55" s="36">
        <f t="shared" si="1"/>
        <v>150</v>
      </c>
      <c r="J55" s="34"/>
      <c r="K55" s="34"/>
      <c r="L55" s="34"/>
      <c r="M55" s="34"/>
    </row>
    <row r="56" spans="1:13" s="15" customFormat="1" ht="75">
      <c r="A56" s="52" t="s">
        <v>64</v>
      </c>
      <c r="B56" s="57" t="s">
        <v>242</v>
      </c>
      <c r="C56" s="57" t="s">
        <v>218</v>
      </c>
      <c r="D56" s="57" t="s">
        <v>215</v>
      </c>
      <c r="E56" s="57" t="s">
        <v>65</v>
      </c>
      <c r="F56" s="57"/>
      <c r="G56" s="57"/>
      <c r="H56" s="57"/>
      <c r="I56" s="36">
        <f t="shared" si="1"/>
        <v>150</v>
      </c>
      <c r="J56" s="34"/>
      <c r="K56" s="34"/>
      <c r="L56" s="34"/>
      <c r="M56" s="34"/>
    </row>
    <row r="57" spans="1:13" s="15" customFormat="1" ht="15">
      <c r="A57" s="100" t="s">
        <v>328</v>
      </c>
      <c r="B57" s="57" t="s">
        <v>242</v>
      </c>
      <c r="C57" s="57" t="s">
        <v>218</v>
      </c>
      <c r="D57" s="57" t="s">
        <v>215</v>
      </c>
      <c r="E57" s="57" t="s">
        <v>66</v>
      </c>
      <c r="F57" s="57"/>
      <c r="G57" s="57"/>
      <c r="H57" s="57"/>
      <c r="I57" s="36">
        <f t="shared" si="1"/>
        <v>150</v>
      </c>
      <c r="J57" s="34"/>
      <c r="K57" s="34"/>
      <c r="L57" s="34"/>
      <c r="M57" s="34"/>
    </row>
    <row r="58" spans="1:13" s="15" customFormat="1" ht="45">
      <c r="A58" s="100" t="s">
        <v>273</v>
      </c>
      <c r="B58" s="57" t="s">
        <v>242</v>
      </c>
      <c r="C58" s="57" t="s">
        <v>218</v>
      </c>
      <c r="D58" s="57" t="s">
        <v>215</v>
      </c>
      <c r="E58" s="57" t="s">
        <v>66</v>
      </c>
      <c r="F58" s="57" t="s">
        <v>272</v>
      </c>
      <c r="G58" s="57"/>
      <c r="H58" s="57"/>
      <c r="I58" s="36">
        <f t="shared" si="1"/>
        <v>150</v>
      </c>
      <c r="J58" s="34"/>
      <c r="K58" s="34"/>
      <c r="L58" s="34"/>
      <c r="M58" s="34"/>
    </row>
    <row r="59" spans="1:13" s="15" customFormat="1" ht="15">
      <c r="A59" s="100" t="s">
        <v>275</v>
      </c>
      <c r="B59" s="57" t="s">
        <v>242</v>
      </c>
      <c r="C59" s="57" t="s">
        <v>218</v>
      </c>
      <c r="D59" s="57" t="s">
        <v>215</v>
      </c>
      <c r="E59" s="57" t="s">
        <v>66</v>
      </c>
      <c r="F59" s="57" t="s">
        <v>274</v>
      </c>
      <c r="G59" s="57"/>
      <c r="H59" s="57"/>
      <c r="I59" s="36">
        <f t="shared" si="1"/>
        <v>150</v>
      </c>
      <c r="J59" s="34"/>
      <c r="K59" s="34"/>
      <c r="L59" s="34"/>
      <c r="M59" s="34"/>
    </row>
    <row r="60" spans="1:13" s="15" customFormat="1" ht="15.75">
      <c r="A60" s="61" t="s">
        <v>260</v>
      </c>
      <c r="B60" s="67" t="s">
        <v>242</v>
      </c>
      <c r="C60" s="67" t="s">
        <v>218</v>
      </c>
      <c r="D60" s="67" t="s">
        <v>215</v>
      </c>
      <c r="E60" s="67" t="s">
        <v>66</v>
      </c>
      <c r="F60" s="67" t="s">
        <v>274</v>
      </c>
      <c r="G60" s="67" t="s">
        <v>248</v>
      </c>
      <c r="H60" s="57"/>
      <c r="I60" s="38">
        <v>150</v>
      </c>
      <c r="J60" s="34"/>
      <c r="K60" s="34"/>
      <c r="L60" s="34"/>
      <c r="M60" s="34"/>
    </row>
    <row r="61" spans="1:13" s="15" customFormat="1" ht="15">
      <c r="A61" s="98" t="s">
        <v>349</v>
      </c>
      <c r="B61" s="58" t="s">
        <v>242</v>
      </c>
      <c r="C61" s="58" t="s">
        <v>218</v>
      </c>
      <c r="D61" s="58" t="s">
        <v>217</v>
      </c>
      <c r="E61" s="58"/>
      <c r="F61" s="58"/>
      <c r="G61" s="58"/>
      <c r="H61" s="58"/>
      <c r="I61" s="35">
        <f>I62</f>
        <v>40</v>
      </c>
      <c r="J61" s="34"/>
      <c r="K61" s="34"/>
      <c r="L61" s="34"/>
      <c r="M61" s="34"/>
    </row>
    <row r="62" spans="1:13" s="15" customFormat="1" ht="60">
      <c r="A62" s="143" t="s">
        <v>151</v>
      </c>
      <c r="B62" s="57" t="s">
        <v>242</v>
      </c>
      <c r="C62" s="57" t="s">
        <v>218</v>
      </c>
      <c r="D62" s="57" t="s">
        <v>217</v>
      </c>
      <c r="E62" s="57" t="s">
        <v>159</v>
      </c>
      <c r="F62" s="67"/>
      <c r="G62" s="67"/>
      <c r="H62" s="57"/>
      <c r="I62" s="36">
        <f>I63+I68</f>
        <v>40</v>
      </c>
      <c r="J62" s="34"/>
      <c r="K62" s="34"/>
      <c r="L62" s="34"/>
      <c r="M62" s="34"/>
    </row>
    <row r="63" spans="1:13" s="15" customFormat="1" ht="45">
      <c r="A63" s="60" t="s">
        <v>152</v>
      </c>
      <c r="B63" s="57" t="s">
        <v>242</v>
      </c>
      <c r="C63" s="57" t="s">
        <v>218</v>
      </c>
      <c r="D63" s="57" t="s">
        <v>217</v>
      </c>
      <c r="E63" s="57" t="s">
        <v>153</v>
      </c>
      <c r="F63" s="67"/>
      <c r="G63" s="67"/>
      <c r="H63" s="57"/>
      <c r="I63" s="36">
        <f>I64</f>
        <v>20</v>
      </c>
      <c r="J63" s="34"/>
      <c r="K63" s="34"/>
      <c r="L63" s="34"/>
      <c r="M63" s="34"/>
    </row>
    <row r="64" spans="1:13" s="15" customFormat="1" ht="15">
      <c r="A64" s="60" t="s">
        <v>328</v>
      </c>
      <c r="B64" s="57" t="s">
        <v>242</v>
      </c>
      <c r="C64" s="57" t="s">
        <v>218</v>
      </c>
      <c r="D64" s="57" t="s">
        <v>217</v>
      </c>
      <c r="E64" s="57" t="s">
        <v>154</v>
      </c>
      <c r="F64" s="67"/>
      <c r="G64" s="67"/>
      <c r="H64" s="57"/>
      <c r="I64" s="36">
        <f>I65</f>
        <v>20</v>
      </c>
      <c r="J64" s="34"/>
      <c r="K64" s="34"/>
      <c r="L64" s="34"/>
      <c r="M64" s="34"/>
    </row>
    <row r="65" spans="1:13" s="15" customFormat="1" ht="45">
      <c r="A65" s="100" t="s">
        <v>273</v>
      </c>
      <c r="B65" s="57" t="s">
        <v>242</v>
      </c>
      <c r="C65" s="57" t="s">
        <v>218</v>
      </c>
      <c r="D65" s="57" t="s">
        <v>217</v>
      </c>
      <c r="E65" s="57" t="s">
        <v>154</v>
      </c>
      <c r="F65" s="57" t="s">
        <v>272</v>
      </c>
      <c r="G65" s="57"/>
      <c r="H65" s="57"/>
      <c r="I65" s="36">
        <f>I66</f>
        <v>20</v>
      </c>
      <c r="J65" s="34"/>
      <c r="K65" s="34"/>
      <c r="L65" s="34"/>
      <c r="M65" s="34"/>
    </row>
    <row r="66" spans="1:13" s="15" customFormat="1" ht="15">
      <c r="A66" s="60" t="s">
        <v>275</v>
      </c>
      <c r="B66" s="57" t="s">
        <v>242</v>
      </c>
      <c r="C66" s="57" t="s">
        <v>218</v>
      </c>
      <c r="D66" s="57" t="s">
        <v>217</v>
      </c>
      <c r="E66" s="57" t="s">
        <v>154</v>
      </c>
      <c r="F66" s="57" t="s">
        <v>274</v>
      </c>
      <c r="G66" s="57"/>
      <c r="H66" s="57"/>
      <c r="I66" s="36">
        <f>I67</f>
        <v>20</v>
      </c>
      <c r="J66" s="34" t="e">
        <f>J67+#REF!+#REF!+#REF!</f>
        <v>#REF!</v>
      </c>
      <c r="K66" s="34" t="e">
        <f>K67+#REF!+#REF!+#REF!</f>
        <v>#REF!</v>
      </c>
      <c r="L66" s="34" t="e">
        <f>L67+#REF!+#REF!+#REF!</f>
        <v>#REF!</v>
      </c>
      <c r="M66" s="34" t="e">
        <f>M67+#REF!+#REF!+#REF!</f>
        <v>#REF!</v>
      </c>
    </row>
    <row r="67" spans="1:13" s="15" customFormat="1" ht="15">
      <c r="A67" s="63" t="s">
        <v>260</v>
      </c>
      <c r="B67" s="67" t="s">
        <v>242</v>
      </c>
      <c r="C67" s="67" t="s">
        <v>218</v>
      </c>
      <c r="D67" s="67" t="s">
        <v>217</v>
      </c>
      <c r="E67" s="67" t="s">
        <v>154</v>
      </c>
      <c r="F67" s="67" t="s">
        <v>274</v>
      </c>
      <c r="G67" s="67" t="s">
        <v>248</v>
      </c>
      <c r="H67" s="67"/>
      <c r="I67" s="38">
        <v>20</v>
      </c>
      <c r="J67" s="34" t="e">
        <f>J68+#REF!</f>
        <v>#REF!</v>
      </c>
      <c r="K67" s="34" t="e">
        <f>K68+#REF!</f>
        <v>#REF!</v>
      </c>
      <c r="L67" s="34" t="e">
        <f>L68+#REF!</f>
        <v>#REF!</v>
      </c>
      <c r="M67" s="34" t="e">
        <f>M68+#REF!</f>
        <v>#REF!</v>
      </c>
    </row>
    <row r="68" spans="1:13" s="15" customFormat="1" ht="45">
      <c r="A68" s="60" t="s">
        <v>155</v>
      </c>
      <c r="B68" s="57" t="s">
        <v>242</v>
      </c>
      <c r="C68" s="57" t="s">
        <v>218</v>
      </c>
      <c r="D68" s="57" t="s">
        <v>217</v>
      </c>
      <c r="E68" s="57" t="s">
        <v>156</v>
      </c>
      <c r="F68" s="57"/>
      <c r="G68" s="57"/>
      <c r="H68" s="57"/>
      <c r="I68" s="36">
        <f>I69</f>
        <v>20</v>
      </c>
      <c r="J68" s="74"/>
      <c r="K68" s="74"/>
      <c r="L68" s="74"/>
      <c r="M68" s="74"/>
    </row>
    <row r="69" spans="1:13" s="15" customFormat="1" ht="15">
      <c r="A69" s="60" t="s">
        <v>328</v>
      </c>
      <c r="B69" s="57" t="s">
        <v>242</v>
      </c>
      <c r="C69" s="57" t="s">
        <v>218</v>
      </c>
      <c r="D69" s="57" t="s">
        <v>217</v>
      </c>
      <c r="E69" s="57" t="s">
        <v>157</v>
      </c>
      <c r="F69" s="67"/>
      <c r="G69" s="67"/>
      <c r="H69" s="57"/>
      <c r="I69" s="38">
        <f>I70</f>
        <v>20</v>
      </c>
      <c r="J69" s="74"/>
      <c r="K69" s="74"/>
      <c r="L69" s="74"/>
      <c r="M69" s="74"/>
    </row>
    <row r="70" spans="1:13" s="15" customFormat="1" ht="45">
      <c r="A70" s="100" t="s">
        <v>273</v>
      </c>
      <c r="B70" s="57" t="s">
        <v>242</v>
      </c>
      <c r="C70" s="57" t="s">
        <v>218</v>
      </c>
      <c r="D70" s="57" t="s">
        <v>217</v>
      </c>
      <c r="E70" s="57" t="s">
        <v>157</v>
      </c>
      <c r="F70" s="57" t="s">
        <v>272</v>
      </c>
      <c r="G70" s="57"/>
      <c r="H70" s="57"/>
      <c r="I70" s="36">
        <f>I71</f>
        <v>20</v>
      </c>
      <c r="J70" s="74"/>
      <c r="K70" s="74"/>
      <c r="L70" s="74"/>
      <c r="M70" s="74"/>
    </row>
    <row r="71" spans="1:13" s="15" customFormat="1" ht="15">
      <c r="A71" s="60" t="s">
        <v>275</v>
      </c>
      <c r="B71" s="57" t="s">
        <v>242</v>
      </c>
      <c r="C71" s="57" t="s">
        <v>218</v>
      </c>
      <c r="D71" s="57" t="s">
        <v>217</v>
      </c>
      <c r="E71" s="57" t="s">
        <v>157</v>
      </c>
      <c r="F71" s="57" t="s">
        <v>274</v>
      </c>
      <c r="G71" s="57"/>
      <c r="H71" s="57"/>
      <c r="I71" s="36">
        <f>I72</f>
        <v>20</v>
      </c>
      <c r="J71" s="37" t="e">
        <f>J72+#REF!</f>
        <v>#REF!</v>
      </c>
      <c r="K71" s="37" t="e">
        <f>K72+#REF!</f>
        <v>#REF!</v>
      </c>
      <c r="L71" s="37" t="e">
        <f>L72+#REF!</f>
        <v>#REF!</v>
      </c>
      <c r="M71" s="37" t="e">
        <f>M72+#REF!</f>
        <v>#REF!</v>
      </c>
    </row>
    <row r="72" spans="1:13" s="15" customFormat="1" ht="15">
      <c r="A72" s="63" t="s">
        <v>260</v>
      </c>
      <c r="B72" s="67" t="s">
        <v>242</v>
      </c>
      <c r="C72" s="67" t="s">
        <v>218</v>
      </c>
      <c r="D72" s="67" t="s">
        <v>217</v>
      </c>
      <c r="E72" s="67" t="s">
        <v>157</v>
      </c>
      <c r="F72" s="67" t="s">
        <v>274</v>
      </c>
      <c r="G72" s="67" t="s">
        <v>248</v>
      </c>
      <c r="H72" s="67"/>
      <c r="I72" s="38">
        <v>20</v>
      </c>
      <c r="J72" s="37" t="e">
        <f>#REF!+#REF!+#REF!+#REF!</f>
        <v>#REF!</v>
      </c>
      <c r="K72" s="37" t="e">
        <f>#REF!+#REF!+#REF!+#REF!</f>
        <v>#REF!</v>
      </c>
      <c r="L72" s="37" t="e">
        <f>#REF!+#REF!+#REF!+#REF!</f>
        <v>#REF!</v>
      </c>
      <c r="M72" s="37" t="e">
        <f>#REF!+#REF!+#REF!+#REF!</f>
        <v>#REF!</v>
      </c>
    </row>
    <row r="73" spans="1:13" s="15" customFormat="1" ht="15">
      <c r="A73" s="62" t="s">
        <v>207</v>
      </c>
      <c r="B73" s="58" t="s">
        <v>242</v>
      </c>
      <c r="C73" s="58" t="s">
        <v>222</v>
      </c>
      <c r="D73" s="57"/>
      <c r="E73" s="57"/>
      <c r="F73" s="57"/>
      <c r="G73" s="57"/>
      <c r="H73" s="57"/>
      <c r="I73" s="35">
        <f>I74+I92+I155+I163</f>
        <v>377493.80000000005</v>
      </c>
      <c r="J73" s="37"/>
      <c r="K73" s="37"/>
      <c r="L73" s="37"/>
      <c r="M73" s="37"/>
    </row>
    <row r="74" spans="1:13" s="15" customFormat="1" ht="15">
      <c r="A74" s="62" t="s">
        <v>208</v>
      </c>
      <c r="B74" s="58" t="s">
        <v>242</v>
      </c>
      <c r="C74" s="58" t="s">
        <v>222</v>
      </c>
      <c r="D74" s="58" t="s">
        <v>215</v>
      </c>
      <c r="E74" s="58"/>
      <c r="F74" s="58"/>
      <c r="G74" s="58"/>
      <c r="H74" s="58"/>
      <c r="I74" s="35">
        <f>I75</f>
        <v>153255</v>
      </c>
      <c r="J74" s="37"/>
      <c r="K74" s="37"/>
      <c r="L74" s="37"/>
      <c r="M74" s="37"/>
    </row>
    <row r="75" spans="1:13" s="15" customFormat="1" ht="45">
      <c r="A75" s="60" t="s">
        <v>0</v>
      </c>
      <c r="B75" s="57" t="s">
        <v>242</v>
      </c>
      <c r="C75" s="57" t="s">
        <v>222</v>
      </c>
      <c r="D75" s="57" t="s">
        <v>215</v>
      </c>
      <c r="E75" s="57" t="s">
        <v>380</v>
      </c>
      <c r="F75" s="57"/>
      <c r="G75" s="57"/>
      <c r="H75" s="57"/>
      <c r="I75" s="36">
        <f>I76+I86</f>
        <v>153255</v>
      </c>
      <c r="J75" s="74"/>
      <c r="K75" s="74"/>
      <c r="L75" s="74"/>
      <c r="M75" s="74"/>
    </row>
    <row r="76" spans="1:13" s="15" customFormat="1" ht="60">
      <c r="A76" s="60" t="s">
        <v>379</v>
      </c>
      <c r="B76" s="57" t="s">
        <v>242</v>
      </c>
      <c r="C76" s="57" t="s">
        <v>222</v>
      </c>
      <c r="D76" s="57" t="s">
        <v>215</v>
      </c>
      <c r="E76" s="57" t="s">
        <v>382</v>
      </c>
      <c r="F76" s="57"/>
      <c r="G76" s="57"/>
      <c r="H76" s="57"/>
      <c r="I76" s="36">
        <f>I77</f>
        <v>152455</v>
      </c>
      <c r="J76" s="74"/>
      <c r="K76" s="74"/>
      <c r="L76" s="74"/>
      <c r="M76" s="74"/>
    </row>
    <row r="77" spans="1:13" s="15" customFormat="1" ht="60">
      <c r="A77" s="52" t="s">
        <v>383</v>
      </c>
      <c r="B77" s="57" t="s">
        <v>242</v>
      </c>
      <c r="C77" s="57" t="s">
        <v>222</v>
      </c>
      <c r="D77" s="57" t="s">
        <v>215</v>
      </c>
      <c r="E77" s="57" t="s">
        <v>381</v>
      </c>
      <c r="F77" s="57"/>
      <c r="G77" s="57"/>
      <c r="H77" s="57"/>
      <c r="I77" s="36">
        <f>I78+I82</f>
        <v>152455</v>
      </c>
      <c r="J77" s="74"/>
      <c r="K77" s="74"/>
      <c r="L77" s="74"/>
      <c r="M77" s="74"/>
    </row>
    <row r="78" spans="1:13" s="15" customFormat="1" ht="180">
      <c r="A78" s="52" t="s">
        <v>384</v>
      </c>
      <c r="B78" s="57" t="s">
        <v>242</v>
      </c>
      <c r="C78" s="57" t="s">
        <v>222</v>
      </c>
      <c r="D78" s="57" t="s">
        <v>215</v>
      </c>
      <c r="E78" s="57" t="s">
        <v>385</v>
      </c>
      <c r="F78" s="57"/>
      <c r="G78" s="57"/>
      <c r="H78" s="57"/>
      <c r="I78" s="36">
        <f>I79</f>
        <v>67812.3</v>
      </c>
      <c r="J78" s="74"/>
      <c r="K78" s="74"/>
      <c r="L78" s="74"/>
      <c r="M78" s="74"/>
    </row>
    <row r="79" spans="1:13" s="15" customFormat="1" ht="45">
      <c r="A79" s="100" t="s">
        <v>273</v>
      </c>
      <c r="B79" s="57" t="s">
        <v>242</v>
      </c>
      <c r="C79" s="57" t="s">
        <v>222</v>
      </c>
      <c r="D79" s="57" t="s">
        <v>215</v>
      </c>
      <c r="E79" s="57" t="s">
        <v>385</v>
      </c>
      <c r="F79" s="57" t="s">
        <v>272</v>
      </c>
      <c r="G79" s="57"/>
      <c r="H79" s="57"/>
      <c r="I79" s="36">
        <f>I80</f>
        <v>67812.3</v>
      </c>
      <c r="J79" s="74"/>
      <c r="K79" s="74"/>
      <c r="L79" s="74"/>
      <c r="M79" s="74"/>
    </row>
    <row r="80" spans="1:13" s="15" customFormat="1" ht="15.75">
      <c r="A80" s="60" t="s">
        <v>275</v>
      </c>
      <c r="B80" s="57" t="s">
        <v>242</v>
      </c>
      <c r="C80" s="57" t="s">
        <v>222</v>
      </c>
      <c r="D80" s="57" t="s">
        <v>215</v>
      </c>
      <c r="E80" s="57" t="s">
        <v>385</v>
      </c>
      <c r="F80" s="57" t="s">
        <v>274</v>
      </c>
      <c r="G80" s="57"/>
      <c r="H80" s="57"/>
      <c r="I80" s="36">
        <f>I81</f>
        <v>67812.3</v>
      </c>
      <c r="J80" s="21"/>
      <c r="K80" s="21"/>
      <c r="L80" s="21"/>
      <c r="M80" s="21"/>
    </row>
    <row r="81" spans="1:13" s="15" customFormat="1" ht="15">
      <c r="A81" s="63" t="s">
        <v>261</v>
      </c>
      <c r="B81" s="67" t="s">
        <v>242</v>
      </c>
      <c r="C81" s="67" t="s">
        <v>222</v>
      </c>
      <c r="D81" s="67" t="s">
        <v>215</v>
      </c>
      <c r="E81" s="67" t="s">
        <v>385</v>
      </c>
      <c r="F81" s="67" t="s">
        <v>274</v>
      </c>
      <c r="G81" s="67" t="s">
        <v>249</v>
      </c>
      <c r="H81" s="67"/>
      <c r="I81" s="38">
        <v>67812.3</v>
      </c>
      <c r="J81" s="36" t="e">
        <f>J82</f>
        <v>#REF!</v>
      </c>
      <c r="K81" s="36" t="e">
        <f>K82</f>
        <v>#REF!</v>
      </c>
      <c r="L81" s="36" t="e">
        <f>L82</f>
        <v>#REF!</v>
      </c>
      <c r="M81" s="36" t="e">
        <f>M82</f>
        <v>#REF!</v>
      </c>
    </row>
    <row r="82" spans="1:13" s="15" customFormat="1" ht="15">
      <c r="A82" s="60" t="s">
        <v>328</v>
      </c>
      <c r="B82" s="57" t="s">
        <v>242</v>
      </c>
      <c r="C82" s="57" t="s">
        <v>222</v>
      </c>
      <c r="D82" s="57" t="s">
        <v>215</v>
      </c>
      <c r="E82" s="57" t="s">
        <v>386</v>
      </c>
      <c r="F82" s="57"/>
      <c r="G82" s="57"/>
      <c r="H82" s="57"/>
      <c r="I82" s="36">
        <f>I83</f>
        <v>84642.7</v>
      </c>
      <c r="J82" s="36" t="e">
        <f>#REF!</f>
        <v>#REF!</v>
      </c>
      <c r="K82" s="36" t="e">
        <f>#REF!</f>
        <v>#REF!</v>
      </c>
      <c r="L82" s="36" t="e">
        <f>#REF!</f>
        <v>#REF!</v>
      </c>
      <c r="M82" s="36" t="e">
        <f>#REF!</f>
        <v>#REF!</v>
      </c>
    </row>
    <row r="83" spans="1:13" s="15" customFormat="1" ht="45">
      <c r="A83" s="100" t="s">
        <v>273</v>
      </c>
      <c r="B83" s="57" t="s">
        <v>242</v>
      </c>
      <c r="C83" s="57" t="s">
        <v>222</v>
      </c>
      <c r="D83" s="57" t="s">
        <v>215</v>
      </c>
      <c r="E83" s="57" t="s">
        <v>386</v>
      </c>
      <c r="F83" s="57" t="s">
        <v>272</v>
      </c>
      <c r="G83" s="57"/>
      <c r="H83" s="57"/>
      <c r="I83" s="36">
        <f>I84</f>
        <v>84642.7</v>
      </c>
      <c r="J83" s="75"/>
      <c r="K83" s="75"/>
      <c r="L83" s="75"/>
      <c r="M83" s="75"/>
    </row>
    <row r="84" spans="1:13" s="15" customFormat="1" ht="15">
      <c r="A84" s="60" t="s">
        <v>275</v>
      </c>
      <c r="B84" s="57" t="s">
        <v>242</v>
      </c>
      <c r="C84" s="57" t="s">
        <v>222</v>
      </c>
      <c r="D84" s="57" t="s">
        <v>215</v>
      </c>
      <c r="E84" s="57" t="s">
        <v>386</v>
      </c>
      <c r="F84" s="57" t="s">
        <v>274</v>
      </c>
      <c r="G84" s="57"/>
      <c r="H84" s="57"/>
      <c r="I84" s="36">
        <f>I85</f>
        <v>84642.7</v>
      </c>
      <c r="J84" s="75"/>
      <c r="K84" s="75"/>
      <c r="L84" s="75"/>
      <c r="M84" s="75"/>
    </row>
    <row r="85" spans="1:13" s="15" customFormat="1" ht="15.75">
      <c r="A85" s="61" t="s">
        <v>260</v>
      </c>
      <c r="B85" s="67" t="s">
        <v>242</v>
      </c>
      <c r="C85" s="67" t="s">
        <v>222</v>
      </c>
      <c r="D85" s="67" t="s">
        <v>215</v>
      </c>
      <c r="E85" s="67" t="s">
        <v>386</v>
      </c>
      <c r="F85" s="67" t="s">
        <v>274</v>
      </c>
      <c r="G85" s="67" t="s">
        <v>248</v>
      </c>
      <c r="H85" s="67"/>
      <c r="I85" s="38">
        <v>84642.7</v>
      </c>
      <c r="J85" s="75"/>
      <c r="K85" s="75"/>
      <c r="L85" s="75"/>
      <c r="M85" s="75"/>
    </row>
    <row r="86" spans="1:13" s="15" customFormat="1" ht="45">
      <c r="A86" s="60" t="s">
        <v>2</v>
      </c>
      <c r="B86" s="57" t="s">
        <v>242</v>
      </c>
      <c r="C86" s="57" t="s">
        <v>222</v>
      </c>
      <c r="D86" s="57" t="s">
        <v>215</v>
      </c>
      <c r="E86" s="57" t="s">
        <v>3</v>
      </c>
      <c r="F86" s="57"/>
      <c r="G86" s="57"/>
      <c r="H86" s="67"/>
      <c r="I86" s="36">
        <f>I87</f>
        <v>800</v>
      </c>
      <c r="J86" s="75"/>
      <c r="K86" s="75"/>
      <c r="L86" s="75"/>
      <c r="M86" s="75"/>
    </row>
    <row r="87" spans="1:13" s="15" customFormat="1" ht="45">
      <c r="A87" s="60" t="s">
        <v>4</v>
      </c>
      <c r="B87" s="57" t="s">
        <v>242</v>
      </c>
      <c r="C87" s="57" t="s">
        <v>222</v>
      </c>
      <c r="D87" s="57" t="s">
        <v>215</v>
      </c>
      <c r="E87" s="57" t="s">
        <v>5</v>
      </c>
      <c r="F87" s="67"/>
      <c r="G87" s="67"/>
      <c r="H87" s="67"/>
      <c r="I87" s="36">
        <f>I88</f>
        <v>800</v>
      </c>
      <c r="J87" s="75"/>
      <c r="K87" s="75"/>
      <c r="L87" s="75"/>
      <c r="M87" s="75"/>
    </row>
    <row r="88" spans="1:13" s="15" customFormat="1" ht="15.75">
      <c r="A88" s="52" t="s">
        <v>328</v>
      </c>
      <c r="B88" s="57" t="s">
        <v>242</v>
      </c>
      <c r="C88" s="57" t="s">
        <v>222</v>
      </c>
      <c r="D88" s="57" t="s">
        <v>215</v>
      </c>
      <c r="E88" s="57" t="s">
        <v>6</v>
      </c>
      <c r="F88" s="67"/>
      <c r="G88" s="67"/>
      <c r="H88" s="67"/>
      <c r="I88" s="36">
        <f>I89</f>
        <v>800</v>
      </c>
      <c r="J88" s="75"/>
      <c r="K88" s="75"/>
      <c r="L88" s="75"/>
      <c r="M88" s="75"/>
    </row>
    <row r="89" spans="1:13" s="15" customFormat="1" ht="45">
      <c r="A89" s="100" t="s">
        <v>273</v>
      </c>
      <c r="B89" s="57" t="s">
        <v>242</v>
      </c>
      <c r="C89" s="57" t="s">
        <v>222</v>
      </c>
      <c r="D89" s="57" t="s">
        <v>215</v>
      </c>
      <c r="E89" s="57" t="s">
        <v>6</v>
      </c>
      <c r="F89" s="57" t="s">
        <v>272</v>
      </c>
      <c r="G89" s="57"/>
      <c r="H89" s="67"/>
      <c r="I89" s="36">
        <f>I90</f>
        <v>800</v>
      </c>
      <c r="J89" s="75"/>
      <c r="K89" s="75"/>
      <c r="L89" s="75"/>
      <c r="M89" s="75"/>
    </row>
    <row r="90" spans="1:13" s="15" customFormat="1" ht="15">
      <c r="A90" s="60" t="s">
        <v>275</v>
      </c>
      <c r="B90" s="57" t="s">
        <v>242</v>
      </c>
      <c r="C90" s="57" t="s">
        <v>222</v>
      </c>
      <c r="D90" s="57" t="s">
        <v>215</v>
      </c>
      <c r="E90" s="57" t="s">
        <v>6</v>
      </c>
      <c r="F90" s="57" t="s">
        <v>274</v>
      </c>
      <c r="G90" s="57"/>
      <c r="H90" s="67"/>
      <c r="I90" s="36">
        <f>I91</f>
        <v>800</v>
      </c>
      <c r="J90" s="75"/>
      <c r="K90" s="75"/>
      <c r="L90" s="75"/>
      <c r="M90" s="75"/>
    </row>
    <row r="91" spans="1:13" s="15" customFormat="1" ht="15">
      <c r="A91" s="63" t="s">
        <v>260</v>
      </c>
      <c r="B91" s="67" t="s">
        <v>242</v>
      </c>
      <c r="C91" s="67" t="s">
        <v>222</v>
      </c>
      <c r="D91" s="67" t="s">
        <v>215</v>
      </c>
      <c r="E91" s="67" t="s">
        <v>6</v>
      </c>
      <c r="F91" s="67" t="s">
        <v>274</v>
      </c>
      <c r="G91" s="67" t="s">
        <v>248</v>
      </c>
      <c r="H91" s="67"/>
      <c r="I91" s="38">
        <v>800</v>
      </c>
      <c r="J91" s="75"/>
      <c r="K91" s="75"/>
      <c r="L91" s="75"/>
      <c r="M91" s="75"/>
    </row>
    <row r="92" spans="1:13" s="20" customFormat="1" ht="15.75">
      <c r="A92" s="62" t="s">
        <v>209</v>
      </c>
      <c r="B92" s="58" t="s">
        <v>242</v>
      </c>
      <c r="C92" s="58" t="s">
        <v>222</v>
      </c>
      <c r="D92" s="58" t="s">
        <v>221</v>
      </c>
      <c r="E92" s="67"/>
      <c r="F92" s="58"/>
      <c r="G92" s="58"/>
      <c r="H92" s="58"/>
      <c r="I92" s="35">
        <f>I93+I140+I146</f>
        <v>199570.9</v>
      </c>
      <c r="J92" s="21"/>
      <c r="K92" s="21"/>
      <c r="L92" s="21"/>
      <c r="M92" s="21"/>
    </row>
    <row r="93" spans="1:13" s="15" customFormat="1" ht="45">
      <c r="A93" s="60" t="s">
        <v>0</v>
      </c>
      <c r="B93" s="57" t="s">
        <v>242</v>
      </c>
      <c r="C93" s="57" t="s">
        <v>222</v>
      </c>
      <c r="D93" s="57" t="s">
        <v>221</v>
      </c>
      <c r="E93" s="57" t="s">
        <v>380</v>
      </c>
      <c r="F93" s="57"/>
      <c r="G93" s="57"/>
      <c r="H93" s="57"/>
      <c r="I93" s="36">
        <f>I94+I134+I128</f>
        <v>172678.1</v>
      </c>
      <c r="J93" s="76"/>
      <c r="K93" s="76"/>
      <c r="L93" s="76"/>
      <c r="M93" s="77"/>
    </row>
    <row r="94" spans="1:13" s="15" customFormat="1" ht="60">
      <c r="A94" s="60" t="s">
        <v>379</v>
      </c>
      <c r="B94" s="57" t="s">
        <v>242</v>
      </c>
      <c r="C94" s="57" t="s">
        <v>222</v>
      </c>
      <c r="D94" s="57" t="s">
        <v>221</v>
      </c>
      <c r="E94" s="57" t="s">
        <v>382</v>
      </c>
      <c r="F94" s="57"/>
      <c r="G94" s="57"/>
      <c r="H94" s="57"/>
      <c r="I94" s="36">
        <f>I95+I104+I109+I118+I123</f>
        <v>159666.4</v>
      </c>
      <c r="J94" s="78"/>
      <c r="K94" s="78"/>
      <c r="L94" s="78"/>
      <c r="M94" s="78"/>
    </row>
    <row r="95" spans="1:13" s="15" customFormat="1" ht="73.5" customHeight="1">
      <c r="A95" s="52" t="s">
        <v>288</v>
      </c>
      <c r="B95" s="57" t="s">
        <v>242</v>
      </c>
      <c r="C95" s="57" t="s">
        <v>222</v>
      </c>
      <c r="D95" s="57" t="s">
        <v>221</v>
      </c>
      <c r="E95" s="57" t="s">
        <v>388</v>
      </c>
      <c r="F95" s="57"/>
      <c r="G95" s="57"/>
      <c r="H95" s="57"/>
      <c r="I95" s="36">
        <f>I96+I100</f>
        <v>140836</v>
      </c>
      <c r="J95" s="78"/>
      <c r="K95" s="78"/>
      <c r="L95" s="78"/>
      <c r="M95" s="78"/>
    </row>
    <row r="96" spans="1:13" s="15" customFormat="1" ht="180">
      <c r="A96" s="52" t="s">
        <v>421</v>
      </c>
      <c r="B96" s="57" t="s">
        <v>242</v>
      </c>
      <c r="C96" s="57" t="s">
        <v>222</v>
      </c>
      <c r="D96" s="57" t="s">
        <v>221</v>
      </c>
      <c r="E96" s="57" t="s">
        <v>389</v>
      </c>
      <c r="F96" s="57"/>
      <c r="G96" s="57"/>
      <c r="H96" s="57"/>
      <c r="I96" s="36">
        <f>I97</f>
        <v>76404.4</v>
      </c>
      <c r="J96" s="78"/>
      <c r="K96" s="78"/>
      <c r="L96" s="78"/>
      <c r="M96" s="78"/>
    </row>
    <row r="97" spans="1:13" s="15" customFormat="1" ht="45">
      <c r="A97" s="100" t="s">
        <v>273</v>
      </c>
      <c r="B97" s="57" t="s">
        <v>242</v>
      </c>
      <c r="C97" s="57" t="s">
        <v>222</v>
      </c>
      <c r="D97" s="57" t="s">
        <v>221</v>
      </c>
      <c r="E97" s="57" t="s">
        <v>389</v>
      </c>
      <c r="F97" s="57" t="s">
        <v>272</v>
      </c>
      <c r="G97" s="57"/>
      <c r="H97" s="57"/>
      <c r="I97" s="36">
        <f>I98</f>
        <v>76404.4</v>
      </c>
      <c r="J97" s="37" t="e">
        <f>J98+#REF!</f>
        <v>#REF!</v>
      </c>
      <c r="K97" s="37" t="e">
        <f>K98+#REF!</f>
        <v>#REF!</v>
      </c>
      <c r="L97" s="37" t="e">
        <f>L98+#REF!</f>
        <v>#REF!</v>
      </c>
      <c r="M97" s="37" t="e">
        <f>M98+#REF!</f>
        <v>#REF!</v>
      </c>
    </row>
    <row r="98" spans="1:13" s="15" customFormat="1" ht="15">
      <c r="A98" s="60" t="s">
        <v>275</v>
      </c>
      <c r="B98" s="57" t="s">
        <v>242</v>
      </c>
      <c r="C98" s="57" t="s">
        <v>222</v>
      </c>
      <c r="D98" s="57" t="s">
        <v>221</v>
      </c>
      <c r="E98" s="57" t="s">
        <v>389</v>
      </c>
      <c r="F98" s="57" t="s">
        <v>274</v>
      </c>
      <c r="G98" s="57"/>
      <c r="H98" s="57"/>
      <c r="I98" s="36">
        <f>I99</f>
        <v>76404.4</v>
      </c>
      <c r="J98" s="78"/>
      <c r="K98" s="78"/>
      <c r="L98" s="78"/>
      <c r="M98" s="78"/>
    </row>
    <row r="99" spans="1:13" s="15" customFormat="1" ht="15">
      <c r="A99" s="63" t="s">
        <v>261</v>
      </c>
      <c r="B99" s="67" t="s">
        <v>242</v>
      </c>
      <c r="C99" s="67" t="s">
        <v>222</v>
      </c>
      <c r="D99" s="67" t="s">
        <v>221</v>
      </c>
      <c r="E99" s="67" t="s">
        <v>389</v>
      </c>
      <c r="F99" s="67" t="s">
        <v>274</v>
      </c>
      <c r="G99" s="67" t="s">
        <v>249</v>
      </c>
      <c r="H99" s="67"/>
      <c r="I99" s="38">
        <v>76404.4</v>
      </c>
      <c r="J99" s="78"/>
      <c r="K99" s="78"/>
      <c r="L99" s="78"/>
      <c r="M99" s="78"/>
    </row>
    <row r="100" spans="1:13" s="15" customFormat="1" ht="15">
      <c r="A100" s="60" t="s">
        <v>328</v>
      </c>
      <c r="B100" s="57" t="s">
        <v>242</v>
      </c>
      <c r="C100" s="57" t="s">
        <v>222</v>
      </c>
      <c r="D100" s="57" t="s">
        <v>221</v>
      </c>
      <c r="E100" s="57" t="s">
        <v>390</v>
      </c>
      <c r="F100" s="57"/>
      <c r="G100" s="57"/>
      <c r="H100" s="57"/>
      <c r="I100" s="36">
        <f>I101</f>
        <v>64431.6</v>
      </c>
      <c r="J100" s="74"/>
      <c r="K100" s="74"/>
      <c r="L100" s="74"/>
      <c r="M100" s="74"/>
    </row>
    <row r="101" spans="1:13" s="15" customFormat="1" ht="45">
      <c r="A101" s="100" t="s">
        <v>273</v>
      </c>
      <c r="B101" s="57" t="s">
        <v>242</v>
      </c>
      <c r="C101" s="57" t="s">
        <v>222</v>
      </c>
      <c r="D101" s="57" t="s">
        <v>221</v>
      </c>
      <c r="E101" s="57" t="s">
        <v>390</v>
      </c>
      <c r="F101" s="57" t="s">
        <v>272</v>
      </c>
      <c r="G101" s="57"/>
      <c r="H101" s="57"/>
      <c r="I101" s="36">
        <f>I102</f>
        <v>64431.6</v>
      </c>
      <c r="J101" s="74"/>
      <c r="K101" s="74"/>
      <c r="L101" s="74"/>
      <c r="M101" s="74"/>
    </row>
    <row r="102" spans="1:13" s="15" customFormat="1" ht="15">
      <c r="A102" s="60" t="s">
        <v>275</v>
      </c>
      <c r="B102" s="57" t="s">
        <v>242</v>
      </c>
      <c r="C102" s="57" t="s">
        <v>222</v>
      </c>
      <c r="D102" s="57" t="s">
        <v>221</v>
      </c>
      <c r="E102" s="57" t="s">
        <v>390</v>
      </c>
      <c r="F102" s="57" t="s">
        <v>274</v>
      </c>
      <c r="G102" s="57"/>
      <c r="H102" s="57"/>
      <c r="I102" s="36">
        <f>I103</f>
        <v>64431.6</v>
      </c>
      <c r="J102" s="74"/>
      <c r="K102" s="74"/>
      <c r="L102" s="74"/>
      <c r="M102" s="74"/>
    </row>
    <row r="103" spans="1:13" s="15" customFormat="1" ht="15.75">
      <c r="A103" s="61" t="s">
        <v>260</v>
      </c>
      <c r="B103" s="67" t="s">
        <v>242</v>
      </c>
      <c r="C103" s="67" t="s">
        <v>222</v>
      </c>
      <c r="D103" s="67" t="s">
        <v>221</v>
      </c>
      <c r="E103" s="67" t="s">
        <v>390</v>
      </c>
      <c r="F103" s="67" t="s">
        <v>274</v>
      </c>
      <c r="G103" s="67" t="s">
        <v>248</v>
      </c>
      <c r="H103" s="67"/>
      <c r="I103" s="38">
        <v>64431.6</v>
      </c>
      <c r="J103" s="74"/>
      <c r="K103" s="74"/>
      <c r="L103" s="74"/>
      <c r="M103" s="74"/>
    </row>
    <row r="104" spans="1:13" s="15" customFormat="1" ht="75">
      <c r="A104" s="60" t="s">
        <v>391</v>
      </c>
      <c r="B104" s="57" t="s">
        <v>242</v>
      </c>
      <c r="C104" s="57" t="s">
        <v>222</v>
      </c>
      <c r="D104" s="57" t="s">
        <v>221</v>
      </c>
      <c r="E104" s="57" t="s">
        <v>393</v>
      </c>
      <c r="F104" s="57"/>
      <c r="G104" s="57"/>
      <c r="H104" s="57"/>
      <c r="I104" s="36">
        <f>I105</f>
        <v>842.7</v>
      </c>
      <c r="J104" s="21"/>
      <c r="K104" s="21"/>
      <c r="L104" s="21"/>
      <c r="M104" s="21"/>
    </row>
    <row r="105" spans="1:13" s="15" customFormat="1" ht="15.75">
      <c r="A105" s="60" t="s">
        <v>328</v>
      </c>
      <c r="B105" s="57" t="s">
        <v>242</v>
      </c>
      <c r="C105" s="57" t="s">
        <v>222</v>
      </c>
      <c r="D105" s="57" t="s">
        <v>221</v>
      </c>
      <c r="E105" s="57" t="s">
        <v>392</v>
      </c>
      <c r="F105" s="57"/>
      <c r="G105" s="57"/>
      <c r="H105" s="57"/>
      <c r="I105" s="36">
        <f>I106</f>
        <v>842.7</v>
      </c>
      <c r="J105" s="21"/>
      <c r="K105" s="21"/>
      <c r="L105" s="21"/>
      <c r="M105" s="21"/>
    </row>
    <row r="106" spans="1:13" s="20" customFormat="1" ht="45">
      <c r="A106" s="100" t="s">
        <v>273</v>
      </c>
      <c r="B106" s="57" t="s">
        <v>242</v>
      </c>
      <c r="C106" s="57" t="s">
        <v>222</v>
      </c>
      <c r="D106" s="57" t="s">
        <v>221</v>
      </c>
      <c r="E106" s="57" t="s">
        <v>392</v>
      </c>
      <c r="F106" s="57" t="s">
        <v>272</v>
      </c>
      <c r="G106" s="57"/>
      <c r="H106" s="57"/>
      <c r="I106" s="36">
        <f>I107</f>
        <v>842.7</v>
      </c>
      <c r="J106" s="36" t="e">
        <f>#REF!+J113</f>
        <v>#REF!</v>
      </c>
      <c r="K106" s="36" t="e">
        <f>#REF!+K113</f>
        <v>#REF!</v>
      </c>
      <c r="L106" s="36" t="e">
        <f>#REF!+L113</f>
        <v>#REF!</v>
      </c>
      <c r="M106" s="36" t="e">
        <f>#REF!+M113</f>
        <v>#REF!</v>
      </c>
    </row>
    <row r="107" spans="1:13" s="15" customFormat="1" ht="15">
      <c r="A107" s="60" t="s">
        <v>275</v>
      </c>
      <c r="B107" s="57" t="s">
        <v>242</v>
      </c>
      <c r="C107" s="57" t="s">
        <v>222</v>
      </c>
      <c r="D107" s="57" t="s">
        <v>221</v>
      </c>
      <c r="E107" s="57" t="s">
        <v>392</v>
      </c>
      <c r="F107" s="57" t="s">
        <v>274</v>
      </c>
      <c r="G107" s="57"/>
      <c r="H107" s="57"/>
      <c r="I107" s="36">
        <f>I108</f>
        <v>842.7</v>
      </c>
      <c r="J107" s="37" t="e">
        <f>J108</f>
        <v>#REF!</v>
      </c>
      <c r="K107" s="37" t="e">
        <f>K108</f>
        <v>#REF!</v>
      </c>
      <c r="L107" s="37" t="e">
        <f>L108</f>
        <v>#REF!</v>
      </c>
      <c r="M107" s="37" t="e">
        <f>M108</f>
        <v>#REF!</v>
      </c>
    </row>
    <row r="108" spans="1:13" s="15" customFormat="1" ht="15.75">
      <c r="A108" s="61" t="s">
        <v>260</v>
      </c>
      <c r="B108" s="67" t="s">
        <v>242</v>
      </c>
      <c r="C108" s="67" t="s">
        <v>222</v>
      </c>
      <c r="D108" s="67" t="s">
        <v>221</v>
      </c>
      <c r="E108" s="67" t="s">
        <v>392</v>
      </c>
      <c r="F108" s="67" t="s">
        <v>274</v>
      </c>
      <c r="G108" s="67" t="s">
        <v>248</v>
      </c>
      <c r="H108" s="67"/>
      <c r="I108" s="38">
        <v>842.7</v>
      </c>
      <c r="J108" s="37" t="e">
        <f>#REF!+#REF!</f>
        <v>#REF!</v>
      </c>
      <c r="K108" s="37" t="e">
        <f>#REF!+#REF!</f>
        <v>#REF!</v>
      </c>
      <c r="L108" s="37" t="e">
        <f>#REF!+#REF!</f>
        <v>#REF!</v>
      </c>
      <c r="M108" s="37" t="e">
        <f>#REF!+#REF!</f>
        <v>#REF!</v>
      </c>
    </row>
    <row r="109" spans="1:13" s="15" customFormat="1" ht="45">
      <c r="A109" s="60" t="s">
        <v>400</v>
      </c>
      <c r="B109" s="57" t="s">
        <v>242</v>
      </c>
      <c r="C109" s="57" t="s">
        <v>222</v>
      </c>
      <c r="D109" s="57" t="s">
        <v>221</v>
      </c>
      <c r="E109" s="57" t="s">
        <v>401</v>
      </c>
      <c r="F109" s="57"/>
      <c r="G109" s="57"/>
      <c r="H109" s="57"/>
      <c r="I109" s="36">
        <f>I114+I110</f>
        <v>15404.4</v>
      </c>
      <c r="J109" s="74"/>
      <c r="K109" s="74"/>
      <c r="L109" s="74"/>
      <c r="M109" s="74"/>
    </row>
    <row r="110" spans="1:13" s="15" customFormat="1" ht="15">
      <c r="A110" s="97" t="s">
        <v>328</v>
      </c>
      <c r="B110" s="57" t="s">
        <v>242</v>
      </c>
      <c r="C110" s="57" t="s">
        <v>222</v>
      </c>
      <c r="D110" s="57" t="s">
        <v>221</v>
      </c>
      <c r="E110" s="57" t="s">
        <v>462</v>
      </c>
      <c r="F110" s="57"/>
      <c r="G110" s="57"/>
      <c r="H110" s="58"/>
      <c r="I110" s="36">
        <f>I111</f>
        <v>11597.5</v>
      </c>
      <c r="J110" s="74"/>
      <c r="K110" s="74"/>
      <c r="L110" s="74"/>
      <c r="M110" s="74"/>
    </row>
    <row r="111" spans="1:13" s="20" customFormat="1" ht="45">
      <c r="A111" s="100" t="s">
        <v>273</v>
      </c>
      <c r="B111" s="57" t="s">
        <v>242</v>
      </c>
      <c r="C111" s="57" t="s">
        <v>222</v>
      </c>
      <c r="D111" s="57" t="s">
        <v>221</v>
      </c>
      <c r="E111" s="57" t="s">
        <v>462</v>
      </c>
      <c r="F111" s="57" t="s">
        <v>272</v>
      </c>
      <c r="G111" s="57"/>
      <c r="H111" s="57"/>
      <c r="I111" s="36">
        <f>I112</f>
        <v>11597.5</v>
      </c>
      <c r="J111" s="37" t="e">
        <f>#REF!</f>
        <v>#REF!</v>
      </c>
      <c r="K111" s="37" t="e">
        <f>#REF!</f>
        <v>#REF!</v>
      </c>
      <c r="L111" s="37" t="e">
        <f>#REF!</f>
        <v>#REF!</v>
      </c>
      <c r="M111" s="37" t="e">
        <f>#REF!</f>
        <v>#REF!</v>
      </c>
    </row>
    <row r="112" spans="1:13" s="20" customFormat="1" ht="15.75">
      <c r="A112" s="60" t="s">
        <v>275</v>
      </c>
      <c r="B112" s="57" t="s">
        <v>242</v>
      </c>
      <c r="C112" s="57" t="s">
        <v>222</v>
      </c>
      <c r="D112" s="57" t="s">
        <v>221</v>
      </c>
      <c r="E112" s="57" t="s">
        <v>462</v>
      </c>
      <c r="F112" s="57" t="s">
        <v>274</v>
      </c>
      <c r="G112" s="57"/>
      <c r="H112" s="57"/>
      <c r="I112" s="36">
        <f>I113</f>
        <v>11597.5</v>
      </c>
      <c r="J112" s="39">
        <v>2</v>
      </c>
      <c r="K112" s="39">
        <v>2</v>
      </c>
      <c r="L112" s="39">
        <v>2</v>
      </c>
      <c r="M112" s="39">
        <v>2</v>
      </c>
    </row>
    <row r="113" spans="1:13" s="20" customFormat="1" ht="15.75">
      <c r="A113" s="61" t="s">
        <v>261</v>
      </c>
      <c r="B113" s="67" t="s">
        <v>242</v>
      </c>
      <c r="C113" s="67" t="s">
        <v>222</v>
      </c>
      <c r="D113" s="67" t="s">
        <v>221</v>
      </c>
      <c r="E113" s="57" t="s">
        <v>462</v>
      </c>
      <c r="F113" s="67" t="s">
        <v>274</v>
      </c>
      <c r="G113" s="67" t="s">
        <v>249</v>
      </c>
      <c r="H113" s="67"/>
      <c r="I113" s="38">
        <v>11597.5</v>
      </c>
      <c r="J113" s="37" t="e">
        <f>#REF!</f>
        <v>#REF!</v>
      </c>
      <c r="K113" s="37" t="e">
        <f>#REF!</f>
        <v>#REF!</v>
      </c>
      <c r="L113" s="37" t="e">
        <f>#REF!</f>
        <v>#REF!</v>
      </c>
      <c r="M113" s="37" t="e">
        <f>#REF!</f>
        <v>#REF!</v>
      </c>
    </row>
    <row r="114" spans="1:13" s="20" customFormat="1" ht="15.75">
      <c r="A114" s="97" t="s">
        <v>328</v>
      </c>
      <c r="B114" s="57" t="s">
        <v>242</v>
      </c>
      <c r="C114" s="57" t="s">
        <v>222</v>
      </c>
      <c r="D114" s="57" t="s">
        <v>221</v>
      </c>
      <c r="E114" s="57" t="s">
        <v>402</v>
      </c>
      <c r="F114" s="57"/>
      <c r="G114" s="57"/>
      <c r="H114" s="58"/>
      <c r="I114" s="36">
        <f>I115</f>
        <v>3806.9</v>
      </c>
      <c r="J114" s="37">
        <f aca="true" t="shared" si="2" ref="J114:M116">J115</f>
        <v>2650</v>
      </c>
      <c r="K114" s="37">
        <f t="shared" si="2"/>
        <v>2650</v>
      </c>
      <c r="L114" s="37">
        <f t="shared" si="2"/>
        <v>2650</v>
      </c>
      <c r="M114" s="37">
        <f t="shared" si="2"/>
        <v>2650</v>
      </c>
    </row>
    <row r="115" spans="1:13" s="20" customFormat="1" ht="45">
      <c r="A115" s="100" t="s">
        <v>273</v>
      </c>
      <c r="B115" s="57" t="s">
        <v>242</v>
      </c>
      <c r="C115" s="57" t="s">
        <v>222</v>
      </c>
      <c r="D115" s="57" t="s">
        <v>221</v>
      </c>
      <c r="E115" s="57" t="s">
        <v>402</v>
      </c>
      <c r="F115" s="57" t="s">
        <v>272</v>
      </c>
      <c r="G115" s="57"/>
      <c r="H115" s="57"/>
      <c r="I115" s="36">
        <f>I116</f>
        <v>3806.9</v>
      </c>
      <c r="J115" s="37">
        <f t="shared" si="2"/>
        <v>2650</v>
      </c>
      <c r="K115" s="37">
        <f t="shared" si="2"/>
        <v>2650</v>
      </c>
      <c r="L115" s="37">
        <f t="shared" si="2"/>
        <v>2650</v>
      </c>
      <c r="M115" s="37">
        <f t="shared" si="2"/>
        <v>2650</v>
      </c>
    </row>
    <row r="116" spans="1:13" s="22" customFormat="1" ht="15.75">
      <c r="A116" s="60" t="s">
        <v>275</v>
      </c>
      <c r="B116" s="57" t="s">
        <v>242</v>
      </c>
      <c r="C116" s="57" t="s">
        <v>222</v>
      </c>
      <c r="D116" s="57" t="s">
        <v>221</v>
      </c>
      <c r="E116" s="57" t="s">
        <v>402</v>
      </c>
      <c r="F116" s="57" t="s">
        <v>274</v>
      </c>
      <c r="G116" s="57"/>
      <c r="H116" s="57"/>
      <c r="I116" s="36">
        <f>I117</f>
        <v>3806.9</v>
      </c>
      <c r="J116" s="37">
        <f t="shared" si="2"/>
        <v>2650</v>
      </c>
      <c r="K116" s="37">
        <f t="shared" si="2"/>
        <v>2650</v>
      </c>
      <c r="L116" s="37">
        <f t="shared" si="2"/>
        <v>2650</v>
      </c>
      <c r="M116" s="37">
        <f t="shared" si="2"/>
        <v>2650</v>
      </c>
    </row>
    <row r="117" spans="1:13" s="22" customFormat="1" ht="15.75">
      <c r="A117" s="61" t="s">
        <v>260</v>
      </c>
      <c r="B117" s="67" t="s">
        <v>242</v>
      </c>
      <c r="C117" s="67" t="s">
        <v>222</v>
      </c>
      <c r="D117" s="67" t="s">
        <v>221</v>
      </c>
      <c r="E117" s="67" t="s">
        <v>402</v>
      </c>
      <c r="F117" s="67" t="s">
        <v>274</v>
      </c>
      <c r="G117" s="67" t="s">
        <v>248</v>
      </c>
      <c r="H117" s="67"/>
      <c r="I117" s="38">
        <v>3806.9</v>
      </c>
      <c r="J117" s="39">
        <v>2650</v>
      </c>
      <c r="K117" s="39">
        <v>2650</v>
      </c>
      <c r="L117" s="39">
        <v>2650</v>
      </c>
      <c r="M117" s="39">
        <v>2650</v>
      </c>
    </row>
    <row r="118" spans="1:13" s="15" customFormat="1" ht="30">
      <c r="A118" s="60" t="s">
        <v>395</v>
      </c>
      <c r="B118" s="57" t="s">
        <v>242</v>
      </c>
      <c r="C118" s="57" t="s">
        <v>222</v>
      </c>
      <c r="D118" s="57" t="s">
        <v>221</v>
      </c>
      <c r="E118" s="57" t="s">
        <v>396</v>
      </c>
      <c r="F118" s="57"/>
      <c r="G118" s="57"/>
      <c r="H118" s="57"/>
      <c r="I118" s="36">
        <f>I119</f>
        <v>2385.4</v>
      </c>
      <c r="J118" s="74"/>
      <c r="K118" s="74"/>
      <c r="L118" s="74"/>
      <c r="M118" s="74"/>
    </row>
    <row r="119" spans="1:13" s="15" customFormat="1" ht="15">
      <c r="A119" s="97" t="s">
        <v>328</v>
      </c>
      <c r="B119" s="57" t="s">
        <v>242</v>
      </c>
      <c r="C119" s="57" t="s">
        <v>222</v>
      </c>
      <c r="D119" s="57" t="s">
        <v>221</v>
      </c>
      <c r="E119" s="57" t="s">
        <v>397</v>
      </c>
      <c r="F119" s="57"/>
      <c r="G119" s="57"/>
      <c r="H119" s="58"/>
      <c r="I119" s="36">
        <f>I120</f>
        <v>2385.4</v>
      </c>
      <c r="J119" s="74"/>
      <c r="K119" s="74"/>
      <c r="L119" s="74"/>
      <c r="M119" s="74"/>
    </row>
    <row r="120" spans="1:13" s="21" customFormat="1" ht="45">
      <c r="A120" s="100" t="s">
        <v>273</v>
      </c>
      <c r="B120" s="57" t="s">
        <v>242</v>
      </c>
      <c r="C120" s="57" t="s">
        <v>222</v>
      </c>
      <c r="D120" s="57" t="s">
        <v>221</v>
      </c>
      <c r="E120" s="57" t="s">
        <v>397</v>
      </c>
      <c r="F120" s="57" t="s">
        <v>272</v>
      </c>
      <c r="G120" s="57"/>
      <c r="H120" s="57"/>
      <c r="I120" s="36">
        <f>I121</f>
        <v>2385.4</v>
      </c>
      <c r="J120" s="74"/>
      <c r="K120" s="74"/>
      <c r="L120" s="74"/>
      <c r="M120" s="74"/>
    </row>
    <row r="121" spans="1:13" s="15" customFormat="1" ht="15">
      <c r="A121" s="60" t="s">
        <v>275</v>
      </c>
      <c r="B121" s="57" t="s">
        <v>242</v>
      </c>
      <c r="C121" s="57" t="s">
        <v>222</v>
      </c>
      <c r="D121" s="57" t="s">
        <v>221</v>
      </c>
      <c r="E121" s="57" t="s">
        <v>397</v>
      </c>
      <c r="F121" s="57" t="s">
        <v>274</v>
      </c>
      <c r="G121" s="57"/>
      <c r="H121" s="57"/>
      <c r="I121" s="36">
        <f>I122</f>
        <v>2385.4</v>
      </c>
      <c r="J121" s="74"/>
      <c r="K121" s="74"/>
      <c r="L121" s="74"/>
      <c r="M121" s="74"/>
    </row>
    <row r="122" spans="1:13" s="15" customFormat="1" ht="15.75">
      <c r="A122" s="61" t="s">
        <v>260</v>
      </c>
      <c r="B122" s="67" t="s">
        <v>242</v>
      </c>
      <c r="C122" s="67" t="s">
        <v>222</v>
      </c>
      <c r="D122" s="67" t="s">
        <v>221</v>
      </c>
      <c r="E122" s="67" t="s">
        <v>397</v>
      </c>
      <c r="F122" s="67" t="s">
        <v>274</v>
      </c>
      <c r="G122" s="67" t="s">
        <v>248</v>
      </c>
      <c r="H122" s="67"/>
      <c r="I122" s="38">
        <v>2385.4</v>
      </c>
      <c r="J122" s="74"/>
      <c r="K122" s="74"/>
      <c r="L122" s="74"/>
      <c r="M122" s="74"/>
    </row>
    <row r="123" spans="1:13" s="15" customFormat="1" ht="75">
      <c r="A123" s="60" t="s">
        <v>505</v>
      </c>
      <c r="B123" s="57" t="s">
        <v>242</v>
      </c>
      <c r="C123" s="57" t="s">
        <v>222</v>
      </c>
      <c r="D123" s="57" t="s">
        <v>221</v>
      </c>
      <c r="E123" s="57" t="s">
        <v>506</v>
      </c>
      <c r="F123" s="67"/>
      <c r="G123" s="67"/>
      <c r="H123" s="67"/>
      <c r="I123" s="145">
        <f>I124</f>
        <v>197.9</v>
      </c>
      <c r="J123" s="74"/>
      <c r="K123" s="74"/>
      <c r="L123" s="74"/>
      <c r="M123" s="74"/>
    </row>
    <row r="124" spans="1:13" s="15" customFormat="1" ht="15">
      <c r="A124" s="97" t="s">
        <v>328</v>
      </c>
      <c r="B124" s="57" t="s">
        <v>242</v>
      </c>
      <c r="C124" s="57" t="s">
        <v>222</v>
      </c>
      <c r="D124" s="57" t="s">
        <v>221</v>
      </c>
      <c r="E124" s="57" t="s">
        <v>507</v>
      </c>
      <c r="F124" s="57"/>
      <c r="G124" s="57"/>
      <c r="H124" s="67"/>
      <c r="I124" s="145">
        <f>I125</f>
        <v>197.9</v>
      </c>
      <c r="J124" s="74"/>
      <c r="K124" s="74"/>
      <c r="L124" s="74"/>
      <c r="M124" s="74"/>
    </row>
    <row r="125" spans="1:13" s="15" customFormat="1" ht="45">
      <c r="A125" s="100" t="s">
        <v>273</v>
      </c>
      <c r="B125" s="57" t="s">
        <v>242</v>
      </c>
      <c r="C125" s="57" t="s">
        <v>222</v>
      </c>
      <c r="D125" s="57" t="s">
        <v>221</v>
      </c>
      <c r="E125" s="57" t="s">
        <v>507</v>
      </c>
      <c r="F125" s="57" t="s">
        <v>272</v>
      </c>
      <c r="G125" s="57"/>
      <c r="H125" s="67"/>
      <c r="I125" s="145">
        <f>I126</f>
        <v>197.9</v>
      </c>
      <c r="J125" s="74"/>
      <c r="K125" s="74"/>
      <c r="L125" s="74"/>
      <c r="M125" s="74"/>
    </row>
    <row r="126" spans="1:13" s="15" customFormat="1" ht="15">
      <c r="A126" s="60" t="s">
        <v>275</v>
      </c>
      <c r="B126" s="57" t="s">
        <v>242</v>
      </c>
      <c r="C126" s="57" t="s">
        <v>222</v>
      </c>
      <c r="D126" s="57" t="s">
        <v>221</v>
      </c>
      <c r="E126" s="57" t="s">
        <v>507</v>
      </c>
      <c r="F126" s="57" t="s">
        <v>274</v>
      </c>
      <c r="G126" s="57"/>
      <c r="H126" s="67"/>
      <c r="I126" s="145">
        <f>I127</f>
        <v>197.9</v>
      </c>
      <c r="J126" s="74"/>
      <c r="K126" s="74"/>
      <c r="L126" s="74"/>
      <c r="M126" s="74"/>
    </row>
    <row r="127" spans="1:13" s="15" customFormat="1" ht="15.75">
      <c r="A127" s="61" t="s">
        <v>260</v>
      </c>
      <c r="B127" s="67" t="s">
        <v>242</v>
      </c>
      <c r="C127" s="67" t="s">
        <v>222</v>
      </c>
      <c r="D127" s="67" t="s">
        <v>221</v>
      </c>
      <c r="E127" s="67" t="s">
        <v>507</v>
      </c>
      <c r="F127" s="67" t="s">
        <v>274</v>
      </c>
      <c r="G127" s="67" t="s">
        <v>248</v>
      </c>
      <c r="H127" s="67"/>
      <c r="I127" s="148">
        <v>197.9</v>
      </c>
      <c r="J127" s="74"/>
      <c r="K127" s="74"/>
      <c r="L127" s="74"/>
      <c r="M127" s="74"/>
    </row>
    <row r="128" spans="1:13" s="15" customFormat="1" ht="43.5" customHeight="1">
      <c r="A128" s="143" t="s">
        <v>432</v>
      </c>
      <c r="B128" s="144" t="s">
        <v>434</v>
      </c>
      <c r="C128" s="144" t="s">
        <v>222</v>
      </c>
      <c r="D128" s="144" t="s">
        <v>221</v>
      </c>
      <c r="E128" s="144" t="s">
        <v>430</v>
      </c>
      <c r="F128" s="144"/>
      <c r="G128" s="144"/>
      <c r="H128" s="144"/>
      <c r="I128" s="145">
        <f>I133</f>
        <v>379.7</v>
      </c>
      <c r="J128" s="74"/>
      <c r="K128" s="74"/>
      <c r="L128" s="74"/>
      <c r="M128" s="74"/>
    </row>
    <row r="129" spans="1:13" s="15" customFormat="1" ht="30">
      <c r="A129" s="143" t="s">
        <v>433</v>
      </c>
      <c r="B129" s="144" t="s">
        <v>434</v>
      </c>
      <c r="C129" s="144" t="s">
        <v>222</v>
      </c>
      <c r="D129" s="144" t="s">
        <v>221</v>
      </c>
      <c r="E129" s="144" t="s">
        <v>431</v>
      </c>
      <c r="F129" s="144"/>
      <c r="G129" s="144"/>
      <c r="H129" s="144"/>
      <c r="I129" s="145">
        <f>I130</f>
        <v>379.7</v>
      </c>
      <c r="J129" s="74"/>
      <c r="K129" s="74"/>
      <c r="L129" s="74"/>
      <c r="M129" s="74"/>
    </row>
    <row r="130" spans="1:13" s="15" customFormat="1" ht="15">
      <c r="A130" s="143" t="s">
        <v>328</v>
      </c>
      <c r="B130" s="144" t="s">
        <v>242</v>
      </c>
      <c r="C130" s="144" t="s">
        <v>222</v>
      </c>
      <c r="D130" s="144" t="s">
        <v>221</v>
      </c>
      <c r="E130" s="144" t="s">
        <v>436</v>
      </c>
      <c r="F130" s="144"/>
      <c r="G130" s="144"/>
      <c r="H130" s="144"/>
      <c r="I130" s="145">
        <f>I131</f>
        <v>379.7</v>
      </c>
      <c r="J130" s="74"/>
      <c r="K130" s="74"/>
      <c r="L130" s="74"/>
      <c r="M130" s="74"/>
    </row>
    <row r="131" spans="1:13" s="15" customFormat="1" ht="45">
      <c r="A131" s="149" t="s">
        <v>273</v>
      </c>
      <c r="B131" s="144" t="s">
        <v>242</v>
      </c>
      <c r="C131" s="144" t="s">
        <v>222</v>
      </c>
      <c r="D131" s="144" t="s">
        <v>221</v>
      </c>
      <c r="E131" s="144" t="s">
        <v>436</v>
      </c>
      <c r="F131" s="144" t="s">
        <v>272</v>
      </c>
      <c r="G131" s="144"/>
      <c r="H131" s="144"/>
      <c r="I131" s="145">
        <f>I132</f>
        <v>379.7</v>
      </c>
      <c r="J131" s="74"/>
      <c r="K131" s="74"/>
      <c r="L131" s="74"/>
      <c r="M131" s="74"/>
    </row>
    <row r="132" spans="1:13" s="15" customFormat="1" ht="15">
      <c r="A132" s="143" t="s">
        <v>275</v>
      </c>
      <c r="B132" s="144" t="s">
        <v>242</v>
      </c>
      <c r="C132" s="144" t="s">
        <v>222</v>
      </c>
      <c r="D132" s="144" t="s">
        <v>221</v>
      </c>
      <c r="E132" s="144" t="s">
        <v>436</v>
      </c>
      <c r="F132" s="144" t="s">
        <v>274</v>
      </c>
      <c r="G132" s="144"/>
      <c r="H132" s="144"/>
      <c r="I132" s="145">
        <f>I133</f>
        <v>379.7</v>
      </c>
      <c r="J132" s="74"/>
      <c r="K132" s="74"/>
      <c r="L132" s="74"/>
      <c r="M132" s="74"/>
    </row>
    <row r="133" spans="1:13" s="15" customFormat="1" ht="15.75">
      <c r="A133" s="146" t="s">
        <v>260</v>
      </c>
      <c r="B133" s="147" t="s">
        <v>242</v>
      </c>
      <c r="C133" s="147" t="s">
        <v>222</v>
      </c>
      <c r="D133" s="147" t="s">
        <v>221</v>
      </c>
      <c r="E133" s="147" t="s">
        <v>436</v>
      </c>
      <c r="F133" s="147" t="s">
        <v>274</v>
      </c>
      <c r="G133" s="147" t="s">
        <v>248</v>
      </c>
      <c r="H133" s="147"/>
      <c r="I133" s="148">
        <v>379.7</v>
      </c>
      <c r="J133" s="74"/>
      <c r="K133" s="74"/>
      <c r="L133" s="74"/>
      <c r="M133" s="74"/>
    </row>
    <row r="134" spans="1:13" s="15" customFormat="1" ht="45">
      <c r="A134" s="60" t="s">
        <v>2</v>
      </c>
      <c r="B134" s="57" t="s">
        <v>242</v>
      </c>
      <c r="C134" s="57" t="s">
        <v>222</v>
      </c>
      <c r="D134" s="57" t="s">
        <v>221</v>
      </c>
      <c r="E134" s="57" t="s">
        <v>3</v>
      </c>
      <c r="F134" s="57"/>
      <c r="G134" s="57"/>
      <c r="H134" s="57"/>
      <c r="I134" s="36">
        <f>I135</f>
        <v>12632</v>
      </c>
      <c r="J134" s="74"/>
      <c r="K134" s="74"/>
      <c r="L134" s="74"/>
      <c r="M134" s="74"/>
    </row>
    <row r="135" spans="1:13" s="23" customFormat="1" ht="45">
      <c r="A135" s="60" t="s">
        <v>4</v>
      </c>
      <c r="B135" s="57" t="s">
        <v>242</v>
      </c>
      <c r="C135" s="57" t="s">
        <v>222</v>
      </c>
      <c r="D135" s="57" t="s">
        <v>221</v>
      </c>
      <c r="E135" s="57" t="s">
        <v>5</v>
      </c>
      <c r="F135" s="67"/>
      <c r="G135" s="67"/>
      <c r="H135" s="67"/>
      <c r="I135" s="36">
        <f>I136</f>
        <v>12632</v>
      </c>
      <c r="J135" s="36" t="e">
        <f>#REF!+#REF!+#REF!</f>
        <v>#REF!</v>
      </c>
      <c r="K135" s="36" t="e">
        <f>#REF!+#REF!+#REF!</f>
        <v>#REF!</v>
      </c>
      <c r="L135" s="36" t="e">
        <f>#REF!+#REF!+#REF!</f>
        <v>#REF!</v>
      </c>
      <c r="M135" s="36" t="e">
        <f>#REF!+#REF!+#REF!</f>
        <v>#REF!</v>
      </c>
    </row>
    <row r="136" spans="1:13" s="23" customFormat="1" ht="15.75">
      <c r="A136" s="52" t="s">
        <v>328</v>
      </c>
      <c r="B136" s="57" t="s">
        <v>242</v>
      </c>
      <c r="C136" s="57" t="s">
        <v>222</v>
      </c>
      <c r="D136" s="57" t="s">
        <v>221</v>
      </c>
      <c r="E136" s="57" t="s">
        <v>461</v>
      </c>
      <c r="F136" s="67"/>
      <c r="G136" s="67"/>
      <c r="H136" s="67"/>
      <c r="I136" s="36">
        <f>I137</f>
        <v>12632</v>
      </c>
      <c r="J136" s="36"/>
      <c r="K136" s="36"/>
      <c r="L136" s="36"/>
      <c r="M136" s="36"/>
    </row>
    <row r="137" spans="1:13" s="23" customFormat="1" ht="45">
      <c r="A137" s="149" t="s">
        <v>273</v>
      </c>
      <c r="B137" s="144" t="s">
        <v>242</v>
      </c>
      <c r="C137" s="144" t="s">
        <v>222</v>
      </c>
      <c r="D137" s="144" t="s">
        <v>221</v>
      </c>
      <c r="E137" s="57" t="s">
        <v>461</v>
      </c>
      <c r="F137" s="144" t="s">
        <v>272</v>
      </c>
      <c r="G137" s="144"/>
      <c r="H137" s="67"/>
      <c r="I137" s="36">
        <f>I138</f>
        <v>12632</v>
      </c>
      <c r="J137" s="36"/>
      <c r="K137" s="36"/>
      <c r="L137" s="36"/>
      <c r="M137" s="36"/>
    </row>
    <row r="138" spans="1:13" s="23" customFormat="1" ht="15">
      <c r="A138" s="143" t="s">
        <v>275</v>
      </c>
      <c r="B138" s="144" t="s">
        <v>242</v>
      </c>
      <c r="C138" s="144" t="s">
        <v>222</v>
      </c>
      <c r="D138" s="144" t="s">
        <v>221</v>
      </c>
      <c r="E138" s="57" t="s">
        <v>461</v>
      </c>
      <c r="F138" s="144" t="s">
        <v>274</v>
      </c>
      <c r="G138" s="144"/>
      <c r="H138" s="67"/>
      <c r="I138" s="36">
        <f>I139</f>
        <v>12632</v>
      </c>
      <c r="J138" s="36"/>
      <c r="K138" s="36"/>
      <c r="L138" s="36"/>
      <c r="M138" s="36"/>
    </row>
    <row r="139" spans="1:13" s="23" customFormat="1" ht="15.75">
      <c r="A139" s="146" t="s">
        <v>261</v>
      </c>
      <c r="B139" s="147" t="s">
        <v>242</v>
      </c>
      <c r="C139" s="147" t="s">
        <v>222</v>
      </c>
      <c r="D139" s="147" t="s">
        <v>221</v>
      </c>
      <c r="E139" s="67" t="s">
        <v>461</v>
      </c>
      <c r="F139" s="147" t="s">
        <v>274</v>
      </c>
      <c r="G139" s="147" t="s">
        <v>249</v>
      </c>
      <c r="H139" s="67"/>
      <c r="I139" s="38">
        <v>12632</v>
      </c>
      <c r="J139" s="36"/>
      <c r="K139" s="36"/>
      <c r="L139" s="36"/>
      <c r="M139" s="36"/>
    </row>
    <row r="140" spans="1:13" s="15" customFormat="1" ht="45">
      <c r="A140" s="142" t="s">
        <v>474</v>
      </c>
      <c r="B140" s="57" t="s">
        <v>242</v>
      </c>
      <c r="C140" s="57" t="s">
        <v>222</v>
      </c>
      <c r="D140" s="57" t="s">
        <v>221</v>
      </c>
      <c r="E140" s="57" t="s">
        <v>54</v>
      </c>
      <c r="F140" s="57"/>
      <c r="G140" s="57"/>
      <c r="H140" s="67"/>
      <c r="I140" s="36">
        <f>I141</f>
        <v>110</v>
      </c>
      <c r="J140" s="38"/>
      <c r="K140" s="38"/>
      <c r="L140" s="38"/>
      <c r="M140" s="38"/>
    </row>
    <row r="141" spans="1:13" s="15" customFormat="1" ht="60">
      <c r="A141" s="52" t="s">
        <v>412</v>
      </c>
      <c r="B141" s="57" t="s">
        <v>242</v>
      </c>
      <c r="C141" s="57" t="s">
        <v>222</v>
      </c>
      <c r="D141" s="57" t="s">
        <v>221</v>
      </c>
      <c r="E141" s="57" t="s">
        <v>55</v>
      </c>
      <c r="F141" s="57"/>
      <c r="G141" s="57"/>
      <c r="H141" s="67"/>
      <c r="I141" s="36">
        <f>I142</f>
        <v>110</v>
      </c>
      <c r="J141" s="36">
        <f>J142</f>
        <v>0</v>
      </c>
      <c r="K141" s="36">
        <f>K142</f>
        <v>0</v>
      </c>
      <c r="L141" s="36">
        <f>L142</f>
        <v>0</v>
      </c>
      <c r="M141" s="36">
        <f>M142</f>
        <v>0</v>
      </c>
    </row>
    <row r="142" spans="1:13" s="15" customFormat="1" ht="15.75">
      <c r="A142" s="52" t="s">
        <v>328</v>
      </c>
      <c r="B142" s="57" t="s">
        <v>242</v>
      </c>
      <c r="C142" s="57" t="s">
        <v>222</v>
      </c>
      <c r="D142" s="57" t="s">
        <v>221</v>
      </c>
      <c r="E142" s="57" t="s">
        <v>56</v>
      </c>
      <c r="F142" s="57"/>
      <c r="G142" s="57"/>
      <c r="H142" s="67"/>
      <c r="I142" s="36">
        <f>I143</f>
        <v>110</v>
      </c>
      <c r="J142" s="51"/>
      <c r="K142" s="51"/>
      <c r="L142" s="51"/>
      <c r="M142" s="51"/>
    </row>
    <row r="143" spans="1:13" s="15" customFormat="1" ht="45">
      <c r="A143" s="100" t="s">
        <v>273</v>
      </c>
      <c r="B143" s="57" t="s">
        <v>242</v>
      </c>
      <c r="C143" s="57" t="s">
        <v>222</v>
      </c>
      <c r="D143" s="57" t="s">
        <v>221</v>
      </c>
      <c r="E143" s="57" t="s">
        <v>56</v>
      </c>
      <c r="F143" s="57" t="s">
        <v>272</v>
      </c>
      <c r="G143" s="57"/>
      <c r="H143" s="67"/>
      <c r="I143" s="36">
        <f>I144</f>
        <v>110</v>
      </c>
      <c r="J143" s="51"/>
      <c r="K143" s="51"/>
      <c r="L143" s="51"/>
      <c r="M143" s="51"/>
    </row>
    <row r="144" spans="1:13" s="15" customFormat="1" ht="15.75">
      <c r="A144" s="60" t="s">
        <v>275</v>
      </c>
      <c r="B144" s="57" t="s">
        <v>242</v>
      </c>
      <c r="C144" s="57" t="s">
        <v>222</v>
      </c>
      <c r="D144" s="57" t="s">
        <v>221</v>
      </c>
      <c r="E144" s="57" t="s">
        <v>56</v>
      </c>
      <c r="F144" s="57" t="s">
        <v>274</v>
      </c>
      <c r="G144" s="57"/>
      <c r="H144" s="67"/>
      <c r="I144" s="36">
        <f>I145</f>
        <v>110</v>
      </c>
      <c r="J144" s="51"/>
      <c r="K144" s="51"/>
      <c r="L144" s="51"/>
      <c r="M144" s="51"/>
    </row>
    <row r="145" spans="1:13" s="15" customFormat="1" ht="15.75">
      <c r="A145" s="61" t="s">
        <v>260</v>
      </c>
      <c r="B145" s="67" t="s">
        <v>242</v>
      </c>
      <c r="C145" s="67" t="s">
        <v>222</v>
      </c>
      <c r="D145" s="67" t="s">
        <v>221</v>
      </c>
      <c r="E145" s="67" t="s">
        <v>56</v>
      </c>
      <c r="F145" s="67" t="s">
        <v>274</v>
      </c>
      <c r="G145" s="67" t="s">
        <v>248</v>
      </c>
      <c r="H145" s="67"/>
      <c r="I145" s="38">
        <v>110</v>
      </c>
      <c r="J145" s="51"/>
      <c r="K145" s="51"/>
      <c r="L145" s="51"/>
      <c r="M145" s="51"/>
    </row>
    <row r="146" spans="1:13" s="15" customFormat="1" ht="15.75">
      <c r="A146" s="60" t="s">
        <v>190</v>
      </c>
      <c r="B146" s="57" t="s">
        <v>242</v>
      </c>
      <c r="C146" s="57" t="s">
        <v>222</v>
      </c>
      <c r="D146" s="57" t="s">
        <v>221</v>
      </c>
      <c r="E146" s="92" t="s">
        <v>404</v>
      </c>
      <c r="F146" s="58"/>
      <c r="G146" s="58"/>
      <c r="H146" s="67"/>
      <c r="I146" s="36">
        <f>I147+I151</f>
        <v>26782.8</v>
      </c>
      <c r="J146" s="51"/>
      <c r="K146" s="51"/>
      <c r="L146" s="51"/>
      <c r="M146" s="51"/>
    </row>
    <row r="147" spans="1:13" s="15" customFormat="1" ht="45">
      <c r="A147" s="52" t="s">
        <v>327</v>
      </c>
      <c r="B147" s="57" t="s">
        <v>242</v>
      </c>
      <c r="C147" s="57" t="s">
        <v>222</v>
      </c>
      <c r="D147" s="57" t="s">
        <v>221</v>
      </c>
      <c r="E147" s="92" t="s">
        <v>387</v>
      </c>
      <c r="F147" s="58"/>
      <c r="G147" s="58"/>
      <c r="H147" s="67"/>
      <c r="I147" s="36">
        <f>I148</f>
        <v>7090.8</v>
      </c>
      <c r="J147" s="51"/>
      <c r="K147" s="51"/>
      <c r="L147" s="51"/>
      <c r="M147" s="51"/>
    </row>
    <row r="148" spans="1:13" s="15" customFormat="1" ht="45">
      <c r="A148" s="100" t="s">
        <v>273</v>
      </c>
      <c r="B148" s="57" t="s">
        <v>242</v>
      </c>
      <c r="C148" s="57" t="s">
        <v>222</v>
      </c>
      <c r="D148" s="57" t="s">
        <v>221</v>
      </c>
      <c r="E148" s="92" t="s">
        <v>387</v>
      </c>
      <c r="F148" s="57" t="s">
        <v>272</v>
      </c>
      <c r="G148" s="58"/>
      <c r="H148" s="67"/>
      <c r="I148" s="36">
        <f>I149</f>
        <v>7090.8</v>
      </c>
      <c r="J148" s="51"/>
      <c r="K148" s="51"/>
      <c r="L148" s="51"/>
      <c r="M148" s="51"/>
    </row>
    <row r="149" spans="1:13" s="15" customFormat="1" ht="15.75">
      <c r="A149" s="60" t="s">
        <v>275</v>
      </c>
      <c r="B149" s="57" t="s">
        <v>242</v>
      </c>
      <c r="C149" s="57" t="s">
        <v>222</v>
      </c>
      <c r="D149" s="57" t="s">
        <v>221</v>
      </c>
      <c r="E149" s="92" t="s">
        <v>387</v>
      </c>
      <c r="F149" s="57" t="s">
        <v>274</v>
      </c>
      <c r="G149" s="58"/>
      <c r="H149" s="67"/>
      <c r="I149" s="36">
        <f>I150</f>
        <v>7090.8</v>
      </c>
      <c r="J149" s="51"/>
      <c r="K149" s="51"/>
      <c r="L149" s="51"/>
      <c r="M149" s="51"/>
    </row>
    <row r="150" spans="1:13" s="15" customFormat="1" ht="15.75">
      <c r="A150" s="63" t="s">
        <v>261</v>
      </c>
      <c r="B150" s="67" t="s">
        <v>242</v>
      </c>
      <c r="C150" s="67" t="s">
        <v>222</v>
      </c>
      <c r="D150" s="67" t="s">
        <v>221</v>
      </c>
      <c r="E150" s="96" t="s">
        <v>387</v>
      </c>
      <c r="F150" s="67" t="s">
        <v>274</v>
      </c>
      <c r="G150" s="67" t="s">
        <v>249</v>
      </c>
      <c r="H150" s="67"/>
      <c r="I150" s="38">
        <v>7090.8</v>
      </c>
      <c r="J150" s="51"/>
      <c r="K150" s="51"/>
      <c r="L150" s="51"/>
      <c r="M150" s="51"/>
    </row>
    <row r="151" spans="1:13" s="15" customFormat="1" ht="80.25" customHeight="1">
      <c r="A151" s="60" t="s">
        <v>492</v>
      </c>
      <c r="B151" s="57" t="s">
        <v>242</v>
      </c>
      <c r="C151" s="57" t="s">
        <v>222</v>
      </c>
      <c r="D151" s="57" t="s">
        <v>221</v>
      </c>
      <c r="E151" s="92" t="s">
        <v>493</v>
      </c>
      <c r="F151" s="67"/>
      <c r="G151" s="67"/>
      <c r="H151" s="67"/>
      <c r="I151" s="36">
        <f>I152</f>
        <v>19692</v>
      </c>
      <c r="J151" s="51"/>
      <c r="K151" s="51"/>
      <c r="L151" s="51"/>
      <c r="M151" s="51"/>
    </row>
    <row r="152" spans="1:13" s="15" customFormat="1" ht="45">
      <c r="A152" s="100" t="s">
        <v>273</v>
      </c>
      <c r="B152" s="57" t="s">
        <v>242</v>
      </c>
      <c r="C152" s="57" t="s">
        <v>222</v>
      </c>
      <c r="D152" s="57" t="s">
        <v>221</v>
      </c>
      <c r="E152" s="92" t="s">
        <v>493</v>
      </c>
      <c r="F152" s="57" t="s">
        <v>272</v>
      </c>
      <c r="G152" s="58"/>
      <c r="H152" s="67"/>
      <c r="I152" s="36">
        <f>I153</f>
        <v>19692</v>
      </c>
      <c r="J152" s="51"/>
      <c r="K152" s="51"/>
      <c r="L152" s="51"/>
      <c r="M152" s="51"/>
    </row>
    <row r="153" spans="1:13" s="15" customFormat="1" ht="15.75">
      <c r="A153" s="60" t="s">
        <v>275</v>
      </c>
      <c r="B153" s="57" t="s">
        <v>242</v>
      </c>
      <c r="C153" s="57" t="s">
        <v>222</v>
      </c>
      <c r="D153" s="57" t="s">
        <v>221</v>
      </c>
      <c r="E153" s="92" t="s">
        <v>493</v>
      </c>
      <c r="F153" s="57" t="s">
        <v>274</v>
      </c>
      <c r="G153" s="58"/>
      <c r="H153" s="67"/>
      <c r="I153" s="36">
        <f>I154</f>
        <v>19692</v>
      </c>
      <c r="J153" s="51"/>
      <c r="K153" s="51"/>
      <c r="L153" s="51"/>
      <c r="M153" s="51"/>
    </row>
    <row r="154" spans="1:13" s="15" customFormat="1" ht="15.75">
      <c r="A154" s="63" t="s">
        <v>261</v>
      </c>
      <c r="B154" s="67" t="s">
        <v>242</v>
      </c>
      <c r="C154" s="67" t="s">
        <v>222</v>
      </c>
      <c r="D154" s="67" t="s">
        <v>221</v>
      </c>
      <c r="E154" s="96" t="s">
        <v>494</v>
      </c>
      <c r="F154" s="67" t="s">
        <v>274</v>
      </c>
      <c r="G154" s="67" t="s">
        <v>249</v>
      </c>
      <c r="H154" s="67"/>
      <c r="I154" s="38">
        <v>19692</v>
      </c>
      <c r="J154" s="51"/>
      <c r="K154" s="51"/>
      <c r="L154" s="51"/>
      <c r="M154" s="51"/>
    </row>
    <row r="155" spans="1:13" s="15" customFormat="1" ht="15.75">
      <c r="A155" s="62" t="s">
        <v>344</v>
      </c>
      <c r="B155" s="58" t="s">
        <v>242</v>
      </c>
      <c r="C155" s="58" t="s">
        <v>222</v>
      </c>
      <c r="D155" s="58" t="s">
        <v>222</v>
      </c>
      <c r="E155" s="58"/>
      <c r="F155" s="58"/>
      <c r="G155" s="58"/>
      <c r="H155" s="58"/>
      <c r="I155" s="35">
        <f>I156</f>
        <v>1200</v>
      </c>
      <c r="J155" s="79"/>
      <c r="K155" s="79"/>
      <c r="L155" s="79"/>
      <c r="M155" s="79"/>
    </row>
    <row r="156" spans="1:13" s="15" customFormat="1" ht="45">
      <c r="A156" s="60" t="s">
        <v>0</v>
      </c>
      <c r="B156" s="57" t="s">
        <v>242</v>
      </c>
      <c r="C156" s="57" t="s">
        <v>222</v>
      </c>
      <c r="D156" s="57" t="s">
        <v>222</v>
      </c>
      <c r="E156" s="57" t="s">
        <v>380</v>
      </c>
      <c r="F156" s="57"/>
      <c r="G156" s="57"/>
      <c r="H156" s="57"/>
      <c r="I156" s="36">
        <f aca="true" t="shared" si="3" ref="I156:I161">I157</f>
        <v>1200</v>
      </c>
      <c r="J156" s="74"/>
      <c r="K156" s="74"/>
      <c r="L156" s="74"/>
      <c r="M156" s="74"/>
    </row>
    <row r="157" spans="1:13" s="15" customFormat="1" ht="60">
      <c r="A157" s="60" t="s">
        <v>379</v>
      </c>
      <c r="B157" s="57" t="s">
        <v>242</v>
      </c>
      <c r="C157" s="57" t="s">
        <v>222</v>
      </c>
      <c r="D157" s="57" t="s">
        <v>222</v>
      </c>
      <c r="E157" s="57" t="s">
        <v>382</v>
      </c>
      <c r="F157" s="57"/>
      <c r="G157" s="57"/>
      <c r="H157" s="57"/>
      <c r="I157" s="36">
        <f t="shared" si="3"/>
        <v>1200</v>
      </c>
      <c r="J157" s="74"/>
      <c r="K157" s="74"/>
      <c r="L157" s="74"/>
      <c r="M157" s="74"/>
    </row>
    <row r="158" spans="1:13" s="15" customFormat="1" ht="30">
      <c r="A158" s="60" t="s">
        <v>395</v>
      </c>
      <c r="B158" s="57" t="s">
        <v>242</v>
      </c>
      <c r="C158" s="57" t="s">
        <v>222</v>
      </c>
      <c r="D158" s="57" t="s">
        <v>222</v>
      </c>
      <c r="E158" s="57" t="s">
        <v>396</v>
      </c>
      <c r="F158" s="57"/>
      <c r="G158" s="57"/>
      <c r="H158" s="57"/>
      <c r="I158" s="36">
        <f t="shared" si="3"/>
        <v>1200</v>
      </c>
      <c r="J158" s="74"/>
      <c r="K158" s="74"/>
      <c r="L158" s="74"/>
      <c r="M158" s="74"/>
    </row>
    <row r="159" spans="1:13" s="15" customFormat="1" ht="15.75">
      <c r="A159" s="52" t="s">
        <v>328</v>
      </c>
      <c r="B159" s="57" t="s">
        <v>242</v>
      </c>
      <c r="C159" s="57" t="s">
        <v>222</v>
      </c>
      <c r="D159" s="57" t="s">
        <v>222</v>
      </c>
      <c r="E159" s="57" t="s">
        <v>397</v>
      </c>
      <c r="F159" s="57"/>
      <c r="G159" s="57"/>
      <c r="H159" s="58"/>
      <c r="I159" s="36">
        <f t="shared" si="3"/>
        <v>1200</v>
      </c>
      <c r="J159" s="74"/>
      <c r="K159" s="74"/>
      <c r="L159" s="74"/>
      <c r="M159" s="74"/>
    </row>
    <row r="160" spans="1:13" s="15" customFormat="1" ht="30">
      <c r="A160" s="60" t="s">
        <v>283</v>
      </c>
      <c r="B160" s="57" t="s">
        <v>242</v>
      </c>
      <c r="C160" s="57" t="s">
        <v>222</v>
      </c>
      <c r="D160" s="57" t="s">
        <v>222</v>
      </c>
      <c r="E160" s="57" t="s">
        <v>397</v>
      </c>
      <c r="F160" s="57" t="s">
        <v>282</v>
      </c>
      <c r="G160" s="57"/>
      <c r="H160" s="57"/>
      <c r="I160" s="36">
        <f t="shared" si="3"/>
        <v>1200</v>
      </c>
      <c r="J160" s="74"/>
      <c r="K160" s="74"/>
      <c r="L160" s="74"/>
      <c r="M160" s="74"/>
    </row>
    <row r="161" spans="1:13" s="15" customFormat="1" ht="30">
      <c r="A161" s="60" t="s">
        <v>296</v>
      </c>
      <c r="B161" s="57" t="s">
        <v>242</v>
      </c>
      <c r="C161" s="57" t="s">
        <v>222</v>
      </c>
      <c r="D161" s="57" t="s">
        <v>222</v>
      </c>
      <c r="E161" s="57" t="s">
        <v>397</v>
      </c>
      <c r="F161" s="57" t="s">
        <v>286</v>
      </c>
      <c r="G161" s="57"/>
      <c r="H161" s="57"/>
      <c r="I161" s="36">
        <f t="shared" si="3"/>
        <v>1200</v>
      </c>
      <c r="J161" s="74"/>
      <c r="K161" s="74"/>
      <c r="L161" s="74"/>
      <c r="M161" s="74"/>
    </row>
    <row r="162" spans="1:13" s="15" customFormat="1" ht="15.75">
      <c r="A162" s="61" t="s">
        <v>260</v>
      </c>
      <c r="B162" s="67" t="s">
        <v>242</v>
      </c>
      <c r="C162" s="67" t="s">
        <v>222</v>
      </c>
      <c r="D162" s="67" t="s">
        <v>222</v>
      </c>
      <c r="E162" s="67" t="s">
        <v>397</v>
      </c>
      <c r="F162" s="67" t="s">
        <v>286</v>
      </c>
      <c r="G162" s="67" t="s">
        <v>248</v>
      </c>
      <c r="H162" s="67"/>
      <c r="I162" s="38">
        <v>1200</v>
      </c>
      <c r="J162" s="74"/>
      <c r="K162" s="74"/>
      <c r="L162" s="74"/>
      <c r="M162" s="74"/>
    </row>
    <row r="163" spans="1:13" s="15" customFormat="1" ht="15">
      <c r="A163" s="62" t="s">
        <v>210</v>
      </c>
      <c r="B163" s="58" t="s">
        <v>242</v>
      </c>
      <c r="C163" s="58" t="s">
        <v>222</v>
      </c>
      <c r="D163" s="58" t="s">
        <v>217</v>
      </c>
      <c r="E163" s="58"/>
      <c r="F163" s="58"/>
      <c r="G163" s="58"/>
      <c r="H163" s="58"/>
      <c r="I163" s="35">
        <f>I164+I194</f>
        <v>23467.9</v>
      </c>
      <c r="J163" s="74"/>
      <c r="K163" s="74"/>
      <c r="L163" s="74"/>
      <c r="M163" s="74"/>
    </row>
    <row r="164" spans="1:35" s="12" customFormat="1" ht="45">
      <c r="A164" s="60" t="s">
        <v>0</v>
      </c>
      <c r="B164" s="57" t="s">
        <v>242</v>
      </c>
      <c r="C164" s="57" t="s">
        <v>222</v>
      </c>
      <c r="D164" s="57" t="s">
        <v>217</v>
      </c>
      <c r="E164" s="57" t="s">
        <v>380</v>
      </c>
      <c r="F164" s="57"/>
      <c r="G164" s="57"/>
      <c r="H164" s="57"/>
      <c r="I164" s="36">
        <f>I165+I188+I174</f>
        <v>6055.200000000001</v>
      </c>
      <c r="J164" s="78"/>
      <c r="K164" s="78"/>
      <c r="L164" s="78"/>
      <c r="M164" s="78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</row>
    <row r="165" spans="1:35" s="12" customFormat="1" ht="60">
      <c r="A165" s="60" t="s">
        <v>379</v>
      </c>
      <c r="B165" s="57" t="s">
        <v>242</v>
      </c>
      <c r="C165" s="57" t="s">
        <v>222</v>
      </c>
      <c r="D165" s="57" t="s">
        <v>217</v>
      </c>
      <c r="E165" s="57" t="s">
        <v>382</v>
      </c>
      <c r="F165" s="57"/>
      <c r="G165" s="57"/>
      <c r="H165" s="57"/>
      <c r="I165" s="36">
        <f>I166</f>
        <v>3815.2000000000003</v>
      </c>
      <c r="J165" s="78"/>
      <c r="K165" s="78"/>
      <c r="L165" s="78"/>
      <c r="M165" s="78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</row>
    <row r="166" spans="1:35" s="12" customFormat="1" ht="45">
      <c r="A166" s="60" t="s">
        <v>1</v>
      </c>
      <c r="B166" s="57" t="s">
        <v>242</v>
      </c>
      <c r="C166" s="57" t="s">
        <v>222</v>
      </c>
      <c r="D166" s="57" t="s">
        <v>217</v>
      </c>
      <c r="E166" s="57" t="s">
        <v>398</v>
      </c>
      <c r="F166" s="57"/>
      <c r="G166" s="57"/>
      <c r="H166" s="57"/>
      <c r="I166" s="36">
        <f>I167</f>
        <v>3815.2000000000003</v>
      </c>
      <c r="J166" s="78"/>
      <c r="K166" s="78"/>
      <c r="L166" s="78"/>
      <c r="M166" s="78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</row>
    <row r="167" spans="1:35" s="12" customFormat="1" ht="18">
      <c r="A167" s="52" t="s">
        <v>328</v>
      </c>
      <c r="B167" s="57" t="s">
        <v>242</v>
      </c>
      <c r="C167" s="57" t="s">
        <v>222</v>
      </c>
      <c r="D167" s="57" t="s">
        <v>217</v>
      </c>
      <c r="E167" s="57" t="s">
        <v>399</v>
      </c>
      <c r="F167" s="57"/>
      <c r="G167" s="57"/>
      <c r="H167" s="57"/>
      <c r="I167" s="36">
        <f>I168+I171</f>
        <v>3815.2000000000003</v>
      </c>
      <c r="J167" s="78"/>
      <c r="K167" s="78"/>
      <c r="L167" s="78"/>
      <c r="M167" s="78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</row>
    <row r="168" spans="1:35" s="12" customFormat="1" ht="90">
      <c r="A168" s="60" t="s">
        <v>346</v>
      </c>
      <c r="B168" s="57" t="s">
        <v>242</v>
      </c>
      <c r="C168" s="57" t="s">
        <v>222</v>
      </c>
      <c r="D168" s="57" t="s">
        <v>217</v>
      </c>
      <c r="E168" s="57" t="s">
        <v>399</v>
      </c>
      <c r="F168" s="57" t="s">
        <v>268</v>
      </c>
      <c r="G168" s="57"/>
      <c r="H168" s="57"/>
      <c r="I168" s="36">
        <f>I169</f>
        <v>3663.8</v>
      </c>
      <c r="J168" s="74"/>
      <c r="K168" s="74"/>
      <c r="L168" s="74"/>
      <c r="M168" s="74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</row>
    <row r="169" spans="1:35" s="12" customFormat="1" ht="30">
      <c r="A169" s="60" t="s">
        <v>277</v>
      </c>
      <c r="B169" s="57" t="s">
        <v>242</v>
      </c>
      <c r="C169" s="57" t="s">
        <v>222</v>
      </c>
      <c r="D169" s="57" t="s">
        <v>217</v>
      </c>
      <c r="E169" s="57" t="s">
        <v>399</v>
      </c>
      <c r="F169" s="57" t="s">
        <v>276</v>
      </c>
      <c r="G169" s="57"/>
      <c r="H169" s="57"/>
      <c r="I169" s="36">
        <f>I170</f>
        <v>3663.8</v>
      </c>
      <c r="J169" s="74"/>
      <c r="K169" s="74"/>
      <c r="L169" s="74"/>
      <c r="M169" s="74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</row>
    <row r="170" spans="1:35" s="12" customFormat="1" ht="18">
      <c r="A170" s="61" t="s">
        <v>260</v>
      </c>
      <c r="B170" s="67" t="s">
        <v>242</v>
      </c>
      <c r="C170" s="67" t="s">
        <v>222</v>
      </c>
      <c r="D170" s="67" t="s">
        <v>217</v>
      </c>
      <c r="E170" s="67" t="s">
        <v>399</v>
      </c>
      <c r="F170" s="67" t="s">
        <v>276</v>
      </c>
      <c r="G170" s="67" t="s">
        <v>248</v>
      </c>
      <c r="H170" s="67"/>
      <c r="I170" s="38">
        <v>3663.8</v>
      </c>
      <c r="J170" s="74"/>
      <c r="K170" s="74"/>
      <c r="L170" s="74"/>
      <c r="M170" s="74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</row>
    <row r="171" spans="1:35" s="12" customFormat="1" ht="30" customHeight="1">
      <c r="A171" s="52" t="s">
        <v>362</v>
      </c>
      <c r="B171" s="57" t="s">
        <v>242</v>
      </c>
      <c r="C171" s="57" t="s">
        <v>222</v>
      </c>
      <c r="D171" s="57" t="s">
        <v>217</v>
      </c>
      <c r="E171" s="57" t="s">
        <v>399</v>
      </c>
      <c r="F171" s="57" t="s">
        <v>270</v>
      </c>
      <c r="G171" s="57"/>
      <c r="H171" s="57"/>
      <c r="I171" s="36">
        <f>I172</f>
        <v>151.4</v>
      </c>
      <c r="J171" s="74"/>
      <c r="K171" s="74"/>
      <c r="L171" s="74"/>
      <c r="M171" s="74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</row>
    <row r="172" spans="1:35" s="12" customFormat="1" ht="45">
      <c r="A172" s="52" t="s">
        <v>348</v>
      </c>
      <c r="B172" s="57" t="s">
        <v>242</v>
      </c>
      <c r="C172" s="57" t="s">
        <v>222</v>
      </c>
      <c r="D172" s="57" t="s">
        <v>217</v>
      </c>
      <c r="E172" s="57" t="s">
        <v>399</v>
      </c>
      <c r="F172" s="57" t="s">
        <v>271</v>
      </c>
      <c r="G172" s="57"/>
      <c r="H172" s="57"/>
      <c r="I172" s="36">
        <f>I173</f>
        <v>151.4</v>
      </c>
      <c r="J172" s="74"/>
      <c r="K172" s="74"/>
      <c r="L172" s="74"/>
      <c r="M172" s="74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</row>
    <row r="173" spans="1:35" s="12" customFormat="1" ht="18">
      <c r="A173" s="61" t="s">
        <v>260</v>
      </c>
      <c r="B173" s="67" t="s">
        <v>242</v>
      </c>
      <c r="C173" s="67" t="s">
        <v>222</v>
      </c>
      <c r="D173" s="67" t="s">
        <v>217</v>
      </c>
      <c r="E173" s="67" t="s">
        <v>399</v>
      </c>
      <c r="F173" s="67" t="s">
        <v>271</v>
      </c>
      <c r="G173" s="67" t="s">
        <v>248</v>
      </c>
      <c r="H173" s="67"/>
      <c r="I173" s="38">
        <v>151.4</v>
      </c>
      <c r="J173" s="74"/>
      <c r="K173" s="74"/>
      <c r="L173" s="74"/>
      <c r="M173" s="74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</row>
    <row r="174" spans="1:35" s="12" customFormat="1" ht="46.5" customHeight="1">
      <c r="A174" s="140" t="s">
        <v>432</v>
      </c>
      <c r="B174" s="57" t="s">
        <v>434</v>
      </c>
      <c r="C174" s="57" t="s">
        <v>222</v>
      </c>
      <c r="D174" s="57" t="s">
        <v>217</v>
      </c>
      <c r="E174" s="57" t="s">
        <v>430</v>
      </c>
      <c r="F174" s="57"/>
      <c r="G174" s="57"/>
      <c r="H174" s="57"/>
      <c r="I174" s="36">
        <f>I180+I179</f>
        <v>40</v>
      </c>
      <c r="J174" s="36" t="e">
        <f>J175</f>
        <v>#REF!</v>
      </c>
      <c r="K174" s="36" t="e">
        <f>K175</f>
        <v>#REF!</v>
      </c>
      <c r="L174" s="36" t="e">
        <f>L175</f>
        <v>#REF!</v>
      </c>
      <c r="M174" s="36" t="e">
        <f>M175</f>
        <v>#REF!</v>
      </c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</row>
    <row r="175" spans="1:35" s="12" customFormat="1" ht="32.25" customHeight="1">
      <c r="A175" s="143" t="s">
        <v>454</v>
      </c>
      <c r="B175" s="144" t="s">
        <v>434</v>
      </c>
      <c r="C175" s="144" t="s">
        <v>222</v>
      </c>
      <c r="D175" s="144" t="s">
        <v>217</v>
      </c>
      <c r="E175" s="144" t="s">
        <v>455</v>
      </c>
      <c r="F175" s="144"/>
      <c r="G175" s="144"/>
      <c r="H175" s="144"/>
      <c r="I175" s="145">
        <f>I176</f>
        <v>10</v>
      </c>
      <c r="J175" s="36" t="e">
        <f>#REF!</f>
        <v>#REF!</v>
      </c>
      <c r="K175" s="36" t="e">
        <f>#REF!</f>
        <v>#REF!</v>
      </c>
      <c r="L175" s="36" t="e">
        <f>#REF!</f>
        <v>#REF!</v>
      </c>
      <c r="M175" s="36" t="e">
        <f>#REF!</f>
        <v>#REF!</v>
      </c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</row>
    <row r="176" spans="1:35" s="12" customFormat="1" ht="18">
      <c r="A176" s="143" t="s">
        <v>328</v>
      </c>
      <c r="B176" s="144" t="s">
        <v>242</v>
      </c>
      <c r="C176" s="144" t="s">
        <v>222</v>
      </c>
      <c r="D176" s="144" t="s">
        <v>217</v>
      </c>
      <c r="E176" s="144" t="s">
        <v>456</v>
      </c>
      <c r="F176" s="144"/>
      <c r="G176" s="144"/>
      <c r="H176" s="144"/>
      <c r="I176" s="145">
        <f>I177</f>
        <v>10</v>
      </c>
      <c r="J176" s="36"/>
      <c r="K176" s="36"/>
      <c r="L176" s="36"/>
      <c r="M176" s="36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</row>
    <row r="177" spans="1:35" s="12" customFormat="1" ht="33.75" customHeight="1">
      <c r="A177" s="142" t="s">
        <v>362</v>
      </c>
      <c r="B177" s="144" t="s">
        <v>242</v>
      </c>
      <c r="C177" s="144" t="s">
        <v>222</v>
      </c>
      <c r="D177" s="144" t="s">
        <v>217</v>
      </c>
      <c r="E177" s="144" t="s">
        <v>456</v>
      </c>
      <c r="F177" s="144" t="s">
        <v>270</v>
      </c>
      <c r="G177" s="144"/>
      <c r="H177" s="144"/>
      <c r="I177" s="145">
        <f>I178</f>
        <v>10</v>
      </c>
      <c r="J177" s="36"/>
      <c r="K177" s="36"/>
      <c r="L177" s="36"/>
      <c r="M177" s="36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</row>
    <row r="178" spans="1:35" s="12" customFormat="1" ht="45">
      <c r="A178" s="142" t="s">
        <v>348</v>
      </c>
      <c r="B178" s="144" t="s">
        <v>242</v>
      </c>
      <c r="C178" s="144" t="s">
        <v>222</v>
      </c>
      <c r="D178" s="144" t="s">
        <v>217</v>
      </c>
      <c r="E178" s="144" t="s">
        <v>456</v>
      </c>
      <c r="F178" s="144" t="s">
        <v>271</v>
      </c>
      <c r="G178" s="144"/>
      <c r="H178" s="144"/>
      <c r="I178" s="145">
        <f>I179</f>
        <v>10</v>
      </c>
      <c r="J178" s="36"/>
      <c r="K178" s="36"/>
      <c r="L178" s="36"/>
      <c r="M178" s="36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</row>
    <row r="179" spans="1:35" s="12" customFormat="1" ht="18">
      <c r="A179" s="146" t="s">
        <v>260</v>
      </c>
      <c r="B179" s="147" t="s">
        <v>242</v>
      </c>
      <c r="C179" s="147" t="s">
        <v>222</v>
      </c>
      <c r="D179" s="147" t="s">
        <v>217</v>
      </c>
      <c r="E179" s="147" t="s">
        <v>456</v>
      </c>
      <c r="F179" s="147" t="s">
        <v>271</v>
      </c>
      <c r="G179" s="147" t="s">
        <v>248</v>
      </c>
      <c r="H179" s="147"/>
      <c r="I179" s="148">
        <v>10</v>
      </c>
      <c r="J179" s="36"/>
      <c r="K179" s="36"/>
      <c r="L179" s="36"/>
      <c r="M179" s="36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</row>
    <row r="180" spans="1:35" s="12" customFormat="1" ht="30">
      <c r="A180" s="140" t="s">
        <v>433</v>
      </c>
      <c r="B180" s="57" t="s">
        <v>434</v>
      </c>
      <c r="C180" s="57" t="s">
        <v>222</v>
      </c>
      <c r="D180" s="57" t="s">
        <v>217</v>
      </c>
      <c r="E180" s="57" t="s">
        <v>431</v>
      </c>
      <c r="F180" s="57"/>
      <c r="G180" s="57"/>
      <c r="H180" s="57"/>
      <c r="I180" s="36">
        <f>I181</f>
        <v>30</v>
      </c>
      <c r="J180" s="36"/>
      <c r="K180" s="36"/>
      <c r="L180" s="36"/>
      <c r="M180" s="36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</row>
    <row r="181" spans="1:35" s="12" customFormat="1" ht="18">
      <c r="A181" s="140" t="s">
        <v>328</v>
      </c>
      <c r="B181" s="57" t="s">
        <v>242</v>
      </c>
      <c r="C181" s="57" t="s">
        <v>222</v>
      </c>
      <c r="D181" s="57" t="s">
        <v>217</v>
      </c>
      <c r="E181" s="57" t="s">
        <v>436</v>
      </c>
      <c r="F181" s="57"/>
      <c r="G181" s="57"/>
      <c r="H181" s="57"/>
      <c r="I181" s="36">
        <f>I182+I185</f>
        <v>30</v>
      </c>
      <c r="J181" s="36"/>
      <c r="K181" s="36"/>
      <c r="L181" s="36"/>
      <c r="M181" s="36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</row>
    <row r="182" spans="1:35" s="12" customFormat="1" ht="33.75" customHeight="1">
      <c r="A182" s="142" t="s">
        <v>362</v>
      </c>
      <c r="B182" s="57" t="s">
        <v>434</v>
      </c>
      <c r="C182" s="57" t="s">
        <v>222</v>
      </c>
      <c r="D182" s="57" t="s">
        <v>217</v>
      </c>
      <c r="E182" s="57" t="s">
        <v>436</v>
      </c>
      <c r="F182" s="57" t="s">
        <v>270</v>
      </c>
      <c r="G182" s="57"/>
      <c r="H182" s="57"/>
      <c r="I182" s="36">
        <f>I183</f>
        <v>3</v>
      </c>
      <c r="J182" s="36"/>
      <c r="K182" s="36"/>
      <c r="L182" s="36"/>
      <c r="M182" s="36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</row>
    <row r="183" spans="1:35" s="12" customFormat="1" ht="45">
      <c r="A183" s="142" t="s">
        <v>348</v>
      </c>
      <c r="B183" s="57" t="s">
        <v>434</v>
      </c>
      <c r="C183" s="57" t="s">
        <v>222</v>
      </c>
      <c r="D183" s="57" t="s">
        <v>217</v>
      </c>
      <c r="E183" s="57" t="s">
        <v>436</v>
      </c>
      <c r="F183" s="57" t="s">
        <v>271</v>
      </c>
      <c r="G183" s="57"/>
      <c r="H183" s="57"/>
      <c r="I183" s="36">
        <f>I184</f>
        <v>3</v>
      </c>
      <c r="J183" s="36"/>
      <c r="K183" s="36"/>
      <c r="L183" s="36"/>
      <c r="M183" s="36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</row>
    <row r="184" spans="1:35" s="12" customFormat="1" ht="18">
      <c r="A184" s="141" t="s">
        <v>260</v>
      </c>
      <c r="B184" s="67" t="s">
        <v>434</v>
      </c>
      <c r="C184" s="67" t="s">
        <v>222</v>
      </c>
      <c r="D184" s="67" t="s">
        <v>217</v>
      </c>
      <c r="E184" s="67" t="s">
        <v>436</v>
      </c>
      <c r="F184" s="67" t="s">
        <v>271</v>
      </c>
      <c r="G184" s="67" t="s">
        <v>248</v>
      </c>
      <c r="H184" s="57"/>
      <c r="I184" s="38">
        <v>3</v>
      </c>
      <c r="J184" s="36"/>
      <c r="K184" s="36"/>
      <c r="L184" s="36"/>
      <c r="M184" s="36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</row>
    <row r="185" spans="1:35" s="12" customFormat="1" ht="30">
      <c r="A185" s="140" t="s">
        <v>283</v>
      </c>
      <c r="B185" s="57" t="s">
        <v>434</v>
      </c>
      <c r="C185" s="57" t="s">
        <v>222</v>
      </c>
      <c r="D185" s="57" t="s">
        <v>217</v>
      </c>
      <c r="E185" s="57" t="s">
        <v>436</v>
      </c>
      <c r="F185" s="57" t="s">
        <v>282</v>
      </c>
      <c r="G185" s="57"/>
      <c r="H185" s="57"/>
      <c r="I185" s="36">
        <f>I186</f>
        <v>27</v>
      </c>
      <c r="J185" s="36"/>
      <c r="K185" s="36"/>
      <c r="L185" s="36"/>
      <c r="M185" s="36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</row>
    <row r="186" spans="1:35" s="12" customFormat="1" ht="18">
      <c r="A186" s="140" t="s">
        <v>435</v>
      </c>
      <c r="B186" s="57" t="s">
        <v>434</v>
      </c>
      <c r="C186" s="57" t="s">
        <v>222</v>
      </c>
      <c r="D186" s="57" t="s">
        <v>217</v>
      </c>
      <c r="E186" s="57" t="s">
        <v>436</v>
      </c>
      <c r="F186" s="57" t="s">
        <v>437</v>
      </c>
      <c r="G186" s="57"/>
      <c r="H186" s="57"/>
      <c r="I186" s="36">
        <f>I187</f>
        <v>27</v>
      </c>
      <c r="J186" s="36"/>
      <c r="K186" s="36"/>
      <c r="L186" s="36"/>
      <c r="M186" s="36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</row>
    <row r="187" spans="1:35" s="12" customFormat="1" ht="18">
      <c r="A187" s="141" t="s">
        <v>260</v>
      </c>
      <c r="B187" s="67" t="s">
        <v>434</v>
      </c>
      <c r="C187" s="67" t="s">
        <v>222</v>
      </c>
      <c r="D187" s="67" t="s">
        <v>217</v>
      </c>
      <c r="E187" s="67" t="s">
        <v>436</v>
      </c>
      <c r="F187" s="67" t="s">
        <v>437</v>
      </c>
      <c r="G187" s="67" t="s">
        <v>248</v>
      </c>
      <c r="H187" s="67"/>
      <c r="I187" s="38">
        <v>27</v>
      </c>
      <c r="J187" s="75"/>
      <c r="K187" s="75"/>
      <c r="L187" s="75"/>
      <c r="M187" s="75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</row>
    <row r="188" spans="1:35" s="12" customFormat="1" ht="45">
      <c r="A188" s="60" t="s">
        <v>2</v>
      </c>
      <c r="B188" s="57" t="s">
        <v>242</v>
      </c>
      <c r="C188" s="57" t="s">
        <v>222</v>
      </c>
      <c r="D188" s="57" t="s">
        <v>217</v>
      </c>
      <c r="E188" s="57" t="s">
        <v>3</v>
      </c>
      <c r="F188" s="57"/>
      <c r="G188" s="57"/>
      <c r="H188" s="57"/>
      <c r="I188" s="36">
        <f>I189</f>
        <v>2200</v>
      </c>
      <c r="J188" s="74"/>
      <c r="K188" s="74"/>
      <c r="L188" s="74"/>
      <c r="M188" s="74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</row>
    <row r="189" spans="1:35" s="12" customFormat="1" ht="45">
      <c r="A189" s="60" t="s">
        <v>4</v>
      </c>
      <c r="B189" s="57" t="s">
        <v>242</v>
      </c>
      <c r="C189" s="57" t="s">
        <v>222</v>
      </c>
      <c r="D189" s="57" t="s">
        <v>217</v>
      </c>
      <c r="E189" s="57" t="s">
        <v>5</v>
      </c>
      <c r="F189" s="67"/>
      <c r="G189" s="67"/>
      <c r="H189" s="67"/>
      <c r="I189" s="36">
        <f>I190</f>
        <v>2200</v>
      </c>
      <c r="J189" s="74"/>
      <c r="K189" s="74"/>
      <c r="L189" s="74"/>
      <c r="M189" s="74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</row>
    <row r="190" spans="1:35" s="12" customFormat="1" ht="18">
      <c r="A190" s="52" t="s">
        <v>328</v>
      </c>
      <c r="B190" s="57" t="s">
        <v>242</v>
      </c>
      <c r="C190" s="57" t="s">
        <v>222</v>
      </c>
      <c r="D190" s="57" t="s">
        <v>217</v>
      </c>
      <c r="E190" s="57" t="s">
        <v>6</v>
      </c>
      <c r="F190" s="67"/>
      <c r="G190" s="67"/>
      <c r="H190" s="67"/>
      <c r="I190" s="36">
        <f>I191</f>
        <v>2200</v>
      </c>
      <c r="J190" s="74"/>
      <c r="K190" s="74"/>
      <c r="L190" s="74"/>
      <c r="M190" s="74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</row>
    <row r="191" spans="1:35" s="12" customFormat="1" ht="32.25" customHeight="1">
      <c r="A191" s="52" t="s">
        <v>362</v>
      </c>
      <c r="B191" s="57" t="s">
        <v>242</v>
      </c>
      <c r="C191" s="57" t="s">
        <v>222</v>
      </c>
      <c r="D191" s="57" t="s">
        <v>217</v>
      </c>
      <c r="E191" s="57" t="s">
        <v>6</v>
      </c>
      <c r="F191" s="57" t="s">
        <v>270</v>
      </c>
      <c r="G191" s="67"/>
      <c r="H191" s="67"/>
      <c r="I191" s="36">
        <f>I192</f>
        <v>2200</v>
      </c>
      <c r="J191" s="74"/>
      <c r="K191" s="74"/>
      <c r="L191" s="74"/>
      <c r="M191" s="74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</row>
    <row r="192" spans="1:35" s="12" customFormat="1" ht="45">
      <c r="A192" s="52" t="s">
        <v>348</v>
      </c>
      <c r="B192" s="57" t="s">
        <v>242</v>
      </c>
      <c r="C192" s="57" t="s">
        <v>222</v>
      </c>
      <c r="D192" s="57" t="s">
        <v>217</v>
      </c>
      <c r="E192" s="57" t="s">
        <v>6</v>
      </c>
      <c r="F192" s="57" t="s">
        <v>271</v>
      </c>
      <c r="G192" s="67"/>
      <c r="H192" s="67"/>
      <c r="I192" s="36">
        <f>I193</f>
        <v>2200</v>
      </c>
      <c r="J192" s="74"/>
      <c r="K192" s="74"/>
      <c r="L192" s="74"/>
      <c r="M192" s="74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</row>
    <row r="193" spans="1:35" s="12" customFormat="1" ht="18">
      <c r="A193" s="61" t="s">
        <v>260</v>
      </c>
      <c r="B193" s="67" t="s">
        <v>242</v>
      </c>
      <c r="C193" s="67" t="s">
        <v>222</v>
      </c>
      <c r="D193" s="67" t="s">
        <v>217</v>
      </c>
      <c r="E193" s="67" t="s">
        <v>6</v>
      </c>
      <c r="F193" s="67" t="s">
        <v>271</v>
      </c>
      <c r="G193" s="67" t="s">
        <v>248</v>
      </c>
      <c r="H193" s="67"/>
      <c r="I193" s="38">
        <v>2200</v>
      </c>
      <c r="J193" s="74"/>
      <c r="K193" s="74"/>
      <c r="L193" s="74"/>
      <c r="M193" s="74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</row>
    <row r="194" spans="1:35" s="12" customFormat="1" ht="18">
      <c r="A194" s="60" t="s">
        <v>190</v>
      </c>
      <c r="B194" s="57" t="s">
        <v>242</v>
      </c>
      <c r="C194" s="57" t="s">
        <v>222</v>
      </c>
      <c r="D194" s="57" t="s">
        <v>217</v>
      </c>
      <c r="E194" s="57" t="s">
        <v>404</v>
      </c>
      <c r="F194" s="57"/>
      <c r="G194" s="57"/>
      <c r="H194" s="67"/>
      <c r="I194" s="36">
        <f>I195+I205</f>
        <v>17412.7</v>
      </c>
      <c r="J194" s="74"/>
      <c r="K194" s="74"/>
      <c r="L194" s="74"/>
      <c r="M194" s="74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</row>
    <row r="195" spans="1:35" s="12" customFormat="1" ht="30">
      <c r="A195" s="60" t="s">
        <v>267</v>
      </c>
      <c r="B195" s="57" t="s">
        <v>242</v>
      </c>
      <c r="C195" s="57" t="s">
        <v>222</v>
      </c>
      <c r="D195" s="57" t="s">
        <v>217</v>
      </c>
      <c r="E195" s="92" t="s">
        <v>403</v>
      </c>
      <c r="F195" s="57"/>
      <c r="G195" s="57"/>
      <c r="H195" s="67"/>
      <c r="I195" s="36">
        <f>I196+I199+I202</f>
        <v>7025.2</v>
      </c>
      <c r="J195" s="74"/>
      <c r="K195" s="74"/>
      <c r="L195" s="74"/>
      <c r="M195" s="74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</row>
    <row r="196" spans="1:35" s="12" customFormat="1" ht="90">
      <c r="A196" s="60" t="s">
        <v>346</v>
      </c>
      <c r="B196" s="57" t="s">
        <v>242</v>
      </c>
      <c r="C196" s="57" t="s">
        <v>222</v>
      </c>
      <c r="D196" s="57" t="s">
        <v>217</v>
      </c>
      <c r="E196" s="92" t="s">
        <v>403</v>
      </c>
      <c r="F196" s="57" t="s">
        <v>268</v>
      </c>
      <c r="G196" s="57"/>
      <c r="H196" s="67"/>
      <c r="I196" s="36">
        <f>I197</f>
        <v>6719.4</v>
      </c>
      <c r="J196" s="74"/>
      <c r="K196" s="74"/>
      <c r="L196" s="74"/>
      <c r="M196" s="74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</row>
    <row r="197" spans="1:35" s="12" customFormat="1" ht="30">
      <c r="A197" s="60" t="s">
        <v>345</v>
      </c>
      <c r="B197" s="57" t="s">
        <v>242</v>
      </c>
      <c r="C197" s="57" t="s">
        <v>222</v>
      </c>
      <c r="D197" s="57" t="s">
        <v>217</v>
      </c>
      <c r="E197" s="92" t="s">
        <v>403</v>
      </c>
      <c r="F197" s="57" t="s">
        <v>269</v>
      </c>
      <c r="G197" s="57"/>
      <c r="H197" s="67"/>
      <c r="I197" s="36">
        <f>I198</f>
        <v>6719.4</v>
      </c>
      <c r="J197" s="74"/>
      <c r="K197" s="74"/>
      <c r="L197" s="74"/>
      <c r="M197" s="74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</row>
    <row r="198" spans="1:35" s="12" customFormat="1" ht="18">
      <c r="A198" s="61" t="s">
        <v>260</v>
      </c>
      <c r="B198" s="67" t="s">
        <v>242</v>
      </c>
      <c r="C198" s="67" t="s">
        <v>222</v>
      </c>
      <c r="D198" s="67" t="s">
        <v>217</v>
      </c>
      <c r="E198" s="96" t="s">
        <v>403</v>
      </c>
      <c r="F198" s="67" t="s">
        <v>269</v>
      </c>
      <c r="G198" s="67" t="s">
        <v>248</v>
      </c>
      <c r="H198" s="67"/>
      <c r="I198" s="38">
        <v>6719.4</v>
      </c>
      <c r="J198" s="74"/>
      <c r="K198" s="74"/>
      <c r="L198" s="74"/>
      <c r="M198" s="74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</row>
    <row r="199" spans="1:35" s="12" customFormat="1" ht="33.75" customHeight="1">
      <c r="A199" s="52" t="s">
        <v>362</v>
      </c>
      <c r="B199" s="57" t="s">
        <v>242</v>
      </c>
      <c r="C199" s="57" t="s">
        <v>222</v>
      </c>
      <c r="D199" s="57" t="s">
        <v>217</v>
      </c>
      <c r="E199" s="92" t="s">
        <v>403</v>
      </c>
      <c r="F199" s="57" t="s">
        <v>270</v>
      </c>
      <c r="G199" s="57"/>
      <c r="H199" s="67"/>
      <c r="I199" s="36">
        <f>I200</f>
        <v>294.8</v>
      </c>
      <c r="J199" s="74"/>
      <c r="K199" s="74"/>
      <c r="L199" s="74"/>
      <c r="M199" s="74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</row>
    <row r="200" spans="1:35" s="12" customFormat="1" ht="45">
      <c r="A200" s="52" t="s">
        <v>348</v>
      </c>
      <c r="B200" s="57" t="s">
        <v>242</v>
      </c>
      <c r="C200" s="57" t="s">
        <v>222</v>
      </c>
      <c r="D200" s="57" t="s">
        <v>217</v>
      </c>
      <c r="E200" s="92" t="s">
        <v>403</v>
      </c>
      <c r="F200" s="57" t="s">
        <v>271</v>
      </c>
      <c r="G200" s="57"/>
      <c r="H200" s="67"/>
      <c r="I200" s="36">
        <f>I201</f>
        <v>294.8</v>
      </c>
      <c r="J200" s="74"/>
      <c r="K200" s="74"/>
      <c r="L200" s="74"/>
      <c r="M200" s="74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</row>
    <row r="201" spans="1:35" s="12" customFormat="1" ht="18">
      <c r="A201" s="61" t="s">
        <v>260</v>
      </c>
      <c r="B201" s="67" t="s">
        <v>242</v>
      </c>
      <c r="C201" s="67" t="s">
        <v>222</v>
      </c>
      <c r="D201" s="67" t="s">
        <v>217</v>
      </c>
      <c r="E201" s="96" t="s">
        <v>403</v>
      </c>
      <c r="F201" s="67" t="s">
        <v>271</v>
      </c>
      <c r="G201" s="67" t="s">
        <v>248</v>
      </c>
      <c r="H201" s="67"/>
      <c r="I201" s="38">
        <v>294.8</v>
      </c>
      <c r="J201" s="74"/>
      <c r="K201" s="74"/>
      <c r="L201" s="74"/>
      <c r="M201" s="74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</row>
    <row r="202" spans="1:35" s="12" customFormat="1" ht="18">
      <c r="A202" s="52" t="s">
        <v>279</v>
      </c>
      <c r="B202" s="57" t="s">
        <v>242</v>
      </c>
      <c r="C202" s="57" t="s">
        <v>222</v>
      </c>
      <c r="D202" s="57" t="s">
        <v>217</v>
      </c>
      <c r="E202" s="92" t="s">
        <v>403</v>
      </c>
      <c r="F202" s="57" t="s">
        <v>278</v>
      </c>
      <c r="G202" s="57"/>
      <c r="H202" s="67"/>
      <c r="I202" s="36">
        <f>I204</f>
        <v>11</v>
      </c>
      <c r="J202" s="74"/>
      <c r="K202" s="74"/>
      <c r="L202" s="74"/>
      <c r="M202" s="74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</row>
    <row r="203" spans="1:35" s="12" customFormat="1" ht="18">
      <c r="A203" s="52" t="s">
        <v>281</v>
      </c>
      <c r="B203" s="57" t="s">
        <v>242</v>
      </c>
      <c r="C203" s="57" t="s">
        <v>222</v>
      </c>
      <c r="D203" s="57" t="s">
        <v>217</v>
      </c>
      <c r="E203" s="92" t="s">
        <v>403</v>
      </c>
      <c r="F203" s="57" t="s">
        <v>280</v>
      </c>
      <c r="G203" s="57"/>
      <c r="H203" s="67"/>
      <c r="I203" s="36">
        <f>I204</f>
        <v>11</v>
      </c>
      <c r="J203" s="74"/>
      <c r="K203" s="74"/>
      <c r="L203" s="74"/>
      <c r="M203" s="74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</row>
    <row r="204" spans="1:35" s="12" customFormat="1" ht="18">
      <c r="A204" s="61" t="s">
        <v>260</v>
      </c>
      <c r="B204" s="67" t="s">
        <v>242</v>
      </c>
      <c r="C204" s="67" t="s">
        <v>222</v>
      </c>
      <c r="D204" s="67" t="s">
        <v>217</v>
      </c>
      <c r="E204" s="96" t="s">
        <v>403</v>
      </c>
      <c r="F204" s="67" t="s">
        <v>280</v>
      </c>
      <c r="G204" s="67" t="s">
        <v>248</v>
      </c>
      <c r="H204" s="67"/>
      <c r="I204" s="38">
        <v>11</v>
      </c>
      <c r="J204" s="74"/>
      <c r="K204" s="74"/>
      <c r="L204" s="74"/>
      <c r="M204" s="74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</row>
    <row r="205" spans="1:35" s="12" customFormat="1" ht="45">
      <c r="A205" s="60" t="s">
        <v>289</v>
      </c>
      <c r="B205" s="57" t="s">
        <v>242</v>
      </c>
      <c r="C205" s="57" t="s">
        <v>222</v>
      </c>
      <c r="D205" s="57" t="s">
        <v>217</v>
      </c>
      <c r="E205" s="57" t="s">
        <v>405</v>
      </c>
      <c r="F205" s="57"/>
      <c r="G205" s="57"/>
      <c r="H205" s="67"/>
      <c r="I205" s="36">
        <f>I206+I209+I212</f>
        <v>10387.5</v>
      </c>
      <c r="J205" s="74"/>
      <c r="K205" s="74"/>
      <c r="L205" s="74"/>
      <c r="M205" s="74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</row>
    <row r="206" spans="1:35" s="12" customFormat="1" ht="90">
      <c r="A206" s="60" t="s">
        <v>346</v>
      </c>
      <c r="B206" s="57" t="s">
        <v>242</v>
      </c>
      <c r="C206" s="57" t="s">
        <v>222</v>
      </c>
      <c r="D206" s="57" t="s">
        <v>217</v>
      </c>
      <c r="E206" s="57" t="s">
        <v>405</v>
      </c>
      <c r="F206" s="57" t="s">
        <v>268</v>
      </c>
      <c r="G206" s="57"/>
      <c r="H206" s="67"/>
      <c r="I206" s="36">
        <f>I207</f>
        <v>9867</v>
      </c>
      <c r="J206" s="74"/>
      <c r="K206" s="74"/>
      <c r="L206" s="74"/>
      <c r="M206" s="74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</row>
    <row r="207" spans="1:35" s="12" customFormat="1" ht="30">
      <c r="A207" s="60" t="s">
        <v>277</v>
      </c>
      <c r="B207" s="57" t="s">
        <v>242</v>
      </c>
      <c r="C207" s="57" t="s">
        <v>222</v>
      </c>
      <c r="D207" s="57" t="s">
        <v>217</v>
      </c>
      <c r="E207" s="57" t="s">
        <v>405</v>
      </c>
      <c r="F207" s="57" t="s">
        <v>276</v>
      </c>
      <c r="G207" s="57"/>
      <c r="H207" s="67"/>
      <c r="I207" s="36">
        <f>I208</f>
        <v>9867</v>
      </c>
      <c r="J207" s="74"/>
      <c r="K207" s="74"/>
      <c r="L207" s="74"/>
      <c r="M207" s="74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</row>
    <row r="208" spans="1:35" s="12" customFormat="1" ht="18">
      <c r="A208" s="63" t="s">
        <v>260</v>
      </c>
      <c r="B208" s="67" t="s">
        <v>242</v>
      </c>
      <c r="C208" s="67" t="s">
        <v>222</v>
      </c>
      <c r="D208" s="67" t="s">
        <v>217</v>
      </c>
      <c r="E208" s="67" t="s">
        <v>405</v>
      </c>
      <c r="F208" s="67" t="s">
        <v>276</v>
      </c>
      <c r="G208" s="67" t="s">
        <v>248</v>
      </c>
      <c r="H208" s="67"/>
      <c r="I208" s="38">
        <v>9867</v>
      </c>
      <c r="J208" s="74"/>
      <c r="K208" s="74"/>
      <c r="L208" s="74"/>
      <c r="M208" s="74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</row>
    <row r="209" spans="1:35" s="12" customFormat="1" ht="32.25" customHeight="1">
      <c r="A209" s="52" t="s">
        <v>362</v>
      </c>
      <c r="B209" s="57" t="s">
        <v>242</v>
      </c>
      <c r="C209" s="57" t="s">
        <v>222</v>
      </c>
      <c r="D209" s="57" t="s">
        <v>217</v>
      </c>
      <c r="E209" s="57" t="s">
        <v>405</v>
      </c>
      <c r="F209" s="57" t="s">
        <v>270</v>
      </c>
      <c r="G209" s="57"/>
      <c r="H209" s="67"/>
      <c r="I209" s="36">
        <f>I210</f>
        <v>504.5</v>
      </c>
      <c r="J209" s="74"/>
      <c r="K209" s="74"/>
      <c r="L209" s="74"/>
      <c r="M209" s="74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</row>
    <row r="210" spans="1:35" s="12" customFormat="1" ht="45">
      <c r="A210" s="52" t="s">
        <v>348</v>
      </c>
      <c r="B210" s="57" t="s">
        <v>242</v>
      </c>
      <c r="C210" s="57" t="s">
        <v>222</v>
      </c>
      <c r="D210" s="57" t="s">
        <v>217</v>
      </c>
      <c r="E210" s="57" t="s">
        <v>405</v>
      </c>
      <c r="F210" s="57" t="s">
        <v>271</v>
      </c>
      <c r="G210" s="57"/>
      <c r="H210" s="67"/>
      <c r="I210" s="36">
        <f>I211</f>
        <v>504.5</v>
      </c>
      <c r="J210" s="74"/>
      <c r="K210" s="74"/>
      <c r="L210" s="74"/>
      <c r="M210" s="74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</row>
    <row r="211" spans="1:35" s="12" customFormat="1" ht="18">
      <c r="A211" s="61" t="s">
        <v>260</v>
      </c>
      <c r="B211" s="67" t="s">
        <v>242</v>
      </c>
      <c r="C211" s="67" t="s">
        <v>222</v>
      </c>
      <c r="D211" s="67" t="s">
        <v>217</v>
      </c>
      <c r="E211" s="67" t="s">
        <v>405</v>
      </c>
      <c r="F211" s="67" t="s">
        <v>271</v>
      </c>
      <c r="G211" s="67" t="s">
        <v>248</v>
      </c>
      <c r="H211" s="67"/>
      <c r="I211" s="38">
        <v>504.5</v>
      </c>
      <c r="J211" s="74"/>
      <c r="K211" s="74"/>
      <c r="L211" s="74"/>
      <c r="M211" s="74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</row>
    <row r="212" spans="1:35" s="12" customFormat="1" ht="18">
      <c r="A212" s="52" t="s">
        <v>279</v>
      </c>
      <c r="B212" s="57" t="s">
        <v>242</v>
      </c>
      <c r="C212" s="57" t="s">
        <v>222</v>
      </c>
      <c r="D212" s="57" t="s">
        <v>217</v>
      </c>
      <c r="E212" s="57" t="s">
        <v>405</v>
      </c>
      <c r="F212" s="57" t="s">
        <v>278</v>
      </c>
      <c r="G212" s="57"/>
      <c r="H212" s="67"/>
      <c r="I212" s="36">
        <f>I213</f>
        <v>16</v>
      </c>
      <c r="J212" s="74"/>
      <c r="K212" s="74"/>
      <c r="L212" s="74"/>
      <c r="M212" s="74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</row>
    <row r="213" spans="1:35" s="12" customFormat="1" ht="18">
      <c r="A213" s="52" t="s">
        <v>281</v>
      </c>
      <c r="B213" s="57" t="s">
        <v>242</v>
      </c>
      <c r="C213" s="57" t="s">
        <v>222</v>
      </c>
      <c r="D213" s="57" t="s">
        <v>217</v>
      </c>
      <c r="E213" s="57" t="s">
        <v>405</v>
      </c>
      <c r="F213" s="57" t="s">
        <v>280</v>
      </c>
      <c r="G213" s="57"/>
      <c r="H213" s="67"/>
      <c r="I213" s="36">
        <f>I214</f>
        <v>16</v>
      </c>
      <c r="J213" s="74"/>
      <c r="K213" s="74"/>
      <c r="L213" s="74"/>
      <c r="M213" s="74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</row>
    <row r="214" spans="1:35" s="12" customFormat="1" ht="18">
      <c r="A214" s="61" t="s">
        <v>260</v>
      </c>
      <c r="B214" s="67" t="s">
        <v>242</v>
      </c>
      <c r="C214" s="67" t="s">
        <v>222</v>
      </c>
      <c r="D214" s="67" t="s">
        <v>217</v>
      </c>
      <c r="E214" s="67" t="s">
        <v>405</v>
      </c>
      <c r="F214" s="67" t="s">
        <v>280</v>
      </c>
      <c r="G214" s="67" t="s">
        <v>248</v>
      </c>
      <c r="H214" s="67"/>
      <c r="I214" s="38">
        <v>16</v>
      </c>
      <c r="J214" s="74"/>
      <c r="K214" s="74"/>
      <c r="L214" s="74"/>
      <c r="M214" s="74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</row>
    <row r="215" spans="1:35" s="12" customFormat="1" ht="18">
      <c r="A215" s="62" t="s">
        <v>212</v>
      </c>
      <c r="B215" s="58" t="s">
        <v>242</v>
      </c>
      <c r="C215" s="58" t="s">
        <v>229</v>
      </c>
      <c r="D215" s="57"/>
      <c r="E215" s="57"/>
      <c r="F215" s="57"/>
      <c r="G215" s="57"/>
      <c r="H215" s="57"/>
      <c r="I215" s="35">
        <f>I216</f>
        <v>10307.699999999999</v>
      </c>
      <c r="J215" s="74"/>
      <c r="K215" s="74"/>
      <c r="L215" s="74"/>
      <c r="M215" s="74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</row>
    <row r="216" spans="1:35" s="12" customFormat="1" ht="18">
      <c r="A216" s="62" t="s">
        <v>264</v>
      </c>
      <c r="B216" s="58" t="s">
        <v>242</v>
      </c>
      <c r="C216" s="58" t="s">
        <v>229</v>
      </c>
      <c r="D216" s="58" t="s">
        <v>218</v>
      </c>
      <c r="E216" s="58"/>
      <c r="F216" s="58"/>
      <c r="G216" s="58"/>
      <c r="H216" s="58"/>
      <c r="I216" s="35">
        <f>I217</f>
        <v>10307.699999999999</v>
      </c>
      <c r="J216" s="74"/>
      <c r="K216" s="74"/>
      <c r="L216" s="74"/>
      <c r="M216" s="74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</row>
    <row r="217" spans="1:35" s="12" customFormat="1" ht="18">
      <c r="A217" s="60" t="s">
        <v>190</v>
      </c>
      <c r="B217" s="57" t="s">
        <v>242</v>
      </c>
      <c r="C217" s="57" t="s">
        <v>229</v>
      </c>
      <c r="D217" s="57" t="s">
        <v>218</v>
      </c>
      <c r="E217" s="57" t="s">
        <v>67</v>
      </c>
      <c r="F217" s="57"/>
      <c r="G217" s="57"/>
      <c r="H217" s="57"/>
      <c r="I217" s="36">
        <f>I218+I222</f>
        <v>10307.699999999999</v>
      </c>
      <c r="J217" s="74"/>
      <c r="K217" s="74"/>
      <c r="L217" s="74"/>
      <c r="M217" s="74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</row>
    <row r="218" spans="1:35" s="12" customFormat="1" ht="90">
      <c r="A218" s="89" t="s">
        <v>417</v>
      </c>
      <c r="B218" s="57" t="s">
        <v>242</v>
      </c>
      <c r="C218" s="57" t="s">
        <v>229</v>
      </c>
      <c r="D218" s="57" t="s">
        <v>218</v>
      </c>
      <c r="E218" s="57" t="s">
        <v>7</v>
      </c>
      <c r="F218" s="57"/>
      <c r="G218" s="57"/>
      <c r="H218" s="57"/>
      <c r="I218" s="36">
        <f>I219</f>
        <v>10283.4</v>
      </c>
      <c r="J218" s="74"/>
      <c r="K218" s="74"/>
      <c r="L218" s="74"/>
      <c r="M218" s="74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</row>
    <row r="219" spans="1:35" s="12" customFormat="1" ht="30">
      <c r="A219" s="60" t="s">
        <v>283</v>
      </c>
      <c r="B219" s="57" t="s">
        <v>242</v>
      </c>
      <c r="C219" s="57" t="s">
        <v>229</v>
      </c>
      <c r="D219" s="57" t="s">
        <v>218</v>
      </c>
      <c r="E219" s="57" t="s">
        <v>7</v>
      </c>
      <c r="F219" s="57" t="s">
        <v>282</v>
      </c>
      <c r="G219" s="57"/>
      <c r="H219" s="57"/>
      <c r="I219" s="36">
        <f>I220</f>
        <v>10283.4</v>
      </c>
      <c r="J219" s="74"/>
      <c r="K219" s="74"/>
      <c r="L219" s="74"/>
      <c r="M219" s="74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</row>
    <row r="220" spans="1:35" s="12" customFormat="1" ht="30">
      <c r="A220" s="60" t="s">
        <v>296</v>
      </c>
      <c r="B220" s="57" t="s">
        <v>242</v>
      </c>
      <c r="C220" s="57" t="s">
        <v>229</v>
      </c>
      <c r="D220" s="57" t="s">
        <v>218</v>
      </c>
      <c r="E220" s="57" t="s">
        <v>7</v>
      </c>
      <c r="F220" s="57" t="s">
        <v>286</v>
      </c>
      <c r="G220" s="57"/>
      <c r="H220" s="57"/>
      <c r="I220" s="36">
        <f>I221</f>
        <v>10283.4</v>
      </c>
      <c r="J220" s="74"/>
      <c r="K220" s="74"/>
      <c r="L220" s="74"/>
      <c r="M220" s="74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</row>
    <row r="221" spans="1:35" s="12" customFormat="1" ht="18">
      <c r="A221" s="61" t="s">
        <v>261</v>
      </c>
      <c r="B221" s="67" t="s">
        <v>242</v>
      </c>
      <c r="C221" s="67" t="s">
        <v>229</v>
      </c>
      <c r="D221" s="67" t="s">
        <v>218</v>
      </c>
      <c r="E221" s="67" t="s">
        <v>7</v>
      </c>
      <c r="F221" s="102" t="s">
        <v>286</v>
      </c>
      <c r="G221" s="102" t="s">
        <v>249</v>
      </c>
      <c r="H221" s="102"/>
      <c r="I221" s="42">
        <v>10283.4</v>
      </c>
      <c r="J221" s="74"/>
      <c r="K221" s="74"/>
      <c r="L221" s="74"/>
      <c r="M221" s="74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</row>
    <row r="222" spans="1:35" s="12" customFormat="1" ht="75">
      <c r="A222" s="52" t="s">
        <v>185</v>
      </c>
      <c r="B222" s="57" t="s">
        <v>242</v>
      </c>
      <c r="C222" s="57" t="s">
        <v>229</v>
      </c>
      <c r="D222" s="57" t="s">
        <v>218</v>
      </c>
      <c r="E222" s="57" t="s">
        <v>8</v>
      </c>
      <c r="F222" s="58"/>
      <c r="G222" s="58"/>
      <c r="H222" s="58"/>
      <c r="I222" s="36">
        <f>I223</f>
        <v>24.3</v>
      </c>
      <c r="J222" s="74"/>
      <c r="K222" s="74"/>
      <c r="L222" s="74"/>
      <c r="M222" s="74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</row>
    <row r="223" spans="1:35" s="12" customFormat="1" ht="30">
      <c r="A223" s="60" t="s">
        <v>283</v>
      </c>
      <c r="B223" s="57" t="s">
        <v>242</v>
      </c>
      <c r="C223" s="57" t="s">
        <v>229</v>
      </c>
      <c r="D223" s="57" t="s">
        <v>218</v>
      </c>
      <c r="E223" s="57" t="s">
        <v>8</v>
      </c>
      <c r="F223" s="57" t="s">
        <v>282</v>
      </c>
      <c r="G223" s="58"/>
      <c r="H223" s="58"/>
      <c r="I223" s="36">
        <f>I224</f>
        <v>24.3</v>
      </c>
      <c r="J223" s="74"/>
      <c r="K223" s="74"/>
      <c r="L223" s="74"/>
      <c r="M223" s="74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</row>
    <row r="224" spans="1:35" s="12" customFormat="1" ht="30">
      <c r="A224" s="60" t="s">
        <v>285</v>
      </c>
      <c r="B224" s="57" t="s">
        <v>242</v>
      </c>
      <c r="C224" s="57" t="s">
        <v>229</v>
      </c>
      <c r="D224" s="57" t="s">
        <v>218</v>
      </c>
      <c r="E224" s="57" t="s">
        <v>8</v>
      </c>
      <c r="F224" s="57" t="s">
        <v>284</v>
      </c>
      <c r="G224" s="58"/>
      <c r="H224" s="58"/>
      <c r="I224" s="36">
        <f>I225</f>
        <v>24.3</v>
      </c>
      <c r="J224" s="74"/>
      <c r="K224" s="74"/>
      <c r="L224" s="74"/>
      <c r="M224" s="74"/>
      <c r="N224" s="11" t="s">
        <v>235</v>
      </c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</row>
    <row r="225" spans="1:35" s="12" customFormat="1" ht="18">
      <c r="A225" s="61" t="s">
        <v>260</v>
      </c>
      <c r="B225" s="67" t="s">
        <v>242</v>
      </c>
      <c r="C225" s="67" t="s">
        <v>229</v>
      </c>
      <c r="D225" s="67" t="s">
        <v>218</v>
      </c>
      <c r="E225" s="67" t="s">
        <v>8</v>
      </c>
      <c r="F225" s="67" t="s">
        <v>284</v>
      </c>
      <c r="G225" s="67" t="s">
        <v>248</v>
      </c>
      <c r="H225" s="101"/>
      <c r="I225" s="38">
        <v>24.3</v>
      </c>
      <c r="J225" s="74"/>
      <c r="K225" s="74"/>
      <c r="L225" s="74"/>
      <c r="M225" s="74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</row>
    <row r="226" spans="1:35" s="12" customFormat="1" ht="42.75">
      <c r="A226" s="62" t="s">
        <v>251</v>
      </c>
      <c r="B226" s="58" t="s">
        <v>243</v>
      </c>
      <c r="C226" s="58"/>
      <c r="D226" s="58"/>
      <c r="E226" s="58"/>
      <c r="F226" s="58"/>
      <c r="G226" s="58"/>
      <c r="H226" s="58"/>
      <c r="I226" s="35">
        <f>I229+I246+I260+I288</f>
        <v>28631.299999999996</v>
      </c>
      <c r="J226" s="74"/>
      <c r="K226" s="74"/>
      <c r="L226" s="74"/>
      <c r="M226" s="74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</row>
    <row r="227" spans="1:35" s="12" customFormat="1" ht="18">
      <c r="A227" s="62" t="s">
        <v>260</v>
      </c>
      <c r="B227" s="58" t="s">
        <v>243</v>
      </c>
      <c r="C227" s="58"/>
      <c r="D227" s="58"/>
      <c r="E227" s="58"/>
      <c r="F227" s="58"/>
      <c r="G227" s="58" t="s">
        <v>248</v>
      </c>
      <c r="H227" s="58"/>
      <c r="I227" s="35">
        <f>I235+I238+I242+I245+I259+I280+I287+I253+I275</f>
        <v>14431.300000000001</v>
      </c>
      <c r="J227" s="74"/>
      <c r="K227" s="74"/>
      <c r="L227" s="74"/>
      <c r="M227" s="74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</row>
    <row r="228" spans="1:35" s="12" customFormat="1" ht="18">
      <c r="A228" s="62" t="s">
        <v>261</v>
      </c>
      <c r="B228" s="58" t="s">
        <v>243</v>
      </c>
      <c r="C228" s="58"/>
      <c r="D228" s="58"/>
      <c r="E228" s="58"/>
      <c r="F228" s="58"/>
      <c r="G228" s="58" t="s">
        <v>249</v>
      </c>
      <c r="H228" s="58"/>
      <c r="I228" s="35">
        <f>I294+I267+I271</f>
        <v>14200</v>
      </c>
      <c r="J228" s="74"/>
      <c r="K228" s="74"/>
      <c r="L228" s="74"/>
      <c r="M228" s="74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</row>
    <row r="229" spans="1:35" s="12" customFormat="1" ht="18">
      <c r="A229" s="62" t="s">
        <v>265</v>
      </c>
      <c r="B229" s="58">
        <v>163</v>
      </c>
      <c r="C229" s="58" t="s">
        <v>215</v>
      </c>
      <c r="D229" s="58"/>
      <c r="E229" s="58"/>
      <c r="F229" s="57"/>
      <c r="G229" s="57"/>
      <c r="H229" s="57"/>
      <c r="I229" s="35">
        <f>I230</f>
        <v>8778.9</v>
      </c>
      <c r="J229" s="74"/>
      <c r="K229" s="74"/>
      <c r="L229" s="74"/>
      <c r="M229" s="74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</row>
    <row r="230" spans="1:35" s="12" customFormat="1" ht="18">
      <c r="A230" s="62" t="s">
        <v>202</v>
      </c>
      <c r="B230" s="58">
        <v>163</v>
      </c>
      <c r="C230" s="58" t="s">
        <v>215</v>
      </c>
      <c r="D230" s="58" t="s">
        <v>256</v>
      </c>
      <c r="E230" s="58"/>
      <c r="F230" s="58"/>
      <c r="G230" s="58"/>
      <c r="H230" s="58"/>
      <c r="I230" s="35">
        <f>I231</f>
        <v>8778.9</v>
      </c>
      <c r="J230" s="74"/>
      <c r="K230" s="74"/>
      <c r="L230" s="74"/>
      <c r="M230" s="74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</row>
    <row r="231" spans="1:35" s="12" customFormat="1" ht="18">
      <c r="A231" s="60" t="s">
        <v>190</v>
      </c>
      <c r="B231" s="57" t="s">
        <v>243</v>
      </c>
      <c r="C231" s="57" t="s">
        <v>215</v>
      </c>
      <c r="D231" s="57" t="s">
        <v>256</v>
      </c>
      <c r="E231" s="57" t="s">
        <v>404</v>
      </c>
      <c r="F231" s="57"/>
      <c r="G231" s="57"/>
      <c r="H231" s="57"/>
      <c r="I231" s="36">
        <f>I232+I239</f>
        <v>8778.9</v>
      </c>
      <c r="J231" s="74"/>
      <c r="K231" s="74"/>
      <c r="L231" s="74"/>
      <c r="M231" s="74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</row>
    <row r="232" spans="1:35" s="12" customFormat="1" ht="30">
      <c r="A232" s="97" t="s">
        <v>267</v>
      </c>
      <c r="B232" s="57" t="s">
        <v>243</v>
      </c>
      <c r="C232" s="57" t="s">
        <v>215</v>
      </c>
      <c r="D232" s="57" t="s">
        <v>256</v>
      </c>
      <c r="E232" s="57" t="s">
        <v>403</v>
      </c>
      <c r="F232" s="57"/>
      <c r="G232" s="57"/>
      <c r="H232" s="57"/>
      <c r="I232" s="36">
        <f>I234+I236</f>
        <v>6988.8</v>
      </c>
      <c r="J232" s="74"/>
      <c r="K232" s="74"/>
      <c r="L232" s="74"/>
      <c r="M232" s="74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</row>
    <row r="233" spans="1:35" s="12" customFormat="1" ht="90">
      <c r="A233" s="60" t="s">
        <v>346</v>
      </c>
      <c r="B233" s="57" t="s">
        <v>243</v>
      </c>
      <c r="C233" s="57" t="s">
        <v>215</v>
      </c>
      <c r="D233" s="57" t="s">
        <v>256</v>
      </c>
      <c r="E233" s="57" t="s">
        <v>403</v>
      </c>
      <c r="F233" s="57" t="s">
        <v>268</v>
      </c>
      <c r="G233" s="57"/>
      <c r="H233" s="57"/>
      <c r="I233" s="36">
        <f>I234</f>
        <v>6562.1</v>
      </c>
      <c r="J233" s="74"/>
      <c r="K233" s="74"/>
      <c r="L233" s="74"/>
      <c r="M233" s="74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</row>
    <row r="234" spans="1:35" s="12" customFormat="1" ht="30">
      <c r="A234" s="60" t="s">
        <v>345</v>
      </c>
      <c r="B234" s="57">
        <v>163</v>
      </c>
      <c r="C234" s="57" t="s">
        <v>215</v>
      </c>
      <c r="D234" s="57" t="s">
        <v>256</v>
      </c>
      <c r="E234" s="57" t="s">
        <v>403</v>
      </c>
      <c r="F234" s="57" t="s">
        <v>269</v>
      </c>
      <c r="G234" s="57"/>
      <c r="H234" s="57"/>
      <c r="I234" s="36">
        <f>I235</f>
        <v>6562.1</v>
      </c>
      <c r="J234" s="74"/>
      <c r="K234" s="74"/>
      <c r="L234" s="74"/>
      <c r="M234" s="74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</row>
    <row r="235" spans="1:13" ht="18">
      <c r="A235" s="61" t="s">
        <v>260</v>
      </c>
      <c r="B235" s="67">
        <v>163</v>
      </c>
      <c r="C235" s="67" t="s">
        <v>215</v>
      </c>
      <c r="D235" s="67" t="s">
        <v>256</v>
      </c>
      <c r="E235" s="67" t="s">
        <v>403</v>
      </c>
      <c r="F235" s="67" t="s">
        <v>269</v>
      </c>
      <c r="G235" s="67" t="s">
        <v>248</v>
      </c>
      <c r="H235" s="67"/>
      <c r="I235" s="38">
        <v>6562.1</v>
      </c>
      <c r="J235" s="74"/>
      <c r="K235" s="74"/>
      <c r="L235" s="74"/>
      <c r="M235" s="74"/>
    </row>
    <row r="236" spans="1:13" ht="33" customHeight="1">
      <c r="A236" s="52" t="s">
        <v>362</v>
      </c>
      <c r="B236" s="57">
        <v>163</v>
      </c>
      <c r="C236" s="57" t="s">
        <v>215</v>
      </c>
      <c r="D236" s="57" t="s">
        <v>256</v>
      </c>
      <c r="E236" s="57" t="s">
        <v>403</v>
      </c>
      <c r="F236" s="57" t="s">
        <v>270</v>
      </c>
      <c r="G236" s="57"/>
      <c r="H236" s="57"/>
      <c r="I236" s="36">
        <f>I237</f>
        <v>426.7</v>
      </c>
      <c r="J236" s="74"/>
      <c r="K236" s="74"/>
      <c r="L236" s="74"/>
      <c r="M236" s="74"/>
    </row>
    <row r="237" spans="1:13" ht="45">
      <c r="A237" s="52" t="s">
        <v>348</v>
      </c>
      <c r="B237" s="57">
        <v>163</v>
      </c>
      <c r="C237" s="57" t="s">
        <v>215</v>
      </c>
      <c r="D237" s="57" t="s">
        <v>256</v>
      </c>
      <c r="E237" s="57" t="s">
        <v>403</v>
      </c>
      <c r="F237" s="57" t="s">
        <v>271</v>
      </c>
      <c r="G237" s="57"/>
      <c r="H237" s="57"/>
      <c r="I237" s="36">
        <f>I238</f>
        <v>426.7</v>
      </c>
      <c r="J237" s="74"/>
      <c r="K237" s="74"/>
      <c r="L237" s="74"/>
      <c r="M237" s="74"/>
    </row>
    <row r="238" spans="1:13" ht="18">
      <c r="A238" s="61" t="s">
        <v>260</v>
      </c>
      <c r="B238" s="67">
        <v>163</v>
      </c>
      <c r="C238" s="67" t="s">
        <v>215</v>
      </c>
      <c r="D238" s="67" t="s">
        <v>256</v>
      </c>
      <c r="E238" s="67" t="s">
        <v>403</v>
      </c>
      <c r="F238" s="67" t="s">
        <v>271</v>
      </c>
      <c r="G238" s="67" t="s">
        <v>248</v>
      </c>
      <c r="H238" s="67"/>
      <c r="I238" s="38">
        <v>426.7</v>
      </c>
      <c r="J238" s="74"/>
      <c r="K238" s="74"/>
      <c r="L238" s="74"/>
      <c r="M238" s="74"/>
    </row>
    <row r="239" spans="1:13" ht="60">
      <c r="A239" s="52" t="s">
        <v>303</v>
      </c>
      <c r="B239" s="57">
        <v>163</v>
      </c>
      <c r="C239" s="57" t="s">
        <v>215</v>
      </c>
      <c r="D239" s="57" t="s">
        <v>256</v>
      </c>
      <c r="E239" s="57" t="s">
        <v>141</v>
      </c>
      <c r="F239" s="57"/>
      <c r="G239" s="57"/>
      <c r="H239" s="57"/>
      <c r="I239" s="36">
        <f>I240+I243</f>
        <v>1790.1000000000001</v>
      </c>
      <c r="J239" s="74"/>
      <c r="K239" s="74"/>
      <c r="L239" s="74"/>
      <c r="M239" s="74"/>
    </row>
    <row r="240" spans="1:13" ht="33.75" customHeight="1">
      <c r="A240" s="52" t="s">
        <v>362</v>
      </c>
      <c r="B240" s="57" t="s">
        <v>243</v>
      </c>
      <c r="C240" s="57" t="s">
        <v>215</v>
      </c>
      <c r="D240" s="57" t="s">
        <v>256</v>
      </c>
      <c r="E240" s="57" t="s">
        <v>141</v>
      </c>
      <c r="F240" s="57" t="s">
        <v>270</v>
      </c>
      <c r="G240" s="57"/>
      <c r="H240" s="57"/>
      <c r="I240" s="36">
        <f>I241</f>
        <v>1779.9</v>
      </c>
      <c r="J240" s="74"/>
      <c r="K240" s="74"/>
      <c r="L240" s="74"/>
      <c r="M240" s="74"/>
    </row>
    <row r="241" spans="1:13" ht="45">
      <c r="A241" s="52" t="s">
        <v>348</v>
      </c>
      <c r="B241" s="57" t="s">
        <v>243</v>
      </c>
      <c r="C241" s="57" t="s">
        <v>215</v>
      </c>
      <c r="D241" s="57" t="s">
        <v>256</v>
      </c>
      <c r="E241" s="57" t="s">
        <v>141</v>
      </c>
      <c r="F241" s="57" t="s">
        <v>271</v>
      </c>
      <c r="G241" s="57"/>
      <c r="H241" s="57"/>
      <c r="I241" s="36">
        <f>I242</f>
        <v>1779.9</v>
      </c>
      <c r="J241" s="74"/>
      <c r="K241" s="74"/>
      <c r="L241" s="74"/>
      <c r="M241" s="74"/>
    </row>
    <row r="242" spans="1:13" ht="18">
      <c r="A242" s="63" t="s">
        <v>260</v>
      </c>
      <c r="B242" s="67" t="s">
        <v>243</v>
      </c>
      <c r="C242" s="67" t="s">
        <v>215</v>
      </c>
      <c r="D242" s="67" t="s">
        <v>256</v>
      </c>
      <c r="E242" s="67" t="s">
        <v>141</v>
      </c>
      <c r="F242" s="67" t="s">
        <v>271</v>
      </c>
      <c r="G242" s="67" t="s">
        <v>248</v>
      </c>
      <c r="H242" s="67"/>
      <c r="I242" s="38">
        <v>1779.9</v>
      </c>
      <c r="J242" s="74"/>
      <c r="K242" s="74"/>
      <c r="L242" s="74"/>
      <c r="M242" s="74"/>
    </row>
    <row r="243" spans="1:13" ht="18">
      <c r="A243" s="52" t="s">
        <v>279</v>
      </c>
      <c r="B243" s="57">
        <v>163</v>
      </c>
      <c r="C243" s="57" t="s">
        <v>215</v>
      </c>
      <c r="D243" s="57" t="s">
        <v>256</v>
      </c>
      <c r="E243" s="57" t="s">
        <v>141</v>
      </c>
      <c r="F243" s="57" t="s">
        <v>278</v>
      </c>
      <c r="G243" s="57"/>
      <c r="H243" s="57"/>
      <c r="I243" s="36">
        <f>I244</f>
        <v>10.2</v>
      </c>
      <c r="J243" s="74"/>
      <c r="K243" s="74"/>
      <c r="L243" s="74"/>
      <c r="M243" s="74"/>
    </row>
    <row r="244" spans="1:13" ht="18">
      <c r="A244" s="52" t="s">
        <v>281</v>
      </c>
      <c r="B244" s="57">
        <v>163</v>
      </c>
      <c r="C244" s="57" t="s">
        <v>215</v>
      </c>
      <c r="D244" s="57" t="s">
        <v>256</v>
      </c>
      <c r="E244" s="57" t="s">
        <v>141</v>
      </c>
      <c r="F244" s="57" t="s">
        <v>280</v>
      </c>
      <c r="G244" s="57"/>
      <c r="H244" s="57"/>
      <c r="I244" s="36">
        <f>I245</f>
        <v>10.2</v>
      </c>
      <c r="J244" s="74"/>
      <c r="K244" s="74"/>
      <c r="L244" s="74"/>
      <c r="M244" s="74"/>
    </row>
    <row r="245" spans="1:13" ht="18">
      <c r="A245" s="61" t="s">
        <v>260</v>
      </c>
      <c r="B245" s="67">
        <v>163</v>
      </c>
      <c r="C245" s="67" t="s">
        <v>215</v>
      </c>
      <c r="D245" s="67" t="s">
        <v>256</v>
      </c>
      <c r="E245" s="67" t="s">
        <v>141</v>
      </c>
      <c r="F245" s="67" t="s">
        <v>280</v>
      </c>
      <c r="G245" s="67" t="s">
        <v>248</v>
      </c>
      <c r="H245" s="67"/>
      <c r="I245" s="38">
        <v>10.2</v>
      </c>
      <c r="J245" s="74"/>
      <c r="K245" s="74"/>
      <c r="L245" s="74"/>
      <c r="M245" s="74"/>
    </row>
    <row r="246" spans="1:13" ht="18">
      <c r="A246" s="62" t="s">
        <v>203</v>
      </c>
      <c r="B246" s="58" t="s">
        <v>243</v>
      </c>
      <c r="C246" s="58" t="s">
        <v>218</v>
      </c>
      <c r="D246" s="58"/>
      <c r="E246" s="58"/>
      <c r="F246" s="58"/>
      <c r="G246" s="58"/>
      <c r="H246" s="67"/>
      <c r="I246" s="35">
        <f>I247+I254</f>
        <v>1070</v>
      </c>
      <c r="J246" s="74"/>
      <c r="K246" s="74"/>
      <c r="L246" s="74"/>
      <c r="M246" s="74"/>
    </row>
    <row r="247" spans="1:13" ht="18">
      <c r="A247" s="99" t="s">
        <v>349</v>
      </c>
      <c r="B247" s="58" t="s">
        <v>243</v>
      </c>
      <c r="C247" s="58" t="s">
        <v>218</v>
      </c>
      <c r="D247" s="58" t="s">
        <v>217</v>
      </c>
      <c r="E247" s="58"/>
      <c r="F247" s="58"/>
      <c r="G247" s="58"/>
      <c r="H247" s="67"/>
      <c r="I247" s="35">
        <f aca="true" t="shared" si="4" ref="I247:I252">I248</f>
        <v>720</v>
      </c>
      <c r="J247" s="74"/>
      <c r="K247" s="74"/>
      <c r="L247" s="74"/>
      <c r="M247" s="74"/>
    </row>
    <row r="248" spans="1:13" ht="60">
      <c r="A248" s="143" t="s">
        <v>495</v>
      </c>
      <c r="B248" s="144" t="s">
        <v>243</v>
      </c>
      <c r="C248" s="144" t="s">
        <v>218</v>
      </c>
      <c r="D248" s="144" t="s">
        <v>217</v>
      </c>
      <c r="E248" s="144" t="s">
        <v>70</v>
      </c>
      <c r="F248" s="144"/>
      <c r="G248" s="144"/>
      <c r="H248" s="147"/>
      <c r="I248" s="145">
        <f t="shared" si="4"/>
        <v>720</v>
      </c>
      <c r="J248" s="74"/>
      <c r="K248" s="74"/>
      <c r="L248" s="74"/>
      <c r="M248" s="74"/>
    </row>
    <row r="249" spans="1:13" ht="45">
      <c r="A249" s="60" t="s">
        <v>178</v>
      </c>
      <c r="B249" s="144" t="s">
        <v>243</v>
      </c>
      <c r="C249" s="144" t="s">
        <v>218</v>
      </c>
      <c r="D249" s="144" t="s">
        <v>217</v>
      </c>
      <c r="E249" s="144" t="s">
        <v>71</v>
      </c>
      <c r="F249" s="144"/>
      <c r="G249" s="144"/>
      <c r="H249" s="147"/>
      <c r="I249" s="145">
        <f t="shared" si="4"/>
        <v>720</v>
      </c>
      <c r="J249" s="74"/>
      <c r="K249" s="74"/>
      <c r="L249" s="74"/>
      <c r="M249" s="74"/>
    </row>
    <row r="250" spans="1:13" ht="18">
      <c r="A250" s="60" t="s">
        <v>328</v>
      </c>
      <c r="B250" s="144" t="s">
        <v>243</v>
      </c>
      <c r="C250" s="144" t="s">
        <v>218</v>
      </c>
      <c r="D250" s="144" t="s">
        <v>217</v>
      </c>
      <c r="E250" s="144" t="s">
        <v>72</v>
      </c>
      <c r="F250" s="144"/>
      <c r="G250" s="144"/>
      <c r="H250" s="147"/>
      <c r="I250" s="145">
        <f t="shared" si="4"/>
        <v>720</v>
      </c>
      <c r="J250" s="74"/>
      <c r="K250" s="74"/>
      <c r="L250" s="74"/>
      <c r="M250" s="74"/>
    </row>
    <row r="251" spans="1:13" ht="34.5" customHeight="1">
      <c r="A251" s="60" t="s">
        <v>362</v>
      </c>
      <c r="B251" s="144" t="s">
        <v>243</v>
      </c>
      <c r="C251" s="144" t="s">
        <v>218</v>
      </c>
      <c r="D251" s="144" t="s">
        <v>217</v>
      </c>
      <c r="E251" s="144" t="s">
        <v>72</v>
      </c>
      <c r="F251" s="144" t="s">
        <v>270</v>
      </c>
      <c r="G251" s="144"/>
      <c r="H251" s="147"/>
      <c r="I251" s="145">
        <f t="shared" si="4"/>
        <v>720</v>
      </c>
      <c r="J251" s="74"/>
      <c r="K251" s="74"/>
      <c r="L251" s="74"/>
      <c r="M251" s="74"/>
    </row>
    <row r="252" spans="1:13" ht="45">
      <c r="A252" s="60" t="s">
        <v>348</v>
      </c>
      <c r="B252" s="144" t="s">
        <v>243</v>
      </c>
      <c r="C252" s="144" t="s">
        <v>218</v>
      </c>
      <c r="D252" s="144" t="s">
        <v>217</v>
      </c>
      <c r="E252" s="144" t="s">
        <v>72</v>
      </c>
      <c r="F252" s="144" t="s">
        <v>271</v>
      </c>
      <c r="G252" s="144"/>
      <c r="H252" s="147"/>
      <c r="I252" s="145">
        <f t="shared" si="4"/>
        <v>720</v>
      </c>
      <c r="J252" s="74"/>
      <c r="K252" s="74"/>
      <c r="L252" s="74"/>
      <c r="M252" s="74"/>
    </row>
    <row r="253" spans="1:13" ht="18">
      <c r="A253" s="63" t="s">
        <v>260</v>
      </c>
      <c r="B253" s="147" t="s">
        <v>243</v>
      </c>
      <c r="C253" s="147" t="s">
        <v>218</v>
      </c>
      <c r="D253" s="147" t="s">
        <v>217</v>
      </c>
      <c r="E253" s="147" t="s">
        <v>72</v>
      </c>
      <c r="F253" s="147" t="s">
        <v>271</v>
      </c>
      <c r="G253" s="147" t="s">
        <v>248</v>
      </c>
      <c r="H253" s="147"/>
      <c r="I253" s="148">
        <v>720</v>
      </c>
      <c r="J253" s="74"/>
      <c r="K253" s="74"/>
      <c r="L253" s="74"/>
      <c r="M253" s="74"/>
    </row>
    <row r="254" spans="1:13" ht="28.5">
      <c r="A254" s="62" t="s">
        <v>233</v>
      </c>
      <c r="B254" s="58" t="s">
        <v>243</v>
      </c>
      <c r="C254" s="58" t="s">
        <v>218</v>
      </c>
      <c r="D254" s="58" t="s">
        <v>230</v>
      </c>
      <c r="E254" s="57"/>
      <c r="F254" s="57"/>
      <c r="G254" s="57"/>
      <c r="H254" s="57"/>
      <c r="I254" s="35">
        <f>I255</f>
        <v>350</v>
      </c>
      <c r="J254" s="74"/>
      <c r="K254" s="74"/>
      <c r="L254" s="74"/>
      <c r="M254" s="74"/>
    </row>
    <row r="255" spans="1:13" ht="18">
      <c r="A255" s="60" t="s">
        <v>190</v>
      </c>
      <c r="B255" s="57" t="s">
        <v>243</v>
      </c>
      <c r="C255" s="57" t="s">
        <v>218</v>
      </c>
      <c r="D255" s="57" t="s">
        <v>230</v>
      </c>
      <c r="E255" s="57" t="s">
        <v>404</v>
      </c>
      <c r="F255" s="57"/>
      <c r="G255" s="57"/>
      <c r="H255" s="57"/>
      <c r="I255" s="36">
        <f>I256</f>
        <v>350</v>
      </c>
      <c r="J255" s="74"/>
      <c r="K255" s="74"/>
      <c r="L255" s="74"/>
      <c r="M255" s="74"/>
    </row>
    <row r="256" spans="1:13" ht="45">
      <c r="A256" s="60" t="s">
        <v>305</v>
      </c>
      <c r="B256" s="57" t="s">
        <v>243</v>
      </c>
      <c r="C256" s="57" t="s">
        <v>218</v>
      </c>
      <c r="D256" s="57" t="s">
        <v>230</v>
      </c>
      <c r="E256" s="57" t="s">
        <v>68</v>
      </c>
      <c r="F256" s="57"/>
      <c r="G256" s="57"/>
      <c r="H256" s="57"/>
      <c r="I256" s="36">
        <f>I257</f>
        <v>350</v>
      </c>
      <c r="J256" s="74"/>
      <c r="K256" s="74"/>
      <c r="L256" s="74"/>
      <c r="M256" s="74"/>
    </row>
    <row r="257" spans="1:13" ht="30" customHeight="1">
      <c r="A257" s="52" t="s">
        <v>362</v>
      </c>
      <c r="B257" s="57" t="s">
        <v>243</v>
      </c>
      <c r="C257" s="57" t="s">
        <v>218</v>
      </c>
      <c r="D257" s="57" t="s">
        <v>230</v>
      </c>
      <c r="E257" s="57" t="s">
        <v>68</v>
      </c>
      <c r="F257" s="57" t="s">
        <v>270</v>
      </c>
      <c r="G257" s="57"/>
      <c r="H257" s="57"/>
      <c r="I257" s="36">
        <f>I258</f>
        <v>350</v>
      </c>
      <c r="J257" s="74"/>
      <c r="K257" s="74"/>
      <c r="L257" s="74"/>
      <c r="M257" s="74"/>
    </row>
    <row r="258" spans="1:13" ht="45">
      <c r="A258" s="52" t="s">
        <v>348</v>
      </c>
      <c r="B258" s="57" t="s">
        <v>243</v>
      </c>
      <c r="C258" s="57" t="s">
        <v>218</v>
      </c>
      <c r="D258" s="57" t="s">
        <v>230</v>
      </c>
      <c r="E258" s="57" t="s">
        <v>68</v>
      </c>
      <c r="F258" s="57" t="s">
        <v>271</v>
      </c>
      <c r="G258" s="57"/>
      <c r="H258" s="57"/>
      <c r="I258" s="36">
        <f>I259</f>
        <v>350</v>
      </c>
      <c r="J258" s="74"/>
      <c r="K258" s="74"/>
      <c r="L258" s="74"/>
      <c r="M258" s="74"/>
    </row>
    <row r="259" spans="1:13" ht="18">
      <c r="A259" s="61" t="s">
        <v>260</v>
      </c>
      <c r="B259" s="67" t="s">
        <v>243</v>
      </c>
      <c r="C259" s="67" t="s">
        <v>218</v>
      </c>
      <c r="D259" s="67" t="s">
        <v>230</v>
      </c>
      <c r="E259" s="67" t="s">
        <v>68</v>
      </c>
      <c r="F259" s="67" t="s">
        <v>271</v>
      </c>
      <c r="G259" s="67" t="s">
        <v>248</v>
      </c>
      <c r="H259" s="67"/>
      <c r="I259" s="38">
        <v>350</v>
      </c>
      <c r="J259" s="74"/>
      <c r="K259" s="74"/>
      <c r="L259" s="74"/>
      <c r="M259" s="74"/>
    </row>
    <row r="260" spans="1:13" ht="18">
      <c r="A260" s="62" t="s">
        <v>204</v>
      </c>
      <c r="B260" s="58" t="s">
        <v>243</v>
      </c>
      <c r="C260" s="58" t="s">
        <v>220</v>
      </c>
      <c r="D260" s="57"/>
      <c r="E260" s="57"/>
      <c r="F260" s="57"/>
      <c r="G260" s="57"/>
      <c r="H260" s="57"/>
      <c r="I260" s="35">
        <f>I261+I281</f>
        <v>12824.8</v>
      </c>
      <c r="J260" s="74"/>
      <c r="K260" s="74"/>
      <c r="L260" s="74"/>
      <c r="M260" s="74"/>
    </row>
    <row r="261" spans="1:13" ht="18">
      <c r="A261" s="62" t="s">
        <v>205</v>
      </c>
      <c r="B261" s="58" t="s">
        <v>243</v>
      </c>
      <c r="C261" s="58" t="s">
        <v>220</v>
      </c>
      <c r="D261" s="58" t="s">
        <v>215</v>
      </c>
      <c r="E261" s="57"/>
      <c r="F261" s="57"/>
      <c r="G261" s="57"/>
      <c r="H261" s="57"/>
      <c r="I261" s="35">
        <f>I276+I262</f>
        <v>12424.8</v>
      </c>
      <c r="J261" s="74"/>
      <c r="K261" s="74"/>
      <c r="L261" s="74"/>
      <c r="M261" s="74"/>
    </row>
    <row r="262" spans="1:13" ht="60">
      <c r="A262" s="159" t="s">
        <v>485</v>
      </c>
      <c r="B262" s="57" t="s">
        <v>243</v>
      </c>
      <c r="C262" s="57" t="s">
        <v>220</v>
      </c>
      <c r="D262" s="57" t="s">
        <v>215</v>
      </c>
      <c r="E262" s="57" t="s">
        <v>486</v>
      </c>
      <c r="F262" s="57"/>
      <c r="G262" s="57"/>
      <c r="H262" s="57"/>
      <c r="I262" s="36">
        <f>I263</f>
        <v>10524.8</v>
      </c>
      <c r="J262" s="74"/>
      <c r="K262" s="74"/>
      <c r="L262" s="74"/>
      <c r="M262" s="74"/>
    </row>
    <row r="263" spans="1:13" ht="60">
      <c r="A263" s="159" t="s">
        <v>487</v>
      </c>
      <c r="B263" s="57" t="s">
        <v>243</v>
      </c>
      <c r="C263" s="57" t="s">
        <v>220</v>
      </c>
      <c r="D263" s="57" t="s">
        <v>215</v>
      </c>
      <c r="E263" s="57" t="s">
        <v>488</v>
      </c>
      <c r="F263" s="57"/>
      <c r="G263" s="57"/>
      <c r="H263" s="57"/>
      <c r="I263" s="36">
        <f>I264+I268+I272</f>
        <v>10524.8</v>
      </c>
      <c r="J263" s="74"/>
      <c r="K263" s="74"/>
      <c r="L263" s="74"/>
      <c r="M263" s="74"/>
    </row>
    <row r="264" spans="1:13" ht="18">
      <c r="A264" s="159" t="s">
        <v>328</v>
      </c>
      <c r="B264" s="57" t="s">
        <v>243</v>
      </c>
      <c r="C264" s="57" t="s">
        <v>220</v>
      </c>
      <c r="D264" s="57" t="s">
        <v>215</v>
      </c>
      <c r="E264" s="57" t="s">
        <v>489</v>
      </c>
      <c r="F264" s="57"/>
      <c r="G264" s="57"/>
      <c r="H264" s="57"/>
      <c r="I264" s="36">
        <f>I265</f>
        <v>8160</v>
      </c>
      <c r="J264" s="74"/>
      <c r="K264" s="74"/>
      <c r="L264" s="74"/>
      <c r="M264" s="74"/>
    </row>
    <row r="265" spans="1:13" ht="45">
      <c r="A265" s="140" t="s">
        <v>350</v>
      </c>
      <c r="B265" s="57" t="s">
        <v>243</v>
      </c>
      <c r="C265" s="57" t="s">
        <v>220</v>
      </c>
      <c r="D265" s="57" t="s">
        <v>215</v>
      </c>
      <c r="E265" s="57" t="s">
        <v>489</v>
      </c>
      <c r="F265" s="57" t="s">
        <v>299</v>
      </c>
      <c r="G265" s="57"/>
      <c r="H265" s="57"/>
      <c r="I265" s="36">
        <f>I266</f>
        <v>8160</v>
      </c>
      <c r="J265" s="74"/>
      <c r="K265" s="74"/>
      <c r="L265" s="74"/>
      <c r="M265" s="74"/>
    </row>
    <row r="266" spans="1:13" ht="18">
      <c r="A266" s="140" t="s">
        <v>322</v>
      </c>
      <c r="B266" s="57" t="s">
        <v>243</v>
      </c>
      <c r="C266" s="57" t="s">
        <v>220</v>
      </c>
      <c r="D266" s="57" t="s">
        <v>215</v>
      </c>
      <c r="E266" s="57" t="s">
        <v>489</v>
      </c>
      <c r="F266" s="57" t="s">
        <v>187</v>
      </c>
      <c r="G266" s="57"/>
      <c r="H266" s="57"/>
      <c r="I266" s="36">
        <f>I267</f>
        <v>8160</v>
      </c>
      <c r="J266" s="74"/>
      <c r="K266" s="74"/>
      <c r="L266" s="74"/>
      <c r="M266" s="74"/>
    </row>
    <row r="267" spans="1:13" ht="18">
      <c r="A267" s="141" t="s">
        <v>261</v>
      </c>
      <c r="B267" s="67" t="s">
        <v>243</v>
      </c>
      <c r="C267" s="67" t="s">
        <v>220</v>
      </c>
      <c r="D267" s="67" t="s">
        <v>215</v>
      </c>
      <c r="E267" s="67" t="s">
        <v>489</v>
      </c>
      <c r="F267" s="67" t="s">
        <v>187</v>
      </c>
      <c r="G267" s="67" t="s">
        <v>249</v>
      </c>
      <c r="H267" s="57"/>
      <c r="I267" s="38">
        <v>8160</v>
      </c>
      <c r="J267" s="74"/>
      <c r="K267" s="74"/>
      <c r="L267" s="74"/>
      <c r="M267" s="74"/>
    </row>
    <row r="268" spans="1:13" ht="18">
      <c r="A268" s="159" t="s">
        <v>328</v>
      </c>
      <c r="B268" s="57" t="s">
        <v>243</v>
      </c>
      <c r="C268" s="57" t="s">
        <v>220</v>
      </c>
      <c r="D268" s="57" t="s">
        <v>215</v>
      </c>
      <c r="E268" s="57" t="s">
        <v>490</v>
      </c>
      <c r="F268" s="57"/>
      <c r="G268" s="57"/>
      <c r="H268" s="57"/>
      <c r="I268" s="36">
        <f>I269</f>
        <v>82.4</v>
      </c>
      <c r="J268" s="74"/>
      <c r="K268" s="74"/>
      <c r="L268" s="74"/>
      <c r="M268" s="74"/>
    </row>
    <row r="269" spans="1:13" ht="45">
      <c r="A269" s="140" t="s">
        <v>350</v>
      </c>
      <c r="B269" s="57" t="s">
        <v>243</v>
      </c>
      <c r="C269" s="57" t="s">
        <v>220</v>
      </c>
      <c r="D269" s="57" t="s">
        <v>215</v>
      </c>
      <c r="E269" s="57" t="s">
        <v>490</v>
      </c>
      <c r="F269" s="57" t="s">
        <v>299</v>
      </c>
      <c r="G269" s="57"/>
      <c r="H269" s="57"/>
      <c r="I269" s="36">
        <f>I270</f>
        <v>82.4</v>
      </c>
      <c r="J269" s="74"/>
      <c r="K269" s="74"/>
      <c r="L269" s="74"/>
      <c r="M269" s="74"/>
    </row>
    <row r="270" spans="1:13" ht="18">
      <c r="A270" s="140" t="s">
        <v>322</v>
      </c>
      <c r="B270" s="57" t="s">
        <v>243</v>
      </c>
      <c r="C270" s="57" t="s">
        <v>220</v>
      </c>
      <c r="D270" s="57" t="s">
        <v>215</v>
      </c>
      <c r="E270" s="57" t="s">
        <v>490</v>
      </c>
      <c r="F270" s="57" t="s">
        <v>187</v>
      </c>
      <c r="G270" s="57"/>
      <c r="H270" s="57"/>
      <c r="I270" s="36">
        <f>I271</f>
        <v>82.4</v>
      </c>
      <c r="J270" s="74"/>
      <c r="K270" s="74"/>
      <c r="L270" s="74"/>
      <c r="M270" s="74"/>
    </row>
    <row r="271" spans="1:13" ht="18">
      <c r="A271" s="141" t="s">
        <v>261</v>
      </c>
      <c r="B271" s="67" t="s">
        <v>243</v>
      </c>
      <c r="C271" s="67" t="s">
        <v>220</v>
      </c>
      <c r="D271" s="67" t="s">
        <v>215</v>
      </c>
      <c r="E271" s="67" t="s">
        <v>490</v>
      </c>
      <c r="F271" s="67" t="s">
        <v>187</v>
      </c>
      <c r="G271" s="67" t="s">
        <v>249</v>
      </c>
      <c r="H271" s="57"/>
      <c r="I271" s="38">
        <v>82.4</v>
      </c>
      <c r="J271" s="74"/>
      <c r="K271" s="74"/>
      <c r="L271" s="74"/>
      <c r="M271" s="74"/>
    </row>
    <row r="272" spans="1:13" ht="18">
      <c r="A272" s="159" t="s">
        <v>328</v>
      </c>
      <c r="B272" s="57" t="s">
        <v>243</v>
      </c>
      <c r="C272" s="57" t="s">
        <v>220</v>
      </c>
      <c r="D272" s="57" t="s">
        <v>215</v>
      </c>
      <c r="E272" s="57" t="s">
        <v>491</v>
      </c>
      <c r="F272" s="57"/>
      <c r="G272" s="57"/>
      <c r="H272" s="57"/>
      <c r="I272" s="36">
        <f>I273</f>
        <v>2282.4</v>
      </c>
      <c r="J272" s="74"/>
      <c r="K272" s="74"/>
      <c r="L272" s="74"/>
      <c r="M272" s="74"/>
    </row>
    <row r="273" spans="1:13" ht="45">
      <c r="A273" s="140" t="s">
        <v>350</v>
      </c>
      <c r="B273" s="57" t="s">
        <v>243</v>
      </c>
      <c r="C273" s="57" t="s">
        <v>220</v>
      </c>
      <c r="D273" s="57" t="s">
        <v>215</v>
      </c>
      <c r="E273" s="57" t="s">
        <v>491</v>
      </c>
      <c r="F273" s="57" t="s">
        <v>299</v>
      </c>
      <c r="G273" s="57"/>
      <c r="H273" s="57"/>
      <c r="I273" s="36">
        <f>I274</f>
        <v>2282.4</v>
      </c>
      <c r="J273" s="74"/>
      <c r="K273" s="74"/>
      <c r="L273" s="74"/>
      <c r="M273" s="74"/>
    </row>
    <row r="274" spans="1:13" ht="18">
      <c r="A274" s="140" t="s">
        <v>322</v>
      </c>
      <c r="B274" s="57" t="s">
        <v>243</v>
      </c>
      <c r="C274" s="57" t="s">
        <v>220</v>
      </c>
      <c r="D274" s="57" t="s">
        <v>215</v>
      </c>
      <c r="E274" s="57" t="s">
        <v>491</v>
      </c>
      <c r="F274" s="57" t="s">
        <v>187</v>
      </c>
      <c r="G274" s="57"/>
      <c r="H274" s="57"/>
      <c r="I274" s="36">
        <f>I275</f>
        <v>2282.4</v>
      </c>
      <c r="J274" s="74"/>
      <c r="K274" s="74"/>
      <c r="L274" s="74"/>
      <c r="M274" s="74"/>
    </row>
    <row r="275" spans="1:13" ht="18">
      <c r="A275" s="141" t="s">
        <v>260</v>
      </c>
      <c r="B275" s="67" t="s">
        <v>243</v>
      </c>
      <c r="C275" s="67" t="s">
        <v>220</v>
      </c>
      <c r="D275" s="67" t="s">
        <v>215</v>
      </c>
      <c r="E275" s="67" t="s">
        <v>491</v>
      </c>
      <c r="F275" s="67" t="s">
        <v>187</v>
      </c>
      <c r="G275" s="67" t="s">
        <v>248</v>
      </c>
      <c r="H275" s="57"/>
      <c r="I275" s="38">
        <v>2282.4</v>
      </c>
      <c r="J275" s="74"/>
      <c r="K275" s="74"/>
      <c r="L275" s="74"/>
      <c r="M275" s="74"/>
    </row>
    <row r="276" spans="1:13" ht="18">
      <c r="A276" s="60" t="s">
        <v>190</v>
      </c>
      <c r="B276" s="57" t="s">
        <v>243</v>
      </c>
      <c r="C276" s="57" t="s">
        <v>220</v>
      </c>
      <c r="D276" s="57" t="s">
        <v>215</v>
      </c>
      <c r="E276" s="57" t="s">
        <v>404</v>
      </c>
      <c r="F276" s="57"/>
      <c r="G276" s="57"/>
      <c r="H276" s="57"/>
      <c r="I276" s="36">
        <f>I277</f>
        <v>1900</v>
      </c>
      <c r="J276" s="74"/>
      <c r="K276" s="74"/>
      <c r="L276" s="74"/>
      <c r="M276" s="74"/>
    </row>
    <row r="277" spans="1:13" ht="45">
      <c r="A277" s="60" t="s">
        <v>339</v>
      </c>
      <c r="B277" s="57" t="s">
        <v>243</v>
      </c>
      <c r="C277" s="57" t="s">
        <v>220</v>
      </c>
      <c r="D277" s="57" t="s">
        <v>215</v>
      </c>
      <c r="E277" s="57" t="s">
        <v>69</v>
      </c>
      <c r="F277" s="57"/>
      <c r="G277" s="57"/>
      <c r="H277" s="57"/>
      <c r="I277" s="36">
        <f>I278</f>
        <v>1900</v>
      </c>
      <c r="J277" s="37" t="e">
        <f>J278+#REF!</f>
        <v>#REF!</v>
      </c>
      <c r="K277" s="37" t="e">
        <f>K278+#REF!</f>
        <v>#REF!</v>
      </c>
      <c r="L277" s="37" t="e">
        <f>L278+#REF!</f>
        <v>#REF!</v>
      </c>
      <c r="M277" s="37" t="e">
        <f>M278+#REF!</f>
        <v>#REF!</v>
      </c>
    </row>
    <row r="278" spans="1:13" ht="31.5" customHeight="1">
      <c r="A278" s="52" t="s">
        <v>362</v>
      </c>
      <c r="B278" s="57" t="s">
        <v>243</v>
      </c>
      <c r="C278" s="57" t="s">
        <v>220</v>
      </c>
      <c r="D278" s="57" t="s">
        <v>215</v>
      </c>
      <c r="E278" s="57" t="s">
        <v>69</v>
      </c>
      <c r="F278" s="57" t="s">
        <v>270</v>
      </c>
      <c r="G278" s="57"/>
      <c r="H278" s="57"/>
      <c r="I278" s="36">
        <f>I279</f>
        <v>1900</v>
      </c>
      <c r="J278" s="37">
        <f>J283</f>
        <v>0</v>
      </c>
      <c r="K278" s="37">
        <f>K283</f>
        <v>0</v>
      </c>
      <c r="L278" s="37">
        <f>L283</f>
        <v>0</v>
      </c>
      <c r="M278" s="37">
        <f>M283</f>
        <v>0</v>
      </c>
    </row>
    <row r="279" spans="1:13" ht="45">
      <c r="A279" s="52" t="s">
        <v>348</v>
      </c>
      <c r="B279" s="57" t="s">
        <v>243</v>
      </c>
      <c r="C279" s="57" t="s">
        <v>220</v>
      </c>
      <c r="D279" s="57" t="s">
        <v>215</v>
      </c>
      <c r="E279" s="57" t="s">
        <v>69</v>
      </c>
      <c r="F279" s="57" t="s">
        <v>271</v>
      </c>
      <c r="G279" s="57"/>
      <c r="H279" s="57"/>
      <c r="I279" s="36">
        <f>I280</f>
        <v>1900</v>
      </c>
      <c r="J279" s="80"/>
      <c r="K279" s="80"/>
      <c r="L279" s="80"/>
      <c r="M279" s="80"/>
    </row>
    <row r="280" spans="1:13" ht="18">
      <c r="A280" s="61" t="s">
        <v>260</v>
      </c>
      <c r="B280" s="67" t="s">
        <v>243</v>
      </c>
      <c r="C280" s="67" t="s">
        <v>220</v>
      </c>
      <c r="D280" s="67" t="s">
        <v>215</v>
      </c>
      <c r="E280" s="67" t="s">
        <v>69</v>
      </c>
      <c r="F280" s="67" t="s">
        <v>271</v>
      </c>
      <c r="G280" s="67" t="s">
        <v>248</v>
      </c>
      <c r="H280" s="67"/>
      <c r="I280" s="38">
        <v>1900</v>
      </c>
      <c r="J280" s="80"/>
      <c r="K280" s="80"/>
      <c r="L280" s="80"/>
      <c r="M280" s="80"/>
    </row>
    <row r="281" spans="1:13" ht="18">
      <c r="A281" s="98" t="s">
        <v>206</v>
      </c>
      <c r="B281" s="58" t="s">
        <v>243</v>
      </c>
      <c r="C281" s="58" t="s">
        <v>220</v>
      </c>
      <c r="D281" s="58" t="s">
        <v>221</v>
      </c>
      <c r="E281" s="58"/>
      <c r="F281" s="58"/>
      <c r="G281" s="58"/>
      <c r="H281" s="58"/>
      <c r="I281" s="35">
        <f aca="true" t="shared" si="5" ref="I281:I286">I282</f>
        <v>400</v>
      </c>
      <c r="J281" s="80"/>
      <c r="K281" s="80"/>
      <c r="L281" s="80"/>
      <c r="M281" s="80"/>
    </row>
    <row r="282" spans="1:13" ht="60">
      <c r="A282" s="142" t="s">
        <v>408</v>
      </c>
      <c r="B282" s="57" t="s">
        <v>243</v>
      </c>
      <c r="C282" s="57" t="s">
        <v>220</v>
      </c>
      <c r="D282" s="57" t="s">
        <v>221</v>
      </c>
      <c r="E282" s="57" t="s">
        <v>143</v>
      </c>
      <c r="F282" s="57"/>
      <c r="G282" s="57"/>
      <c r="H282" s="57"/>
      <c r="I282" s="36">
        <f t="shared" si="5"/>
        <v>400</v>
      </c>
      <c r="J282" s="80"/>
      <c r="K282" s="80"/>
      <c r="L282" s="80"/>
      <c r="M282" s="80"/>
    </row>
    <row r="283" spans="1:13" ht="60">
      <c r="A283" s="52" t="s">
        <v>142</v>
      </c>
      <c r="B283" s="57" t="s">
        <v>243</v>
      </c>
      <c r="C283" s="57" t="s">
        <v>220</v>
      </c>
      <c r="D283" s="57" t="s">
        <v>221</v>
      </c>
      <c r="E283" s="57" t="s">
        <v>409</v>
      </c>
      <c r="F283" s="57"/>
      <c r="G283" s="57"/>
      <c r="H283" s="57"/>
      <c r="I283" s="36">
        <f t="shared" si="5"/>
        <v>400</v>
      </c>
      <c r="J283" s="74"/>
      <c r="K283" s="74"/>
      <c r="L283" s="74"/>
      <c r="M283" s="74"/>
    </row>
    <row r="284" spans="1:13" ht="18">
      <c r="A284" s="52" t="s">
        <v>328</v>
      </c>
      <c r="B284" s="57" t="s">
        <v>243</v>
      </c>
      <c r="C284" s="57" t="s">
        <v>220</v>
      </c>
      <c r="D284" s="57" t="s">
        <v>221</v>
      </c>
      <c r="E284" s="57" t="s">
        <v>410</v>
      </c>
      <c r="F284" s="57"/>
      <c r="G284" s="57"/>
      <c r="H284" s="57"/>
      <c r="I284" s="36">
        <f t="shared" si="5"/>
        <v>400</v>
      </c>
      <c r="J284" s="74"/>
      <c r="K284" s="74"/>
      <c r="L284" s="74"/>
      <c r="M284" s="74"/>
    </row>
    <row r="285" spans="1:13" ht="33" customHeight="1">
      <c r="A285" s="52" t="s">
        <v>362</v>
      </c>
      <c r="B285" s="57" t="s">
        <v>243</v>
      </c>
      <c r="C285" s="57" t="s">
        <v>220</v>
      </c>
      <c r="D285" s="57" t="s">
        <v>221</v>
      </c>
      <c r="E285" s="57" t="s">
        <v>410</v>
      </c>
      <c r="F285" s="57" t="s">
        <v>270</v>
      </c>
      <c r="G285" s="57"/>
      <c r="H285" s="67"/>
      <c r="I285" s="36">
        <f t="shared" si="5"/>
        <v>400</v>
      </c>
      <c r="J285" s="74"/>
      <c r="K285" s="74"/>
      <c r="L285" s="74"/>
      <c r="M285" s="74"/>
    </row>
    <row r="286" spans="1:13" ht="45">
      <c r="A286" s="52" t="s">
        <v>348</v>
      </c>
      <c r="B286" s="57" t="s">
        <v>243</v>
      </c>
      <c r="C286" s="57" t="s">
        <v>220</v>
      </c>
      <c r="D286" s="57" t="s">
        <v>221</v>
      </c>
      <c r="E286" s="57" t="s">
        <v>410</v>
      </c>
      <c r="F286" s="57" t="s">
        <v>271</v>
      </c>
      <c r="G286" s="57"/>
      <c r="H286" s="67"/>
      <c r="I286" s="36">
        <f t="shared" si="5"/>
        <v>400</v>
      </c>
      <c r="J286" s="74"/>
      <c r="K286" s="74"/>
      <c r="L286" s="74"/>
      <c r="M286" s="74"/>
    </row>
    <row r="287" spans="1:13" ht="18">
      <c r="A287" s="63" t="s">
        <v>260</v>
      </c>
      <c r="B287" s="67" t="s">
        <v>243</v>
      </c>
      <c r="C287" s="67" t="s">
        <v>220</v>
      </c>
      <c r="D287" s="67" t="s">
        <v>221</v>
      </c>
      <c r="E287" s="67" t="s">
        <v>410</v>
      </c>
      <c r="F287" s="67" t="s">
        <v>271</v>
      </c>
      <c r="G287" s="67" t="s">
        <v>248</v>
      </c>
      <c r="H287" s="67"/>
      <c r="I287" s="38">
        <v>400</v>
      </c>
      <c r="J287" s="74"/>
      <c r="K287" s="74"/>
      <c r="L287" s="74"/>
      <c r="M287" s="74"/>
    </row>
    <row r="288" spans="1:13" ht="18">
      <c r="A288" s="98" t="s">
        <v>212</v>
      </c>
      <c r="B288" s="58" t="s">
        <v>243</v>
      </c>
      <c r="C288" s="58" t="s">
        <v>229</v>
      </c>
      <c r="D288" s="58"/>
      <c r="E288" s="58"/>
      <c r="F288" s="58"/>
      <c r="G288" s="58"/>
      <c r="H288" s="58"/>
      <c r="I288" s="35">
        <f aca="true" t="shared" si="6" ref="I288:I293">I289</f>
        <v>5957.6</v>
      </c>
      <c r="J288" s="37"/>
      <c r="K288" s="37"/>
      <c r="L288" s="37"/>
      <c r="M288" s="37"/>
    </row>
    <row r="289" spans="1:13" ht="18">
      <c r="A289" s="98" t="s">
        <v>264</v>
      </c>
      <c r="B289" s="58" t="s">
        <v>243</v>
      </c>
      <c r="C289" s="58" t="s">
        <v>229</v>
      </c>
      <c r="D289" s="58" t="s">
        <v>218</v>
      </c>
      <c r="E289" s="58"/>
      <c r="F289" s="58"/>
      <c r="G289" s="58"/>
      <c r="H289" s="58"/>
      <c r="I289" s="35">
        <f t="shared" si="6"/>
        <v>5957.6</v>
      </c>
      <c r="J289" s="37"/>
      <c r="K289" s="37"/>
      <c r="L289" s="37"/>
      <c r="M289" s="37"/>
    </row>
    <row r="290" spans="1:13" ht="18">
      <c r="A290" s="52" t="s">
        <v>190</v>
      </c>
      <c r="B290" s="57" t="s">
        <v>243</v>
      </c>
      <c r="C290" s="57" t="s">
        <v>229</v>
      </c>
      <c r="D290" s="57" t="s">
        <v>218</v>
      </c>
      <c r="E290" s="57" t="s">
        <v>404</v>
      </c>
      <c r="F290" s="57"/>
      <c r="G290" s="57"/>
      <c r="H290" s="57"/>
      <c r="I290" s="36">
        <f>I291</f>
        <v>5957.6</v>
      </c>
      <c r="J290" s="37" t="e">
        <f>#REF!+#REF!</f>
        <v>#REF!</v>
      </c>
      <c r="K290" s="37" t="e">
        <f>#REF!+#REF!</f>
        <v>#REF!</v>
      </c>
      <c r="L290" s="37" t="e">
        <f>#REF!+#REF!</f>
        <v>#REF!</v>
      </c>
      <c r="M290" s="37" t="e">
        <f>#REF!+#REF!</f>
        <v>#REF!</v>
      </c>
    </row>
    <row r="291" spans="1:13" ht="90">
      <c r="A291" s="89" t="s">
        <v>119</v>
      </c>
      <c r="B291" s="57" t="s">
        <v>243</v>
      </c>
      <c r="C291" s="57" t="s">
        <v>229</v>
      </c>
      <c r="D291" s="57" t="s">
        <v>218</v>
      </c>
      <c r="E291" s="57" t="s">
        <v>102</v>
      </c>
      <c r="F291" s="67"/>
      <c r="G291" s="67"/>
      <c r="H291" s="101"/>
      <c r="I291" s="36">
        <f t="shared" si="6"/>
        <v>5957.6</v>
      </c>
      <c r="J291" s="75"/>
      <c r="K291" s="75"/>
      <c r="L291" s="75"/>
      <c r="M291" s="75"/>
    </row>
    <row r="292" spans="1:13" ht="45">
      <c r="A292" s="60" t="s">
        <v>350</v>
      </c>
      <c r="B292" s="57" t="s">
        <v>243</v>
      </c>
      <c r="C292" s="57" t="s">
        <v>229</v>
      </c>
      <c r="D292" s="57" t="s">
        <v>218</v>
      </c>
      <c r="E292" s="57" t="s">
        <v>102</v>
      </c>
      <c r="F292" s="57" t="s">
        <v>299</v>
      </c>
      <c r="G292" s="67"/>
      <c r="H292" s="101"/>
      <c r="I292" s="36">
        <f t="shared" si="6"/>
        <v>5957.6</v>
      </c>
      <c r="J292" s="75"/>
      <c r="K292" s="75"/>
      <c r="L292" s="75"/>
      <c r="M292" s="75"/>
    </row>
    <row r="293" spans="1:13" ht="18">
      <c r="A293" s="60" t="s">
        <v>188</v>
      </c>
      <c r="B293" s="57" t="s">
        <v>243</v>
      </c>
      <c r="C293" s="57" t="s">
        <v>229</v>
      </c>
      <c r="D293" s="57" t="s">
        <v>218</v>
      </c>
      <c r="E293" s="57" t="s">
        <v>102</v>
      </c>
      <c r="F293" s="57" t="s">
        <v>187</v>
      </c>
      <c r="G293" s="67"/>
      <c r="H293" s="101"/>
      <c r="I293" s="36">
        <f t="shared" si="6"/>
        <v>5957.6</v>
      </c>
      <c r="J293" s="75"/>
      <c r="K293" s="75"/>
      <c r="L293" s="75"/>
      <c r="M293" s="75"/>
    </row>
    <row r="294" spans="1:13" ht="18">
      <c r="A294" s="61" t="s">
        <v>261</v>
      </c>
      <c r="B294" s="67" t="s">
        <v>243</v>
      </c>
      <c r="C294" s="67" t="s">
        <v>229</v>
      </c>
      <c r="D294" s="67" t="s">
        <v>218</v>
      </c>
      <c r="E294" s="67" t="s">
        <v>102</v>
      </c>
      <c r="F294" s="67" t="s">
        <v>187</v>
      </c>
      <c r="G294" s="67" t="s">
        <v>249</v>
      </c>
      <c r="H294" s="101"/>
      <c r="I294" s="38">
        <v>5957.6</v>
      </c>
      <c r="J294" s="75"/>
      <c r="K294" s="75"/>
      <c r="L294" s="75"/>
      <c r="M294" s="75"/>
    </row>
    <row r="295" spans="1:13" ht="28.5">
      <c r="A295" s="62" t="s">
        <v>252</v>
      </c>
      <c r="B295" s="58" t="s">
        <v>245</v>
      </c>
      <c r="C295" s="58"/>
      <c r="D295" s="58"/>
      <c r="E295" s="58"/>
      <c r="F295" s="58"/>
      <c r="G295" s="58"/>
      <c r="H295" s="58"/>
      <c r="I295" s="35">
        <f>I298+I410+I397</f>
        <v>54091.8</v>
      </c>
      <c r="J295" s="75"/>
      <c r="K295" s="75"/>
      <c r="L295" s="75"/>
      <c r="M295" s="75"/>
    </row>
    <row r="296" spans="1:13" ht="18">
      <c r="A296" s="62" t="s">
        <v>260</v>
      </c>
      <c r="B296" s="58" t="s">
        <v>245</v>
      </c>
      <c r="C296" s="58"/>
      <c r="D296" s="58"/>
      <c r="E296" s="58"/>
      <c r="F296" s="58"/>
      <c r="G296" s="58" t="s">
        <v>248</v>
      </c>
      <c r="H296" s="58"/>
      <c r="I296" s="35">
        <f>I304+I311+I314+I337+I349+I355+I361+I367+I393+I396+I404+I409+I416+I422+I426+I319+I322+I325+I344</f>
        <v>36704.899999999994</v>
      </c>
      <c r="J296" s="75"/>
      <c r="K296" s="75"/>
      <c r="L296" s="75"/>
      <c r="M296" s="75"/>
    </row>
    <row r="297" spans="1:13" ht="18">
      <c r="A297" s="62" t="s">
        <v>261</v>
      </c>
      <c r="B297" s="58" t="s">
        <v>245</v>
      </c>
      <c r="C297" s="58"/>
      <c r="D297" s="58"/>
      <c r="E297" s="58"/>
      <c r="F297" s="58"/>
      <c r="G297" s="58" t="s">
        <v>249</v>
      </c>
      <c r="H297" s="58"/>
      <c r="I297" s="35">
        <f>I331+I372+I375+I379+I382+I386+I389+I432+I436+I440+I442+I446+I450+I456+I459</f>
        <v>17386.899999999998</v>
      </c>
      <c r="J297" s="75"/>
      <c r="K297" s="75"/>
      <c r="L297" s="75"/>
      <c r="M297" s="75"/>
    </row>
    <row r="298" spans="1:13" ht="18">
      <c r="A298" s="62" t="s">
        <v>265</v>
      </c>
      <c r="B298" s="58" t="s">
        <v>245</v>
      </c>
      <c r="C298" s="58" t="s">
        <v>215</v>
      </c>
      <c r="D298" s="58"/>
      <c r="E298" s="58"/>
      <c r="F298" s="58"/>
      <c r="G298" s="58"/>
      <c r="H298" s="58"/>
      <c r="I298" s="35">
        <f>I299+I326+I332+I338+I305</f>
        <v>32178.800000000003</v>
      </c>
      <c r="J298" s="74"/>
      <c r="K298" s="74"/>
      <c r="L298" s="74"/>
      <c r="M298" s="74"/>
    </row>
    <row r="299" spans="1:13" ht="48" customHeight="1">
      <c r="A299" s="62" t="s">
        <v>351</v>
      </c>
      <c r="B299" s="58" t="s">
        <v>245</v>
      </c>
      <c r="C299" s="58" t="s">
        <v>215</v>
      </c>
      <c r="D299" s="58" t="s">
        <v>221</v>
      </c>
      <c r="E299" s="58"/>
      <c r="F299" s="58"/>
      <c r="G299" s="58"/>
      <c r="H299" s="58"/>
      <c r="I299" s="35">
        <f>I301</f>
        <v>1705.6</v>
      </c>
      <c r="J299" s="74"/>
      <c r="K299" s="74"/>
      <c r="L299" s="74"/>
      <c r="M299" s="74"/>
    </row>
    <row r="300" spans="1:13" ht="18">
      <c r="A300" s="60" t="s">
        <v>190</v>
      </c>
      <c r="B300" s="57" t="s">
        <v>245</v>
      </c>
      <c r="C300" s="57" t="s">
        <v>215</v>
      </c>
      <c r="D300" s="57" t="s">
        <v>221</v>
      </c>
      <c r="E300" s="57" t="s">
        <v>10</v>
      </c>
      <c r="F300" s="57"/>
      <c r="G300" s="57"/>
      <c r="H300" s="57"/>
      <c r="I300" s="36">
        <f>I301</f>
        <v>1705.6</v>
      </c>
      <c r="J300" s="74"/>
      <c r="K300" s="74"/>
      <c r="L300" s="74"/>
      <c r="M300" s="74"/>
    </row>
    <row r="301" spans="1:13" ht="30">
      <c r="A301" s="60" t="s">
        <v>317</v>
      </c>
      <c r="B301" s="57" t="s">
        <v>245</v>
      </c>
      <c r="C301" s="57" t="s">
        <v>215</v>
      </c>
      <c r="D301" s="57" t="s">
        <v>221</v>
      </c>
      <c r="E301" s="57" t="s">
        <v>9</v>
      </c>
      <c r="F301" s="57"/>
      <c r="G301" s="57"/>
      <c r="H301" s="57"/>
      <c r="I301" s="36">
        <f>I302</f>
        <v>1705.6</v>
      </c>
      <c r="J301" s="35" t="e">
        <f>#REF!+#REF!+#REF!+#REF!</f>
        <v>#REF!</v>
      </c>
      <c r="K301" s="35" t="e">
        <f>#REF!+#REF!+#REF!+#REF!</f>
        <v>#REF!</v>
      </c>
      <c r="L301" s="35" t="e">
        <f>#REF!+#REF!+#REF!+#REF!</f>
        <v>#REF!</v>
      </c>
      <c r="M301" s="35" t="e">
        <f>#REF!+#REF!+#REF!+#REF!</f>
        <v>#REF!</v>
      </c>
    </row>
    <row r="302" spans="1:13" ht="90">
      <c r="A302" s="60" t="s">
        <v>346</v>
      </c>
      <c r="B302" s="57" t="s">
        <v>245</v>
      </c>
      <c r="C302" s="57" t="s">
        <v>215</v>
      </c>
      <c r="D302" s="57" t="s">
        <v>221</v>
      </c>
      <c r="E302" s="57" t="s">
        <v>9</v>
      </c>
      <c r="F302" s="57" t="s">
        <v>268</v>
      </c>
      <c r="G302" s="57"/>
      <c r="H302" s="57"/>
      <c r="I302" s="36">
        <f>I303</f>
        <v>1705.6</v>
      </c>
      <c r="J302" s="36" t="e">
        <f>#REF!+#REF!+#REF!+#REF!+J303</f>
        <v>#REF!</v>
      </c>
      <c r="K302" s="36" t="e">
        <f>#REF!+#REF!+#REF!+#REF!+K303</f>
        <v>#REF!</v>
      </c>
      <c r="L302" s="36" t="e">
        <f>#REF!+#REF!+#REF!+#REF!+L303</f>
        <v>#REF!</v>
      </c>
      <c r="M302" s="36" t="e">
        <f>#REF!+#REF!+#REF!+#REF!+M303</f>
        <v>#REF!</v>
      </c>
    </row>
    <row r="303" spans="1:13" ht="30">
      <c r="A303" s="60" t="s">
        <v>345</v>
      </c>
      <c r="B303" s="57" t="s">
        <v>245</v>
      </c>
      <c r="C303" s="57" t="s">
        <v>215</v>
      </c>
      <c r="D303" s="57" t="s">
        <v>221</v>
      </c>
      <c r="E303" s="57" t="s">
        <v>9</v>
      </c>
      <c r="F303" s="57" t="s">
        <v>269</v>
      </c>
      <c r="G303" s="57"/>
      <c r="H303" s="57"/>
      <c r="I303" s="36">
        <f>I304</f>
        <v>1705.6</v>
      </c>
      <c r="J303" s="74"/>
      <c r="K303" s="74"/>
      <c r="L303" s="74"/>
      <c r="M303" s="74"/>
    </row>
    <row r="304" spans="1:13" ht="18">
      <c r="A304" s="61" t="s">
        <v>260</v>
      </c>
      <c r="B304" s="67" t="s">
        <v>245</v>
      </c>
      <c r="C304" s="67" t="s">
        <v>215</v>
      </c>
      <c r="D304" s="67" t="s">
        <v>221</v>
      </c>
      <c r="E304" s="67" t="s">
        <v>9</v>
      </c>
      <c r="F304" s="67" t="s">
        <v>269</v>
      </c>
      <c r="G304" s="67" t="s">
        <v>248</v>
      </c>
      <c r="H304" s="67"/>
      <c r="I304" s="38">
        <v>1705.6</v>
      </c>
      <c r="J304" s="74"/>
      <c r="K304" s="74"/>
      <c r="L304" s="74"/>
      <c r="M304" s="74"/>
    </row>
    <row r="305" spans="1:13" ht="74.25" customHeight="1">
      <c r="A305" s="103" t="s">
        <v>359</v>
      </c>
      <c r="B305" s="58" t="s">
        <v>245</v>
      </c>
      <c r="C305" s="58" t="s">
        <v>215</v>
      </c>
      <c r="D305" s="58" t="s">
        <v>218</v>
      </c>
      <c r="E305" s="58"/>
      <c r="F305" s="58"/>
      <c r="G305" s="58"/>
      <c r="H305" s="58"/>
      <c r="I305" s="35">
        <f>I306+I315</f>
        <v>28056.600000000002</v>
      </c>
      <c r="J305" s="74"/>
      <c r="K305" s="74"/>
      <c r="L305" s="74"/>
      <c r="M305" s="74"/>
    </row>
    <row r="306" spans="1:13" ht="45">
      <c r="A306" s="52" t="s">
        <v>364</v>
      </c>
      <c r="B306" s="57" t="s">
        <v>245</v>
      </c>
      <c r="C306" s="57" t="s">
        <v>215</v>
      </c>
      <c r="D306" s="57" t="s">
        <v>218</v>
      </c>
      <c r="E306" s="57" t="s">
        <v>73</v>
      </c>
      <c r="F306" s="57"/>
      <c r="G306" s="57"/>
      <c r="H306" s="57"/>
      <c r="I306" s="36">
        <f>I307</f>
        <v>30</v>
      </c>
      <c r="J306" s="74"/>
      <c r="K306" s="74"/>
      <c r="L306" s="74"/>
      <c r="M306" s="74"/>
    </row>
    <row r="307" spans="1:13" ht="45">
      <c r="A307" s="52" t="s">
        <v>428</v>
      </c>
      <c r="B307" s="57" t="s">
        <v>245</v>
      </c>
      <c r="C307" s="57" t="s">
        <v>215</v>
      </c>
      <c r="D307" s="57" t="s">
        <v>218</v>
      </c>
      <c r="E307" s="57" t="s">
        <v>426</v>
      </c>
      <c r="F307" s="57"/>
      <c r="G307" s="57"/>
      <c r="H307" s="57"/>
      <c r="I307" s="36">
        <f>I308</f>
        <v>30</v>
      </c>
      <c r="J307" s="74"/>
      <c r="K307" s="74"/>
      <c r="L307" s="74"/>
      <c r="M307" s="74"/>
    </row>
    <row r="308" spans="1:13" ht="18">
      <c r="A308" s="52" t="s">
        <v>328</v>
      </c>
      <c r="B308" s="57" t="s">
        <v>245</v>
      </c>
      <c r="C308" s="57" t="s">
        <v>215</v>
      </c>
      <c r="D308" s="57" t="s">
        <v>218</v>
      </c>
      <c r="E308" s="57" t="s">
        <v>427</v>
      </c>
      <c r="F308" s="57"/>
      <c r="G308" s="57"/>
      <c r="H308" s="57"/>
      <c r="I308" s="36">
        <f>I309+I312</f>
        <v>30</v>
      </c>
      <c r="J308" s="74"/>
      <c r="K308" s="74"/>
      <c r="L308" s="74"/>
      <c r="M308" s="74"/>
    </row>
    <row r="309" spans="1:13" ht="90">
      <c r="A309" s="60" t="s">
        <v>346</v>
      </c>
      <c r="B309" s="57" t="s">
        <v>245</v>
      </c>
      <c r="C309" s="57" t="s">
        <v>215</v>
      </c>
      <c r="D309" s="57" t="s">
        <v>218</v>
      </c>
      <c r="E309" s="57" t="s">
        <v>427</v>
      </c>
      <c r="F309" s="57" t="s">
        <v>268</v>
      </c>
      <c r="G309" s="57"/>
      <c r="H309" s="57"/>
      <c r="I309" s="36">
        <f>I310</f>
        <v>5</v>
      </c>
      <c r="J309" s="74"/>
      <c r="K309" s="74"/>
      <c r="L309" s="74"/>
      <c r="M309" s="74"/>
    </row>
    <row r="310" spans="1:13" ht="30">
      <c r="A310" s="60" t="s">
        <v>345</v>
      </c>
      <c r="B310" s="57" t="s">
        <v>245</v>
      </c>
      <c r="C310" s="57" t="s">
        <v>215</v>
      </c>
      <c r="D310" s="57" t="s">
        <v>218</v>
      </c>
      <c r="E310" s="57" t="s">
        <v>427</v>
      </c>
      <c r="F310" s="57" t="s">
        <v>269</v>
      </c>
      <c r="G310" s="57"/>
      <c r="H310" s="57"/>
      <c r="I310" s="36">
        <f>I311</f>
        <v>5</v>
      </c>
      <c r="J310" s="74"/>
      <c r="K310" s="74"/>
      <c r="L310" s="74"/>
      <c r="M310" s="74"/>
    </row>
    <row r="311" spans="1:13" ht="18">
      <c r="A311" s="61" t="s">
        <v>260</v>
      </c>
      <c r="B311" s="67" t="s">
        <v>245</v>
      </c>
      <c r="C311" s="67" t="s">
        <v>215</v>
      </c>
      <c r="D311" s="67" t="s">
        <v>218</v>
      </c>
      <c r="E311" s="67" t="s">
        <v>427</v>
      </c>
      <c r="F311" s="67" t="s">
        <v>269</v>
      </c>
      <c r="G311" s="67" t="s">
        <v>248</v>
      </c>
      <c r="H311" s="67"/>
      <c r="I311" s="38">
        <v>5</v>
      </c>
      <c r="J311" s="74"/>
      <c r="K311" s="74"/>
      <c r="L311" s="74"/>
      <c r="M311" s="74"/>
    </row>
    <row r="312" spans="1:13" ht="36" customHeight="1">
      <c r="A312" s="52" t="s">
        <v>362</v>
      </c>
      <c r="B312" s="57" t="s">
        <v>245</v>
      </c>
      <c r="C312" s="57" t="s">
        <v>215</v>
      </c>
      <c r="D312" s="57" t="s">
        <v>218</v>
      </c>
      <c r="E312" s="57" t="s">
        <v>427</v>
      </c>
      <c r="F312" s="57" t="s">
        <v>270</v>
      </c>
      <c r="G312" s="57"/>
      <c r="H312" s="57"/>
      <c r="I312" s="36">
        <f>I313</f>
        <v>25</v>
      </c>
      <c r="J312" s="74"/>
      <c r="K312" s="74"/>
      <c r="L312" s="74"/>
      <c r="M312" s="74"/>
    </row>
    <row r="313" spans="1:13" ht="45">
      <c r="A313" s="52" t="s">
        <v>348</v>
      </c>
      <c r="B313" s="57" t="s">
        <v>245</v>
      </c>
      <c r="C313" s="57" t="s">
        <v>215</v>
      </c>
      <c r="D313" s="57" t="s">
        <v>218</v>
      </c>
      <c r="E313" s="57" t="s">
        <v>427</v>
      </c>
      <c r="F313" s="57" t="s">
        <v>271</v>
      </c>
      <c r="G313" s="57"/>
      <c r="H313" s="57"/>
      <c r="I313" s="36">
        <f>I314</f>
        <v>25</v>
      </c>
      <c r="J313" s="74"/>
      <c r="K313" s="74"/>
      <c r="L313" s="74"/>
      <c r="M313" s="74"/>
    </row>
    <row r="314" spans="1:13" ht="18">
      <c r="A314" s="63" t="s">
        <v>260</v>
      </c>
      <c r="B314" s="67" t="s">
        <v>245</v>
      </c>
      <c r="C314" s="67" t="s">
        <v>215</v>
      </c>
      <c r="D314" s="67" t="s">
        <v>218</v>
      </c>
      <c r="E314" s="67" t="s">
        <v>427</v>
      </c>
      <c r="F314" s="67" t="s">
        <v>271</v>
      </c>
      <c r="G314" s="67" t="s">
        <v>248</v>
      </c>
      <c r="H314" s="67"/>
      <c r="I314" s="38">
        <v>25</v>
      </c>
      <c r="J314" s="34" t="e">
        <f>J346+J326</f>
        <v>#REF!</v>
      </c>
      <c r="K314" s="34" t="e">
        <f>K346+K326</f>
        <v>#REF!</v>
      </c>
      <c r="L314" s="34" t="e">
        <f>L346+L326</f>
        <v>#REF!</v>
      </c>
      <c r="M314" s="34" t="e">
        <f>M346+M326</f>
        <v>#REF!</v>
      </c>
    </row>
    <row r="315" spans="1:13" ht="18">
      <c r="A315" s="60" t="s">
        <v>190</v>
      </c>
      <c r="B315" s="57" t="s">
        <v>245</v>
      </c>
      <c r="C315" s="57" t="s">
        <v>215</v>
      </c>
      <c r="D315" s="57" t="s">
        <v>218</v>
      </c>
      <c r="E315" s="57" t="s">
        <v>404</v>
      </c>
      <c r="F315" s="57"/>
      <c r="G315" s="57"/>
      <c r="H315" s="67"/>
      <c r="I315" s="36">
        <f>I316</f>
        <v>28026.600000000002</v>
      </c>
      <c r="J315" s="34"/>
      <c r="K315" s="34"/>
      <c r="L315" s="34"/>
      <c r="M315" s="34"/>
    </row>
    <row r="316" spans="1:13" ht="30">
      <c r="A316" s="97" t="s">
        <v>267</v>
      </c>
      <c r="B316" s="57" t="s">
        <v>245</v>
      </c>
      <c r="C316" s="57" t="s">
        <v>215</v>
      </c>
      <c r="D316" s="57" t="s">
        <v>218</v>
      </c>
      <c r="E316" s="57" t="s">
        <v>403</v>
      </c>
      <c r="F316" s="57"/>
      <c r="G316" s="57"/>
      <c r="H316" s="67"/>
      <c r="I316" s="36">
        <f>I317+I320+I323</f>
        <v>28026.600000000002</v>
      </c>
      <c r="J316" s="34"/>
      <c r="K316" s="34"/>
      <c r="L316" s="34"/>
      <c r="M316" s="34"/>
    </row>
    <row r="317" spans="1:13" ht="90">
      <c r="A317" s="60" t="s">
        <v>346</v>
      </c>
      <c r="B317" s="57" t="s">
        <v>245</v>
      </c>
      <c r="C317" s="57" t="s">
        <v>215</v>
      </c>
      <c r="D317" s="57" t="s">
        <v>218</v>
      </c>
      <c r="E317" s="57" t="s">
        <v>403</v>
      </c>
      <c r="F317" s="57" t="s">
        <v>268</v>
      </c>
      <c r="G317" s="57"/>
      <c r="H317" s="67"/>
      <c r="I317" s="36">
        <f>I318</f>
        <v>23242.4</v>
      </c>
      <c r="J317" s="34"/>
      <c r="K317" s="34"/>
      <c r="L317" s="34"/>
      <c r="M317" s="34"/>
    </row>
    <row r="318" spans="1:13" ht="30">
      <c r="A318" s="60" t="s">
        <v>345</v>
      </c>
      <c r="B318" s="57" t="s">
        <v>245</v>
      </c>
      <c r="C318" s="57" t="s">
        <v>215</v>
      </c>
      <c r="D318" s="57" t="s">
        <v>218</v>
      </c>
      <c r="E318" s="57" t="s">
        <v>403</v>
      </c>
      <c r="F318" s="57" t="s">
        <v>269</v>
      </c>
      <c r="G318" s="57"/>
      <c r="H318" s="67"/>
      <c r="I318" s="36">
        <f>I319</f>
        <v>23242.4</v>
      </c>
      <c r="J318" s="34"/>
      <c r="K318" s="34"/>
      <c r="L318" s="34"/>
      <c r="M318" s="34"/>
    </row>
    <row r="319" spans="1:13" ht="18">
      <c r="A319" s="61" t="s">
        <v>260</v>
      </c>
      <c r="B319" s="67" t="s">
        <v>245</v>
      </c>
      <c r="C319" s="67" t="s">
        <v>215</v>
      </c>
      <c r="D319" s="67" t="s">
        <v>218</v>
      </c>
      <c r="E319" s="67" t="s">
        <v>403</v>
      </c>
      <c r="F319" s="67" t="s">
        <v>269</v>
      </c>
      <c r="G319" s="67" t="s">
        <v>248</v>
      </c>
      <c r="H319" s="67"/>
      <c r="I319" s="38">
        <v>23242.4</v>
      </c>
      <c r="J319" s="34"/>
      <c r="K319" s="34"/>
      <c r="L319" s="34"/>
      <c r="M319" s="34"/>
    </row>
    <row r="320" spans="1:13" ht="32.25" customHeight="1">
      <c r="A320" s="52" t="s">
        <v>362</v>
      </c>
      <c r="B320" s="57" t="s">
        <v>245</v>
      </c>
      <c r="C320" s="57" t="s">
        <v>215</v>
      </c>
      <c r="D320" s="57" t="s">
        <v>218</v>
      </c>
      <c r="E320" s="57" t="s">
        <v>403</v>
      </c>
      <c r="F320" s="57" t="s">
        <v>270</v>
      </c>
      <c r="G320" s="57"/>
      <c r="H320" s="67"/>
      <c r="I320" s="36">
        <f>I321</f>
        <v>4650.5</v>
      </c>
      <c r="J320" s="34"/>
      <c r="K320" s="34"/>
      <c r="L320" s="34"/>
      <c r="M320" s="34"/>
    </row>
    <row r="321" spans="1:13" ht="45">
      <c r="A321" s="52" t="s">
        <v>348</v>
      </c>
      <c r="B321" s="57" t="s">
        <v>245</v>
      </c>
      <c r="C321" s="57" t="s">
        <v>215</v>
      </c>
      <c r="D321" s="57" t="s">
        <v>218</v>
      </c>
      <c r="E321" s="57" t="s">
        <v>403</v>
      </c>
      <c r="F321" s="57" t="s">
        <v>271</v>
      </c>
      <c r="G321" s="57"/>
      <c r="H321" s="67"/>
      <c r="I321" s="36">
        <f>I322</f>
        <v>4650.5</v>
      </c>
      <c r="J321" s="34"/>
      <c r="K321" s="34"/>
      <c r="L321" s="34"/>
      <c r="M321" s="34"/>
    </row>
    <row r="322" spans="1:13" ht="18">
      <c r="A322" s="61" t="s">
        <v>260</v>
      </c>
      <c r="B322" s="67" t="s">
        <v>245</v>
      </c>
      <c r="C322" s="67" t="s">
        <v>215</v>
      </c>
      <c r="D322" s="67" t="s">
        <v>218</v>
      </c>
      <c r="E322" s="67" t="s">
        <v>403</v>
      </c>
      <c r="F322" s="67" t="s">
        <v>271</v>
      </c>
      <c r="G322" s="67" t="s">
        <v>248</v>
      </c>
      <c r="H322" s="67"/>
      <c r="I322" s="38">
        <v>4650.5</v>
      </c>
      <c r="J322" s="34"/>
      <c r="K322" s="34"/>
      <c r="L322" s="34"/>
      <c r="M322" s="34"/>
    </row>
    <row r="323" spans="1:13" ht="18">
      <c r="A323" s="52" t="s">
        <v>279</v>
      </c>
      <c r="B323" s="57" t="s">
        <v>245</v>
      </c>
      <c r="C323" s="57" t="s">
        <v>215</v>
      </c>
      <c r="D323" s="57" t="s">
        <v>218</v>
      </c>
      <c r="E323" s="57" t="s">
        <v>403</v>
      </c>
      <c r="F323" s="57" t="s">
        <v>278</v>
      </c>
      <c r="G323" s="57"/>
      <c r="H323" s="67"/>
      <c r="I323" s="36">
        <f>I324</f>
        <v>133.7</v>
      </c>
      <c r="J323" s="34"/>
      <c r="K323" s="34"/>
      <c r="L323" s="34"/>
      <c r="M323" s="34"/>
    </row>
    <row r="324" spans="1:13" ht="18">
      <c r="A324" s="52" t="s">
        <v>281</v>
      </c>
      <c r="B324" s="57" t="s">
        <v>245</v>
      </c>
      <c r="C324" s="57" t="s">
        <v>215</v>
      </c>
      <c r="D324" s="57" t="s">
        <v>218</v>
      </c>
      <c r="E324" s="57" t="s">
        <v>403</v>
      </c>
      <c r="F324" s="57" t="s">
        <v>280</v>
      </c>
      <c r="G324" s="57"/>
      <c r="H324" s="67"/>
      <c r="I324" s="36">
        <f>I325</f>
        <v>133.7</v>
      </c>
      <c r="J324" s="34"/>
      <c r="K324" s="34"/>
      <c r="L324" s="34"/>
      <c r="M324" s="34"/>
    </row>
    <row r="325" spans="1:13" ht="18">
      <c r="A325" s="61" t="s">
        <v>260</v>
      </c>
      <c r="B325" s="67" t="s">
        <v>245</v>
      </c>
      <c r="C325" s="67" t="s">
        <v>215</v>
      </c>
      <c r="D325" s="67" t="s">
        <v>218</v>
      </c>
      <c r="E325" s="67" t="s">
        <v>403</v>
      </c>
      <c r="F325" s="67" t="s">
        <v>280</v>
      </c>
      <c r="G325" s="67" t="s">
        <v>248</v>
      </c>
      <c r="H325" s="67"/>
      <c r="I325" s="38">
        <v>133.7</v>
      </c>
      <c r="J325" s="34"/>
      <c r="K325" s="34"/>
      <c r="L325" s="34"/>
      <c r="M325" s="34"/>
    </row>
    <row r="326" spans="1:13" ht="18">
      <c r="A326" s="62" t="s">
        <v>336</v>
      </c>
      <c r="B326" s="58" t="s">
        <v>245</v>
      </c>
      <c r="C326" s="58" t="s">
        <v>215</v>
      </c>
      <c r="D326" s="58" t="s">
        <v>220</v>
      </c>
      <c r="E326" s="58"/>
      <c r="F326" s="58"/>
      <c r="G326" s="58"/>
      <c r="H326" s="67"/>
      <c r="I326" s="35">
        <f>I327</f>
        <v>12.7</v>
      </c>
      <c r="J326" s="34" t="e">
        <f>J327</f>
        <v>#REF!</v>
      </c>
      <c r="K326" s="34" t="e">
        <f>K327</f>
        <v>#REF!</v>
      </c>
      <c r="L326" s="34" t="e">
        <f>L327</f>
        <v>#REF!</v>
      </c>
      <c r="M326" s="34" t="e">
        <f>M327</f>
        <v>#REF!</v>
      </c>
    </row>
    <row r="327" spans="1:13" ht="18">
      <c r="A327" s="52" t="s">
        <v>190</v>
      </c>
      <c r="B327" s="57" t="s">
        <v>245</v>
      </c>
      <c r="C327" s="57" t="s">
        <v>215</v>
      </c>
      <c r="D327" s="57" t="s">
        <v>220</v>
      </c>
      <c r="E327" s="57" t="s">
        <v>404</v>
      </c>
      <c r="F327" s="57"/>
      <c r="G327" s="57"/>
      <c r="H327" s="67"/>
      <c r="I327" s="36">
        <f>I328</f>
        <v>12.7</v>
      </c>
      <c r="J327" s="34" t="e">
        <f>J335+#REF!</f>
        <v>#REF!</v>
      </c>
      <c r="K327" s="34" t="e">
        <f>K335+#REF!</f>
        <v>#REF!</v>
      </c>
      <c r="L327" s="34" t="e">
        <f>L335+#REF!</f>
        <v>#REF!</v>
      </c>
      <c r="M327" s="34" t="e">
        <f>M335+#REF!</f>
        <v>#REF!</v>
      </c>
    </row>
    <row r="328" spans="1:13" ht="75">
      <c r="A328" s="60" t="s">
        <v>182</v>
      </c>
      <c r="B328" s="57" t="s">
        <v>245</v>
      </c>
      <c r="C328" s="57" t="s">
        <v>215</v>
      </c>
      <c r="D328" s="57" t="s">
        <v>220</v>
      </c>
      <c r="E328" s="57" t="s">
        <v>74</v>
      </c>
      <c r="F328" s="57"/>
      <c r="G328" s="57"/>
      <c r="H328" s="67"/>
      <c r="I328" s="36">
        <f>I329</f>
        <v>12.7</v>
      </c>
      <c r="J328" s="37" t="e">
        <f>J335</f>
        <v>#REF!</v>
      </c>
      <c r="K328" s="37" t="e">
        <f>K335</f>
        <v>#REF!</v>
      </c>
      <c r="L328" s="37" t="e">
        <f>L335</f>
        <v>#REF!</v>
      </c>
      <c r="M328" s="37" t="e">
        <f>M335</f>
        <v>#REF!</v>
      </c>
    </row>
    <row r="329" spans="1:13" ht="30.75" customHeight="1">
      <c r="A329" s="52" t="s">
        <v>362</v>
      </c>
      <c r="B329" s="57" t="s">
        <v>245</v>
      </c>
      <c r="C329" s="57" t="s">
        <v>215</v>
      </c>
      <c r="D329" s="57" t="s">
        <v>220</v>
      </c>
      <c r="E329" s="57" t="s">
        <v>74</v>
      </c>
      <c r="F329" s="57" t="s">
        <v>270</v>
      </c>
      <c r="G329" s="57"/>
      <c r="H329" s="67"/>
      <c r="I329" s="36">
        <f>I330</f>
        <v>12.7</v>
      </c>
      <c r="J329" s="37"/>
      <c r="K329" s="37"/>
      <c r="L329" s="37"/>
      <c r="M329" s="37"/>
    </row>
    <row r="330" spans="1:13" ht="45">
      <c r="A330" s="52" t="s">
        <v>348</v>
      </c>
      <c r="B330" s="57" t="s">
        <v>245</v>
      </c>
      <c r="C330" s="57" t="s">
        <v>215</v>
      </c>
      <c r="D330" s="57" t="s">
        <v>220</v>
      </c>
      <c r="E330" s="57" t="s">
        <v>74</v>
      </c>
      <c r="F330" s="57" t="s">
        <v>271</v>
      </c>
      <c r="G330" s="57"/>
      <c r="H330" s="67"/>
      <c r="I330" s="36">
        <f>I331</f>
        <v>12.7</v>
      </c>
      <c r="J330" s="37"/>
      <c r="K330" s="37"/>
      <c r="L330" s="37"/>
      <c r="M330" s="37"/>
    </row>
    <row r="331" spans="1:13" ht="18">
      <c r="A331" s="63" t="s">
        <v>261</v>
      </c>
      <c r="B331" s="67" t="s">
        <v>245</v>
      </c>
      <c r="C331" s="67" t="s">
        <v>215</v>
      </c>
      <c r="D331" s="67" t="s">
        <v>220</v>
      </c>
      <c r="E331" s="67" t="s">
        <v>74</v>
      </c>
      <c r="F331" s="67" t="s">
        <v>271</v>
      </c>
      <c r="G331" s="67" t="s">
        <v>249</v>
      </c>
      <c r="H331" s="67"/>
      <c r="I331" s="38">
        <v>12.7</v>
      </c>
      <c r="J331" s="37"/>
      <c r="K331" s="37"/>
      <c r="L331" s="37"/>
      <c r="M331" s="37"/>
    </row>
    <row r="332" spans="1:13" ht="18">
      <c r="A332" s="98" t="s">
        <v>201</v>
      </c>
      <c r="B332" s="58" t="s">
        <v>245</v>
      </c>
      <c r="C332" s="58" t="s">
        <v>215</v>
      </c>
      <c r="D332" s="58" t="s">
        <v>232</v>
      </c>
      <c r="E332" s="58"/>
      <c r="F332" s="58"/>
      <c r="G332" s="58"/>
      <c r="H332" s="58"/>
      <c r="I332" s="35">
        <f>I333</f>
        <v>100</v>
      </c>
      <c r="J332" s="37"/>
      <c r="K332" s="37"/>
      <c r="L332" s="37"/>
      <c r="M332" s="37"/>
    </row>
    <row r="333" spans="1:13" ht="18">
      <c r="A333" s="52" t="s">
        <v>190</v>
      </c>
      <c r="B333" s="57" t="s">
        <v>245</v>
      </c>
      <c r="C333" s="57" t="s">
        <v>215</v>
      </c>
      <c r="D333" s="57" t="s">
        <v>232</v>
      </c>
      <c r="E333" s="57" t="s">
        <v>404</v>
      </c>
      <c r="F333" s="57"/>
      <c r="G333" s="57"/>
      <c r="H333" s="57"/>
      <c r="I333" s="36">
        <f>I334</f>
        <v>100</v>
      </c>
      <c r="J333" s="37"/>
      <c r="K333" s="37"/>
      <c r="L333" s="37"/>
      <c r="M333" s="37"/>
    </row>
    <row r="334" spans="1:13" ht="30">
      <c r="A334" s="52" t="s">
        <v>318</v>
      </c>
      <c r="B334" s="57" t="s">
        <v>245</v>
      </c>
      <c r="C334" s="57" t="s">
        <v>215</v>
      </c>
      <c r="D334" s="57" t="s">
        <v>232</v>
      </c>
      <c r="E334" s="57" t="s">
        <v>75</v>
      </c>
      <c r="F334" s="57"/>
      <c r="G334" s="57"/>
      <c r="H334" s="57"/>
      <c r="I334" s="36">
        <f>I335</f>
        <v>100</v>
      </c>
      <c r="J334" s="37"/>
      <c r="K334" s="37"/>
      <c r="L334" s="37"/>
      <c r="M334" s="37"/>
    </row>
    <row r="335" spans="1:13" ht="18">
      <c r="A335" s="60" t="s">
        <v>279</v>
      </c>
      <c r="B335" s="57" t="s">
        <v>245</v>
      </c>
      <c r="C335" s="57" t="s">
        <v>215</v>
      </c>
      <c r="D335" s="57" t="s">
        <v>232</v>
      </c>
      <c r="E335" s="57" t="s">
        <v>75</v>
      </c>
      <c r="F335" s="57" t="s">
        <v>278</v>
      </c>
      <c r="G335" s="57"/>
      <c r="H335" s="57"/>
      <c r="I335" s="36">
        <f>I336</f>
        <v>100</v>
      </c>
      <c r="J335" s="36" t="e">
        <f aca="true" t="shared" si="7" ref="J335:M336">J336</f>
        <v>#REF!</v>
      </c>
      <c r="K335" s="36" t="e">
        <f t="shared" si="7"/>
        <v>#REF!</v>
      </c>
      <c r="L335" s="36" t="e">
        <f t="shared" si="7"/>
        <v>#REF!</v>
      </c>
      <c r="M335" s="36" t="e">
        <f t="shared" si="7"/>
        <v>#REF!</v>
      </c>
    </row>
    <row r="336" spans="1:13" ht="18">
      <c r="A336" s="52" t="s">
        <v>333</v>
      </c>
      <c r="B336" s="57" t="s">
        <v>245</v>
      </c>
      <c r="C336" s="57" t="s">
        <v>215</v>
      </c>
      <c r="D336" s="57" t="s">
        <v>232</v>
      </c>
      <c r="E336" s="57" t="s">
        <v>75</v>
      </c>
      <c r="F336" s="57" t="s">
        <v>332</v>
      </c>
      <c r="G336" s="57"/>
      <c r="H336" s="57"/>
      <c r="I336" s="36">
        <f>I337</f>
        <v>100</v>
      </c>
      <c r="J336" s="36" t="e">
        <f t="shared" si="7"/>
        <v>#REF!</v>
      </c>
      <c r="K336" s="36" t="e">
        <f t="shared" si="7"/>
        <v>#REF!</v>
      </c>
      <c r="L336" s="36" t="e">
        <f t="shared" si="7"/>
        <v>#REF!</v>
      </c>
      <c r="M336" s="36" t="e">
        <f t="shared" si="7"/>
        <v>#REF!</v>
      </c>
    </row>
    <row r="337" spans="1:13" ht="18">
      <c r="A337" s="63" t="s">
        <v>260</v>
      </c>
      <c r="B337" s="67" t="s">
        <v>245</v>
      </c>
      <c r="C337" s="67" t="s">
        <v>215</v>
      </c>
      <c r="D337" s="67" t="s">
        <v>232</v>
      </c>
      <c r="E337" s="67" t="s">
        <v>75</v>
      </c>
      <c r="F337" s="67" t="s">
        <v>332</v>
      </c>
      <c r="G337" s="67" t="s">
        <v>248</v>
      </c>
      <c r="H337" s="67"/>
      <c r="I337" s="38">
        <v>100</v>
      </c>
      <c r="J337" s="36" t="e">
        <f>#REF!+J339</f>
        <v>#REF!</v>
      </c>
      <c r="K337" s="36" t="e">
        <f>#REF!+K339</f>
        <v>#REF!</v>
      </c>
      <c r="L337" s="36" t="e">
        <f>#REF!+L339</f>
        <v>#REF!</v>
      </c>
      <c r="M337" s="36" t="e">
        <f>#REF!+M339</f>
        <v>#REF!</v>
      </c>
    </row>
    <row r="338" spans="1:13" ht="18">
      <c r="A338" s="62" t="s">
        <v>202</v>
      </c>
      <c r="B338" s="58" t="s">
        <v>245</v>
      </c>
      <c r="C338" s="58" t="s">
        <v>215</v>
      </c>
      <c r="D338" s="58" t="s">
        <v>256</v>
      </c>
      <c r="E338" s="58"/>
      <c r="F338" s="58"/>
      <c r="G338" s="58"/>
      <c r="H338" s="58"/>
      <c r="I338" s="35">
        <f>I339+I350+I356+I368+I362</f>
        <v>2303.9</v>
      </c>
      <c r="J338" s="39">
        <v>16851</v>
      </c>
      <c r="K338" s="39">
        <v>16851</v>
      </c>
      <c r="L338" s="39">
        <v>16851</v>
      </c>
      <c r="M338" s="39">
        <v>16851</v>
      </c>
    </row>
    <row r="339" spans="1:13" ht="45">
      <c r="A339" s="143" t="s">
        <v>475</v>
      </c>
      <c r="B339" s="57" t="s">
        <v>245</v>
      </c>
      <c r="C339" s="57" t="s">
        <v>215</v>
      </c>
      <c r="D339" s="57" t="s">
        <v>256</v>
      </c>
      <c r="E339" s="57" t="s">
        <v>58</v>
      </c>
      <c r="F339" s="57"/>
      <c r="G339" s="57"/>
      <c r="H339" s="57"/>
      <c r="I339" s="36">
        <f>I345+I340</f>
        <v>50</v>
      </c>
      <c r="J339" s="74"/>
      <c r="K339" s="74"/>
      <c r="L339" s="74"/>
      <c r="M339" s="74"/>
    </row>
    <row r="340" spans="1:13" ht="105">
      <c r="A340" s="143" t="s">
        <v>476</v>
      </c>
      <c r="B340" s="57" t="s">
        <v>245</v>
      </c>
      <c r="C340" s="57" t="s">
        <v>215</v>
      </c>
      <c r="D340" s="57" t="s">
        <v>256</v>
      </c>
      <c r="E340" s="92" t="s">
        <v>477</v>
      </c>
      <c r="F340" s="57"/>
      <c r="G340" s="57"/>
      <c r="H340" s="57"/>
      <c r="I340" s="36">
        <f>I341</f>
        <v>25</v>
      </c>
      <c r="J340" s="74"/>
      <c r="K340" s="74"/>
      <c r="L340" s="74"/>
      <c r="M340" s="74"/>
    </row>
    <row r="341" spans="1:13" ht="18">
      <c r="A341" s="142" t="s">
        <v>328</v>
      </c>
      <c r="B341" s="57" t="s">
        <v>245</v>
      </c>
      <c r="C341" s="57" t="s">
        <v>215</v>
      </c>
      <c r="D341" s="57" t="s">
        <v>256</v>
      </c>
      <c r="E341" s="91" t="s">
        <v>478</v>
      </c>
      <c r="F341" s="57"/>
      <c r="G341" s="57"/>
      <c r="H341" s="57"/>
      <c r="I341" s="36">
        <f>I342</f>
        <v>25</v>
      </c>
      <c r="J341" s="74"/>
      <c r="K341" s="74"/>
      <c r="L341" s="74"/>
      <c r="M341" s="74"/>
    </row>
    <row r="342" spans="1:13" ht="33.75" customHeight="1">
      <c r="A342" s="142" t="s">
        <v>362</v>
      </c>
      <c r="B342" s="57" t="s">
        <v>245</v>
      </c>
      <c r="C342" s="57" t="s">
        <v>215</v>
      </c>
      <c r="D342" s="57" t="s">
        <v>256</v>
      </c>
      <c r="E342" s="92" t="s">
        <v>478</v>
      </c>
      <c r="F342" s="57" t="s">
        <v>270</v>
      </c>
      <c r="G342" s="57"/>
      <c r="H342" s="57"/>
      <c r="I342" s="36">
        <f>I343</f>
        <v>25</v>
      </c>
      <c r="J342" s="74"/>
      <c r="K342" s="74"/>
      <c r="L342" s="74"/>
      <c r="M342" s="74"/>
    </row>
    <row r="343" spans="1:13" ht="45">
      <c r="A343" s="142" t="s">
        <v>348</v>
      </c>
      <c r="B343" s="57" t="s">
        <v>245</v>
      </c>
      <c r="C343" s="57" t="s">
        <v>215</v>
      </c>
      <c r="D343" s="57" t="s">
        <v>256</v>
      </c>
      <c r="E343" s="92" t="s">
        <v>478</v>
      </c>
      <c r="F343" s="57" t="s">
        <v>271</v>
      </c>
      <c r="G343" s="57"/>
      <c r="H343" s="57"/>
      <c r="I343" s="36">
        <f>I344</f>
        <v>25</v>
      </c>
      <c r="J343" s="74"/>
      <c r="K343" s="74"/>
      <c r="L343" s="74"/>
      <c r="M343" s="74"/>
    </row>
    <row r="344" spans="1:13" ht="18">
      <c r="A344" s="150" t="s">
        <v>260</v>
      </c>
      <c r="B344" s="67" t="s">
        <v>245</v>
      </c>
      <c r="C344" s="67" t="s">
        <v>215</v>
      </c>
      <c r="D344" s="67" t="s">
        <v>256</v>
      </c>
      <c r="E344" s="95" t="s">
        <v>478</v>
      </c>
      <c r="F344" s="67" t="s">
        <v>271</v>
      </c>
      <c r="G344" s="67" t="s">
        <v>248</v>
      </c>
      <c r="H344" s="57"/>
      <c r="I344" s="38">
        <v>25</v>
      </c>
      <c r="J344" s="74"/>
      <c r="K344" s="74"/>
      <c r="L344" s="74"/>
      <c r="M344" s="74"/>
    </row>
    <row r="345" spans="1:13" ht="30">
      <c r="A345" s="100" t="s">
        <v>59</v>
      </c>
      <c r="B345" s="57" t="s">
        <v>245</v>
      </c>
      <c r="C345" s="57" t="s">
        <v>215</v>
      </c>
      <c r="D345" s="57" t="s">
        <v>256</v>
      </c>
      <c r="E345" s="91" t="s">
        <v>60</v>
      </c>
      <c r="F345" s="57"/>
      <c r="G345" s="57"/>
      <c r="H345" s="57"/>
      <c r="I345" s="36">
        <f>I346</f>
        <v>25</v>
      </c>
      <c r="J345" s="74"/>
      <c r="K345" s="74"/>
      <c r="L345" s="74"/>
      <c r="M345" s="74"/>
    </row>
    <row r="346" spans="1:13" ht="18">
      <c r="A346" s="52" t="s">
        <v>328</v>
      </c>
      <c r="B346" s="57" t="s">
        <v>245</v>
      </c>
      <c r="C346" s="57" t="s">
        <v>215</v>
      </c>
      <c r="D346" s="57" t="s">
        <v>256</v>
      </c>
      <c r="E346" s="91" t="s">
        <v>61</v>
      </c>
      <c r="F346" s="57"/>
      <c r="G346" s="57"/>
      <c r="H346" s="57"/>
      <c r="I346" s="36">
        <f>I347</f>
        <v>25</v>
      </c>
      <c r="J346" s="34" t="e">
        <f>J348+#REF!</f>
        <v>#REF!</v>
      </c>
      <c r="K346" s="34" t="e">
        <f>K348+#REF!</f>
        <v>#REF!</v>
      </c>
      <c r="L346" s="34" t="e">
        <f>L348+#REF!</f>
        <v>#REF!</v>
      </c>
      <c r="M346" s="34" t="e">
        <f>M348+#REF!</f>
        <v>#REF!</v>
      </c>
    </row>
    <row r="347" spans="1:13" ht="31.5" customHeight="1">
      <c r="A347" s="52" t="s">
        <v>362</v>
      </c>
      <c r="B347" s="57" t="s">
        <v>245</v>
      </c>
      <c r="C347" s="57" t="s">
        <v>215</v>
      </c>
      <c r="D347" s="57" t="s">
        <v>256</v>
      </c>
      <c r="E347" s="92" t="s">
        <v>61</v>
      </c>
      <c r="F347" s="57" t="s">
        <v>270</v>
      </c>
      <c r="G347" s="57"/>
      <c r="H347" s="57"/>
      <c r="I347" s="36">
        <f>I348</f>
        <v>25</v>
      </c>
      <c r="J347" s="34"/>
      <c r="K347" s="34"/>
      <c r="L347" s="34"/>
      <c r="M347" s="34"/>
    </row>
    <row r="348" spans="1:13" ht="45">
      <c r="A348" s="52" t="s">
        <v>348</v>
      </c>
      <c r="B348" s="57" t="s">
        <v>245</v>
      </c>
      <c r="C348" s="57" t="s">
        <v>215</v>
      </c>
      <c r="D348" s="57" t="s">
        <v>256</v>
      </c>
      <c r="E348" s="92" t="s">
        <v>61</v>
      </c>
      <c r="F348" s="57" t="s">
        <v>271</v>
      </c>
      <c r="G348" s="57"/>
      <c r="H348" s="57"/>
      <c r="I348" s="36">
        <f>I349</f>
        <v>25</v>
      </c>
      <c r="J348" s="34" t="e">
        <f>#REF!+#REF!</f>
        <v>#REF!</v>
      </c>
      <c r="K348" s="34" t="e">
        <f>#REF!+#REF!</f>
        <v>#REF!</v>
      </c>
      <c r="L348" s="34" t="e">
        <f>#REF!+#REF!</f>
        <v>#REF!</v>
      </c>
      <c r="M348" s="34" t="e">
        <f>#REF!+#REF!</f>
        <v>#REF!</v>
      </c>
    </row>
    <row r="349" spans="1:13" ht="18">
      <c r="A349" s="63" t="s">
        <v>260</v>
      </c>
      <c r="B349" s="67" t="s">
        <v>245</v>
      </c>
      <c r="C349" s="67" t="s">
        <v>215</v>
      </c>
      <c r="D349" s="67" t="s">
        <v>256</v>
      </c>
      <c r="E349" s="95" t="s">
        <v>61</v>
      </c>
      <c r="F349" s="67" t="s">
        <v>271</v>
      </c>
      <c r="G349" s="67" t="s">
        <v>248</v>
      </c>
      <c r="H349" s="67"/>
      <c r="I349" s="38">
        <v>25</v>
      </c>
      <c r="J349" s="37" t="e">
        <f>J350+#REF!</f>
        <v>#REF!</v>
      </c>
      <c r="K349" s="37" t="e">
        <f>K350+#REF!</f>
        <v>#REF!</v>
      </c>
      <c r="L349" s="37" t="e">
        <f>L350+#REF!</f>
        <v>#REF!</v>
      </c>
      <c r="M349" s="37" t="e">
        <f>M350+#REF!</f>
        <v>#REF!</v>
      </c>
    </row>
    <row r="350" spans="1:13" ht="45">
      <c r="A350" s="143" t="s">
        <v>365</v>
      </c>
      <c r="B350" s="57" t="s">
        <v>245</v>
      </c>
      <c r="C350" s="57" t="s">
        <v>215</v>
      </c>
      <c r="D350" s="57" t="s">
        <v>256</v>
      </c>
      <c r="E350" s="57" t="s">
        <v>57</v>
      </c>
      <c r="F350" s="57"/>
      <c r="G350" s="57"/>
      <c r="H350" s="57"/>
      <c r="I350" s="36">
        <f>I351</f>
        <v>31</v>
      </c>
      <c r="J350" s="37" t="e">
        <f>J351</f>
        <v>#REF!</v>
      </c>
      <c r="K350" s="37" t="e">
        <f>K351</f>
        <v>#REF!</v>
      </c>
      <c r="L350" s="37" t="e">
        <f>L351</f>
        <v>#REF!</v>
      </c>
      <c r="M350" s="37" t="e">
        <f>M351</f>
        <v>#REF!</v>
      </c>
    </row>
    <row r="351" spans="1:13" ht="63.75" customHeight="1">
      <c r="A351" s="60" t="s">
        <v>470</v>
      </c>
      <c r="B351" s="57" t="s">
        <v>245</v>
      </c>
      <c r="C351" s="57" t="s">
        <v>215</v>
      </c>
      <c r="D351" s="57" t="s">
        <v>256</v>
      </c>
      <c r="E351" s="57" t="s">
        <v>439</v>
      </c>
      <c r="F351" s="57"/>
      <c r="G351" s="57"/>
      <c r="H351" s="57"/>
      <c r="I351" s="36">
        <f>I352</f>
        <v>31</v>
      </c>
      <c r="J351" s="37" t="e">
        <f>#REF!</f>
        <v>#REF!</v>
      </c>
      <c r="K351" s="37" t="e">
        <f>#REF!</f>
        <v>#REF!</v>
      </c>
      <c r="L351" s="37" t="e">
        <f>#REF!</f>
        <v>#REF!</v>
      </c>
      <c r="M351" s="37" t="e">
        <f>#REF!</f>
        <v>#REF!</v>
      </c>
    </row>
    <row r="352" spans="1:13" ht="18">
      <c r="A352" s="52" t="s">
        <v>328</v>
      </c>
      <c r="B352" s="57" t="s">
        <v>245</v>
      </c>
      <c r="C352" s="57" t="s">
        <v>215</v>
      </c>
      <c r="D352" s="57" t="s">
        <v>256</v>
      </c>
      <c r="E352" s="57" t="s">
        <v>440</v>
      </c>
      <c r="F352" s="57"/>
      <c r="G352" s="57"/>
      <c r="H352" s="57"/>
      <c r="I352" s="36">
        <f>I353</f>
        <v>31</v>
      </c>
      <c r="J352" s="74"/>
      <c r="K352" s="74"/>
      <c r="L352" s="74"/>
      <c r="M352" s="74"/>
    </row>
    <row r="353" spans="1:13" ht="30">
      <c r="A353" s="60" t="s">
        <v>283</v>
      </c>
      <c r="B353" s="57" t="s">
        <v>245</v>
      </c>
      <c r="C353" s="57" t="s">
        <v>215</v>
      </c>
      <c r="D353" s="57" t="s">
        <v>256</v>
      </c>
      <c r="E353" s="57" t="s">
        <v>440</v>
      </c>
      <c r="F353" s="57" t="s">
        <v>282</v>
      </c>
      <c r="G353" s="57"/>
      <c r="H353" s="57"/>
      <c r="I353" s="36">
        <f>I354</f>
        <v>31</v>
      </c>
      <c r="J353" s="74"/>
      <c r="K353" s="74"/>
      <c r="L353" s="74"/>
      <c r="M353" s="74"/>
    </row>
    <row r="354" spans="1:13" ht="30">
      <c r="A354" s="60" t="s">
        <v>296</v>
      </c>
      <c r="B354" s="57" t="s">
        <v>245</v>
      </c>
      <c r="C354" s="57" t="s">
        <v>215</v>
      </c>
      <c r="D354" s="57" t="s">
        <v>256</v>
      </c>
      <c r="E354" s="57" t="s">
        <v>440</v>
      </c>
      <c r="F354" s="57" t="s">
        <v>286</v>
      </c>
      <c r="G354" s="57"/>
      <c r="H354" s="57"/>
      <c r="I354" s="36">
        <f>I355</f>
        <v>31</v>
      </c>
      <c r="J354" s="74"/>
      <c r="K354" s="74"/>
      <c r="L354" s="74"/>
      <c r="M354" s="74"/>
    </row>
    <row r="355" spans="1:13" ht="18">
      <c r="A355" s="63" t="s">
        <v>260</v>
      </c>
      <c r="B355" s="67" t="s">
        <v>245</v>
      </c>
      <c r="C355" s="67" t="s">
        <v>215</v>
      </c>
      <c r="D355" s="67" t="s">
        <v>256</v>
      </c>
      <c r="E355" s="67" t="s">
        <v>440</v>
      </c>
      <c r="F355" s="67" t="s">
        <v>286</v>
      </c>
      <c r="G355" s="67" t="s">
        <v>248</v>
      </c>
      <c r="H355" s="67"/>
      <c r="I355" s="38">
        <v>31</v>
      </c>
      <c r="J355" s="74"/>
      <c r="K355" s="74"/>
      <c r="L355" s="74"/>
      <c r="M355" s="74"/>
    </row>
    <row r="356" spans="1:13" ht="60">
      <c r="A356" s="142" t="s">
        <v>144</v>
      </c>
      <c r="B356" s="57" t="s">
        <v>245</v>
      </c>
      <c r="C356" s="57" t="s">
        <v>215</v>
      </c>
      <c r="D356" s="57" t="s">
        <v>256</v>
      </c>
      <c r="E356" s="57" t="s">
        <v>145</v>
      </c>
      <c r="F356" s="67"/>
      <c r="G356" s="67"/>
      <c r="H356" s="67"/>
      <c r="I356" s="36">
        <f>I357</f>
        <v>359.6</v>
      </c>
      <c r="J356" s="74"/>
      <c r="K356" s="74"/>
      <c r="L356" s="74"/>
      <c r="M356" s="74"/>
    </row>
    <row r="357" spans="1:13" ht="45">
      <c r="A357" s="52" t="s">
        <v>146</v>
      </c>
      <c r="B357" s="57" t="s">
        <v>245</v>
      </c>
      <c r="C357" s="57" t="s">
        <v>215</v>
      </c>
      <c r="D357" s="57" t="s">
        <v>256</v>
      </c>
      <c r="E357" s="57" t="s">
        <v>147</v>
      </c>
      <c r="F357" s="67"/>
      <c r="G357" s="67"/>
      <c r="H357" s="67"/>
      <c r="I357" s="36">
        <f>I358</f>
        <v>359.6</v>
      </c>
      <c r="J357" s="74"/>
      <c r="K357" s="74"/>
      <c r="L357" s="74"/>
      <c r="M357" s="74"/>
    </row>
    <row r="358" spans="1:13" ht="18">
      <c r="A358" s="60" t="s">
        <v>328</v>
      </c>
      <c r="B358" s="57" t="s">
        <v>245</v>
      </c>
      <c r="C358" s="57" t="s">
        <v>215</v>
      </c>
      <c r="D358" s="57" t="s">
        <v>256</v>
      </c>
      <c r="E358" s="57" t="s">
        <v>148</v>
      </c>
      <c r="F358" s="57"/>
      <c r="G358" s="57"/>
      <c r="H358" s="57"/>
      <c r="I358" s="36">
        <f>I359</f>
        <v>359.6</v>
      </c>
      <c r="J358" s="74"/>
      <c r="K358" s="74"/>
      <c r="L358" s="74"/>
      <c r="M358" s="74"/>
    </row>
    <row r="359" spans="1:13" ht="90">
      <c r="A359" s="60" t="s">
        <v>346</v>
      </c>
      <c r="B359" s="57" t="s">
        <v>245</v>
      </c>
      <c r="C359" s="57" t="s">
        <v>215</v>
      </c>
      <c r="D359" s="57" t="s">
        <v>256</v>
      </c>
      <c r="E359" s="57" t="s">
        <v>148</v>
      </c>
      <c r="F359" s="57" t="s">
        <v>268</v>
      </c>
      <c r="G359" s="57"/>
      <c r="H359" s="57"/>
      <c r="I359" s="36">
        <f>I360</f>
        <v>359.6</v>
      </c>
      <c r="J359" s="74"/>
      <c r="K359" s="74"/>
      <c r="L359" s="74"/>
      <c r="M359" s="74"/>
    </row>
    <row r="360" spans="1:13" ht="30">
      <c r="A360" s="60" t="s">
        <v>345</v>
      </c>
      <c r="B360" s="57" t="s">
        <v>245</v>
      </c>
      <c r="C360" s="57" t="s">
        <v>215</v>
      </c>
      <c r="D360" s="57" t="s">
        <v>256</v>
      </c>
      <c r="E360" s="57" t="s">
        <v>148</v>
      </c>
      <c r="F360" s="57" t="s">
        <v>269</v>
      </c>
      <c r="G360" s="57"/>
      <c r="H360" s="57"/>
      <c r="I360" s="36">
        <f>I361</f>
        <v>359.6</v>
      </c>
      <c r="J360" s="74"/>
      <c r="K360" s="74"/>
      <c r="L360" s="74"/>
      <c r="M360" s="74"/>
    </row>
    <row r="361" spans="1:13" ht="18">
      <c r="A361" s="61" t="s">
        <v>260</v>
      </c>
      <c r="B361" s="67" t="s">
        <v>245</v>
      </c>
      <c r="C361" s="67" t="s">
        <v>215</v>
      </c>
      <c r="D361" s="67" t="s">
        <v>256</v>
      </c>
      <c r="E361" s="67" t="s">
        <v>148</v>
      </c>
      <c r="F361" s="67" t="s">
        <v>269</v>
      </c>
      <c r="G361" s="67" t="s">
        <v>248</v>
      </c>
      <c r="H361" s="67"/>
      <c r="I361" s="38">
        <v>359.6</v>
      </c>
      <c r="J361" s="74"/>
      <c r="K361" s="74"/>
      <c r="L361" s="74"/>
      <c r="M361" s="74"/>
    </row>
    <row r="362" spans="1:13" ht="45">
      <c r="A362" s="163" t="s">
        <v>441</v>
      </c>
      <c r="B362" s="57" t="s">
        <v>245</v>
      </c>
      <c r="C362" s="57" t="s">
        <v>215</v>
      </c>
      <c r="D362" s="57" t="s">
        <v>256</v>
      </c>
      <c r="E362" s="57" t="s">
        <v>149</v>
      </c>
      <c r="F362" s="57"/>
      <c r="G362" s="57"/>
      <c r="H362" s="57"/>
      <c r="I362" s="36">
        <f>I363</f>
        <v>5</v>
      </c>
      <c r="J362" s="74"/>
      <c r="K362" s="74"/>
      <c r="L362" s="74"/>
      <c r="M362" s="74"/>
    </row>
    <row r="363" spans="1:13" ht="60">
      <c r="A363" s="100" t="s">
        <v>174</v>
      </c>
      <c r="B363" s="57" t="s">
        <v>245</v>
      </c>
      <c r="C363" s="57" t="s">
        <v>215</v>
      </c>
      <c r="D363" s="57" t="s">
        <v>256</v>
      </c>
      <c r="E363" s="92" t="s">
        <v>175</v>
      </c>
      <c r="F363" s="57"/>
      <c r="G363" s="57"/>
      <c r="H363" s="57"/>
      <c r="I363" s="36">
        <f>I364</f>
        <v>5</v>
      </c>
      <c r="J363" s="74"/>
      <c r="K363" s="74"/>
      <c r="L363" s="74"/>
      <c r="M363" s="74"/>
    </row>
    <row r="364" spans="1:13" ht="18">
      <c r="A364" s="52" t="s">
        <v>328</v>
      </c>
      <c r="B364" s="57" t="s">
        <v>245</v>
      </c>
      <c r="C364" s="57" t="s">
        <v>215</v>
      </c>
      <c r="D364" s="57" t="s">
        <v>256</v>
      </c>
      <c r="E364" s="91" t="s">
        <v>176</v>
      </c>
      <c r="F364" s="57"/>
      <c r="G364" s="57"/>
      <c r="H364" s="57"/>
      <c r="I364" s="36">
        <f>I365</f>
        <v>5</v>
      </c>
      <c r="J364" s="74"/>
      <c r="K364" s="74"/>
      <c r="L364" s="74"/>
      <c r="M364" s="74"/>
    </row>
    <row r="365" spans="1:13" ht="30.75" customHeight="1">
      <c r="A365" s="52" t="s">
        <v>362</v>
      </c>
      <c r="B365" s="57" t="s">
        <v>245</v>
      </c>
      <c r="C365" s="57" t="s">
        <v>215</v>
      </c>
      <c r="D365" s="57" t="s">
        <v>256</v>
      </c>
      <c r="E365" s="91" t="s">
        <v>176</v>
      </c>
      <c r="F365" s="57" t="s">
        <v>270</v>
      </c>
      <c r="G365" s="57"/>
      <c r="H365" s="57"/>
      <c r="I365" s="36">
        <f>I366</f>
        <v>5</v>
      </c>
      <c r="J365" s="74"/>
      <c r="K365" s="74"/>
      <c r="L365" s="74"/>
      <c r="M365" s="74"/>
    </row>
    <row r="366" spans="1:13" ht="45">
      <c r="A366" s="52" t="s">
        <v>348</v>
      </c>
      <c r="B366" s="57" t="s">
        <v>245</v>
      </c>
      <c r="C366" s="57" t="s">
        <v>215</v>
      </c>
      <c r="D366" s="57" t="s">
        <v>256</v>
      </c>
      <c r="E366" s="91" t="s">
        <v>176</v>
      </c>
      <c r="F366" s="57" t="s">
        <v>271</v>
      </c>
      <c r="G366" s="57"/>
      <c r="H366" s="57"/>
      <c r="I366" s="36">
        <f>I367</f>
        <v>5</v>
      </c>
      <c r="J366" s="74"/>
      <c r="K366" s="74"/>
      <c r="L366" s="74"/>
      <c r="M366" s="74"/>
    </row>
    <row r="367" spans="1:13" ht="18">
      <c r="A367" s="63" t="s">
        <v>260</v>
      </c>
      <c r="B367" s="67" t="s">
        <v>245</v>
      </c>
      <c r="C367" s="67" t="s">
        <v>215</v>
      </c>
      <c r="D367" s="67" t="s">
        <v>256</v>
      </c>
      <c r="E367" s="95" t="s">
        <v>176</v>
      </c>
      <c r="F367" s="67" t="s">
        <v>271</v>
      </c>
      <c r="G367" s="67" t="s">
        <v>248</v>
      </c>
      <c r="H367" s="67"/>
      <c r="I367" s="38">
        <v>5</v>
      </c>
      <c r="J367" s="74"/>
      <c r="K367" s="74"/>
      <c r="L367" s="74"/>
      <c r="M367" s="74"/>
    </row>
    <row r="368" spans="1:13" ht="18">
      <c r="A368" s="60" t="s">
        <v>190</v>
      </c>
      <c r="B368" s="57" t="s">
        <v>245</v>
      </c>
      <c r="C368" s="57" t="s">
        <v>215</v>
      </c>
      <c r="D368" s="57" t="s">
        <v>256</v>
      </c>
      <c r="E368" s="57" t="s">
        <v>404</v>
      </c>
      <c r="F368" s="57"/>
      <c r="G368" s="57"/>
      <c r="H368" s="57"/>
      <c r="I368" s="36">
        <f>I369+I376+I383+I390</f>
        <v>1858.3</v>
      </c>
      <c r="J368" s="74"/>
      <c r="K368" s="74"/>
      <c r="L368" s="74"/>
      <c r="M368" s="74"/>
    </row>
    <row r="369" spans="1:13" ht="105">
      <c r="A369" s="60" t="s">
        <v>197</v>
      </c>
      <c r="B369" s="57" t="s">
        <v>245</v>
      </c>
      <c r="C369" s="57" t="s">
        <v>215</v>
      </c>
      <c r="D369" s="57" t="s">
        <v>256</v>
      </c>
      <c r="E369" s="57" t="s">
        <v>82</v>
      </c>
      <c r="F369" s="58"/>
      <c r="G369" s="58"/>
      <c r="H369" s="58"/>
      <c r="I369" s="36">
        <f>I370+I373</f>
        <v>337.3</v>
      </c>
      <c r="J369" s="74"/>
      <c r="K369" s="74"/>
      <c r="L369" s="74"/>
      <c r="M369" s="74"/>
    </row>
    <row r="370" spans="1:13" ht="90">
      <c r="A370" s="60" t="s">
        <v>346</v>
      </c>
      <c r="B370" s="57" t="s">
        <v>245</v>
      </c>
      <c r="C370" s="57" t="s">
        <v>215</v>
      </c>
      <c r="D370" s="57" t="s">
        <v>256</v>
      </c>
      <c r="E370" s="57" t="s">
        <v>82</v>
      </c>
      <c r="F370" s="57" t="s">
        <v>268</v>
      </c>
      <c r="G370" s="58"/>
      <c r="H370" s="58"/>
      <c r="I370" s="36">
        <f>I371</f>
        <v>270</v>
      </c>
      <c r="J370" s="74"/>
      <c r="K370" s="74"/>
      <c r="L370" s="74"/>
      <c r="M370" s="74"/>
    </row>
    <row r="371" spans="1:13" ht="30">
      <c r="A371" s="60" t="s">
        <v>345</v>
      </c>
      <c r="B371" s="57" t="s">
        <v>245</v>
      </c>
      <c r="C371" s="57" t="s">
        <v>215</v>
      </c>
      <c r="D371" s="57" t="s">
        <v>256</v>
      </c>
      <c r="E371" s="57" t="s">
        <v>82</v>
      </c>
      <c r="F371" s="57" t="s">
        <v>269</v>
      </c>
      <c r="G371" s="57"/>
      <c r="H371" s="57"/>
      <c r="I371" s="36">
        <f>I372</f>
        <v>270</v>
      </c>
      <c r="J371" s="74"/>
      <c r="K371" s="74"/>
      <c r="L371" s="74"/>
      <c r="M371" s="74"/>
    </row>
    <row r="372" spans="1:13" ht="18">
      <c r="A372" s="61" t="s">
        <v>261</v>
      </c>
      <c r="B372" s="67" t="s">
        <v>245</v>
      </c>
      <c r="C372" s="67" t="s">
        <v>215</v>
      </c>
      <c r="D372" s="67" t="s">
        <v>256</v>
      </c>
      <c r="E372" s="67" t="s">
        <v>82</v>
      </c>
      <c r="F372" s="67" t="s">
        <v>269</v>
      </c>
      <c r="G372" s="67" t="s">
        <v>249</v>
      </c>
      <c r="H372" s="67"/>
      <c r="I372" s="38">
        <v>270</v>
      </c>
      <c r="J372" s="74"/>
      <c r="K372" s="74"/>
      <c r="L372" s="74"/>
      <c r="M372" s="74"/>
    </row>
    <row r="373" spans="1:13" ht="30.75" customHeight="1">
      <c r="A373" s="52" t="s">
        <v>362</v>
      </c>
      <c r="B373" s="57" t="s">
        <v>245</v>
      </c>
      <c r="C373" s="57" t="s">
        <v>215</v>
      </c>
      <c r="D373" s="57" t="s">
        <v>256</v>
      </c>
      <c r="E373" s="57" t="s">
        <v>82</v>
      </c>
      <c r="F373" s="57" t="s">
        <v>270</v>
      </c>
      <c r="G373" s="57"/>
      <c r="H373" s="57"/>
      <c r="I373" s="36">
        <f>I374</f>
        <v>67.3</v>
      </c>
      <c r="J373" s="74"/>
      <c r="K373" s="74"/>
      <c r="L373" s="74"/>
      <c r="M373" s="74"/>
    </row>
    <row r="374" spans="1:13" ht="45">
      <c r="A374" s="52" t="s">
        <v>348</v>
      </c>
      <c r="B374" s="57" t="s">
        <v>245</v>
      </c>
      <c r="C374" s="57" t="s">
        <v>215</v>
      </c>
      <c r="D374" s="57" t="s">
        <v>256</v>
      </c>
      <c r="E374" s="57" t="s">
        <v>82</v>
      </c>
      <c r="F374" s="57" t="s">
        <v>271</v>
      </c>
      <c r="G374" s="57"/>
      <c r="H374" s="57"/>
      <c r="I374" s="36">
        <f>I375</f>
        <v>67.3</v>
      </c>
      <c r="J374" s="74"/>
      <c r="K374" s="74"/>
      <c r="L374" s="74"/>
      <c r="M374" s="74"/>
    </row>
    <row r="375" spans="1:13" ht="18">
      <c r="A375" s="61" t="s">
        <v>261</v>
      </c>
      <c r="B375" s="67" t="s">
        <v>245</v>
      </c>
      <c r="C375" s="67" t="s">
        <v>215</v>
      </c>
      <c r="D375" s="67" t="s">
        <v>256</v>
      </c>
      <c r="E375" s="67" t="s">
        <v>82</v>
      </c>
      <c r="F375" s="67" t="s">
        <v>271</v>
      </c>
      <c r="G375" s="67" t="s">
        <v>249</v>
      </c>
      <c r="H375" s="67"/>
      <c r="I375" s="38">
        <v>67.3</v>
      </c>
      <c r="J375" s="74"/>
      <c r="K375" s="74"/>
      <c r="L375" s="74"/>
      <c r="M375" s="74"/>
    </row>
    <row r="376" spans="1:13" ht="90">
      <c r="A376" s="60" t="s">
        <v>406</v>
      </c>
      <c r="B376" s="57" t="s">
        <v>245</v>
      </c>
      <c r="C376" s="57" t="s">
        <v>215</v>
      </c>
      <c r="D376" s="57" t="s">
        <v>256</v>
      </c>
      <c r="E376" s="57" t="s">
        <v>83</v>
      </c>
      <c r="F376" s="57"/>
      <c r="G376" s="57"/>
      <c r="H376" s="57"/>
      <c r="I376" s="36">
        <f>I377+I380</f>
        <v>787</v>
      </c>
      <c r="J376" s="74"/>
      <c r="K376" s="74"/>
      <c r="L376" s="74"/>
      <c r="M376" s="74"/>
    </row>
    <row r="377" spans="1:13" ht="90">
      <c r="A377" s="60" t="s">
        <v>346</v>
      </c>
      <c r="B377" s="57" t="s">
        <v>245</v>
      </c>
      <c r="C377" s="57" t="s">
        <v>215</v>
      </c>
      <c r="D377" s="57" t="s">
        <v>256</v>
      </c>
      <c r="E377" s="57" t="s">
        <v>83</v>
      </c>
      <c r="F377" s="57" t="s">
        <v>268</v>
      </c>
      <c r="G377" s="57"/>
      <c r="H377" s="57"/>
      <c r="I377" s="36">
        <f>I378</f>
        <v>731.4</v>
      </c>
      <c r="J377" s="74"/>
      <c r="K377" s="74"/>
      <c r="L377" s="74"/>
      <c r="M377" s="74"/>
    </row>
    <row r="378" spans="1:13" ht="30">
      <c r="A378" s="60" t="s">
        <v>345</v>
      </c>
      <c r="B378" s="57" t="s">
        <v>245</v>
      </c>
      <c r="C378" s="57" t="s">
        <v>215</v>
      </c>
      <c r="D378" s="57" t="s">
        <v>256</v>
      </c>
      <c r="E378" s="57" t="s">
        <v>83</v>
      </c>
      <c r="F378" s="57" t="s">
        <v>269</v>
      </c>
      <c r="G378" s="57"/>
      <c r="H378" s="57"/>
      <c r="I378" s="36">
        <f>I379</f>
        <v>731.4</v>
      </c>
      <c r="J378" s="74"/>
      <c r="K378" s="74"/>
      <c r="L378" s="74"/>
      <c r="M378" s="74"/>
    </row>
    <row r="379" spans="1:13" ht="18">
      <c r="A379" s="61" t="s">
        <v>261</v>
      </c>
      <c r="B379" s="67" t="s">
        <v>245</v>
      </c>
      <c r="C379" s="67" t="s">
        <v>215</v>
      </c>
      <c r="D379" s="67" t="s">
        <v>256</v>
      </c>
      <c r="E379" s="67" t="s">
        <v>83</v>
      </c>
      <c r="F379" s="67" t="s">
        <v>269</v>
      </c>
      <c r="G379" s="67" t="s">
        <v>249</v>
      </c>
      <c r="H379" s="67"/>
      <c r="I379" s="38">
        <v>731.4</v>
      </c>
      <c r="J379" s="74"/>
      <c r="K379" s="74"/>
      <c r="L379" s="74"/>
      <c r="M379" s="74"/>
    </row>
    <row r="380" spans="1:13" ht="31.5" customHeight="1">
      <c r="A380" s="52" t="s">
        <v>362</v>
      </c>
      <c r="B380" s="57" t="s">
        <v>245</v>
      </c>
      <c r="C380" s="57" t="s">
        <v>215</v>
      </c>
      <c r="D380" s="57" t="s">
        <v>256</v>
      </c>
      <c r="E380" s="57" t="s">
        <v>83</v>
      </c>
      <c r="F380" s="57" t="s">
        <v>270</v>
      </c>
      <c r="G380" s="57"/>
      <c r="H380" s="57"/>
      <c r="I380" s="36">
        <f>I381</f>
        <v>55.6</v>
      </c>
      <c r="J380" s="74"/>
      <c r="K380" s="74"/>
      <c r="L380" s="74"/>
      <c r="M380" s="74"/>
    </row>
    <row r="381" spans="1:13" ht="45">
      <c r="A381" s="52" t="s">
        <v>348</v>
      </c>
      <c r="B381" s="57" t="s">
        <v>245</v>
      </c>
      <c r="C381" s="57" t="s">
        <v>215</v>
      </c>
      <c r="D381" s="57" t="s">
        <v>256</v>
      </c>
      <c r="E381" s="57" t="s">
        <v>83</v>
      </c>
      <c r="F381" s="57" t="s">
        <v>271</v>
      </c>
      <c r="G381" s="57"/>
      <c r="H381" s="57"/>
      <c r="I381" s="36">
        <f>I382</f>
        <v>55.6</v>
      </c>
      <c r="J381" s="74"/>
      <c r="K381" s="74"/>
      <c r="L381" s="74"/>
      <c r="M381" s="74"/>
    </row>
    <row r="382" spans="1:13" ht="18">
      <c r="A382" s="61" t="s">
        <v>261</v>
      </c>
      <c r="B382" s="67" t="s">
        <v>245</v>
      </c>
      <c r="C382" s="67" t="s">
        <v>215</v>
      </c>
      <c r="D382" s="67" t="s">
        <v>256</v>
      </c>
      <c r="E382" s="67" t="s">
        <v>83</v>
      </c>
      <c r="F382" s="67" t="s">
        <v>271</v>
      </c>
      <c r="G382" s="67" t="s">
        <v>249</v>
      </c>
      <c r="H382" s="67"/>
      <c r="I382" s="38">
        <v>55.6</v>
      </c>
      <c r="J382" s="74"/>
      <c r="K382" s="74"/>
      <c r="L382" s="74"/>
      <c r="M382" s="74"/>
    </row>
    <row r="383" spans="1:13" ht="45">
      <c r="A383" s="60" t="s">
        <v>196</v>
      </c>
      <c r="B383" s="57" t="s">
        <v>245</v>
      </c>
      <c r="C383" s="57" t="s">
        <v>215</v>
      </c>
      <c r="D383" s="57" t="s">
        <v>256</v>
      </c>
      <c r="E383" s="57" t="s">
        <v>84</v>
      </c>
      <c r="F383" s="57"/>
      <c r="G383" s="57"/>
      <c r="H383" s="57"/>
      <c r="I383" s="36">
        <f>I384+I387</f>
        <v>334</v>
      </c>
      <c r="J383" s="74"/>
      <c r="K383" s="74"/>
      <c r="L383" s="74"/>
      <c r="M383" s="74"/>
    </row>
    <row r="384" spans="1:13" ht="90">
      <c r="A384" s="60" t="s">
        <v>346</v>
      </c>
      <c r="B384" s="57" t="s">
        <v>245</v>
      </c>
      <c r="C384" s="57" t="s">
        <v>215</v>
      </c>
      <c r="D384" s="57" t="s">
        <v>256</v>
      </c>
      <c r="E384" s="57" t="s">
        <v>84</v>
      </c>
      <c r="F384" s="57" t="s">
        <v>268</v>
      </c>
      <c r="G384" s="57"/>
      <c r="H384" s="57"/>
      <c r="I384" s="36">
        <f>I385</f>
        <v>286</v>
      </c>
      <c r="J384" s="74"/>
      <c r="K384" s="74"/>
      <c r="L384" s="74"/>
      <c r="M384" s="74"/>
    </row>
    <row r="385" spans="1:13" ht="30">
      <c r="A385" s="60" t="s">
        <v>345</v>
      </c>
      <c r="B385" s="57" t="s">
        <v>245</v>
      </c>
      <c r="C385" s="57" t="s">
        <v>215</v>
      </c>
      <c r="D385" s="57" t="s">
        <v>256</v>
      </c>
      <c r="E385" s="57" t="s">
        <v>84</v>
      </c>
      <c r="F385" s="57" t="s">
        <v>269</v>
      </c>
      <c r="G385" s="57"/>
      <c r="H385" s="57"/>
      <c r="I385" s="36">
        <f>I386</f>
        <v>286</v>
      </c>
      <c r="J385" s="74"/>
      <c r="K385" s="74"/>
      <c r="L385" s="74"/>
      <c r="M385" s="74"/>
    </row>
    <row r="386" spans="1:13" ht="18">
      <c r="A386" s="61" t="s">
        <v>261</v>
      </c>
      <c r="B386" s="67" t="s">
        <v>245</v>
      </c>
      <c r="C386" s="67" t="s">
        <v>215</v>
      </c>
      <c r="D386" s="67" t="s">
        <v>256</v>
      </c>
      <c r="E386" s="67" t="s">
        <v>84</v>
      </c>
      <c r="F386" s="67" t="s">
        <v>269</v>
      </c>
      <c r="G386" s="67" t="s">
        <v>249</v>
      </c>
      <c r="H386" s="67"/>
      <c r="I386" s="38">
        <v>286</v>
      </c>
      <c r="J386" s="74"/>
      <c r="K386" s="74"/>
      <c r="L386" s="74"/>
      <c r="M386" s="74"/>
    </row>
    <row r="387" spans="1:13" ht="29.25" customHeight="1">
      <c r="A387" s="52" t="s">
        <v>362</v>
      </c>
      <c r="B387" s="57" t="s">
        <v>245</v>
      </c>
      <c r="C387" s="57" t="s">
        <v>215</v>
      </c>
      <c r="D387" s="57" t="s">
        <v>256</v>
      </c>
      <c r="E387" s="57" t="s">
        <v>84</v>
      </c>
      <c r="F387" s="57" t="s">
        <v>270</v>
      </c>
      <c r="G387" s="57"/>
      <c r="H387" s="67"/>
      <c r="I387" s="36">
        <f>I388</f>
        <v>48</v>
      </c>
      <c r="J387" s="74"/>
      <c r="K387" s="74"/>
      <c r="L387" s="74"/>
      <c r="M387" s="74"/>
    </row>
    <row r="388" spans="1:13" ht="45">
      <c r="A388" s="52" t="s">
        <v>348</v>
      </c>
      <c r="B388" s="57" t="s">
        <v>245</v>
      </c>
      <c r="C388" s="57" t="s">
        <v>215</v>
      </c>
      <c r="D388" s="57" t="s">
        <v>256</v>
      </c>
      <c r="E388" s="57" t="s">
        <v>84</v>
      </c>
      <c r="F388" s="57" t="s">
        <v>271</v>
      </c>
      <c r="G388" s="57"/>
      <c r="H388" s="67"/>
      <c r="I388" s="36">
        <f>I389</f>
        <v>48</v>
      </c>
      <c r="J388" s="74"/>
      <c r="K388" s="74"/>
      <c r="L388" s="74"/>
      <c r="M388" s="74"/>
    </row>
    <row r="389" spans="1:13" ht="18">
      <c r="A389" s="61" t="s">
        <v>261</v>
      </c>
      <c r="B389" s="67" t="s">
        <v>245</v>
      </c>
      <c r="C389" s="67" t="s">
        <v>215</v>
      </c>
      <c r="D389" s="67" t="s">
        <v>256</v>
      </c>
      <c r="E389" s="67" t="s">
        <v>84</v>
      </c>
      <c r="F389" s="67" t="s">
        <v>271</v>
      </c>
      <c r="G389" s="67" t="s">
        <v>249</v>
      </c>
      <c r="H389" s="67"/>
      <c r="I389" s="38">
        <v>48</v>
      </c>
      <c r="J389" s="74"/>
      <c r="K389" s="74"/>
      <c r="L389" s="74"/>
      <c r="M389" s="74"/>
    </row>
    <row r="390" spans="1:13" ht="45">
      <c r="A390" s="52" t="s">
        <v>302</v>
      </c>
      <c r="B390" s="57" t="s">
        <v>245</v>
      </c>
      <c r="C390" s="57" t="s">
        <v>215</v>
      </c>
      <c r="D390" s="57" t="s">
        <v>256</v>
      </c>
      <c r="E390" s="57" t="s">
        <v>13</v>
      </c>
      <c r="F390" s="57"/>
      <c r="G390" s="57"/>
      <c r="H390" s="67"/>
      <c r="I390" s="36">
        <f>I391+I394</f>
        <v>400</v>
      </c>
      <c r="J390" s="74"/>
      <c r="K390" s="74"/>
      <c r="L390" s="74"/>
      <c r="M390" s="74"/>
    </row>
    <row r="391" spans="1:13" ht="38.25" customHeight="1">
      <c r="A391" s="52" t="s">
        <v>362</v>
      </c>
      <c r="B391" s="57" t="s">
        <v>245</v>
      </c>
      <c r="C391" s="57" t="s">
        <v>215</v>
      </c>
      <c r="D391" s="57" t="s">
        <v>256</v>
      </c>
      <c r="E391" s="57" t="s">
        <v>13</v>
      </c>
      <c r="F391" s="57" t="s">
        <v>270</v>
      </c>
      <c r="G391" s="57"/>
      <c r="H391" s="67"/>
      <c r="I391" s="36">
        <f>I392</f>
        <v>355</v>
      </c>
      <c r="J391" s="74"/>
      <c r="K391" s="74"/>
      <c r="L391" s="74"/>
      <c r="M391" s="74"/>
    </row>
    <row r="392" spans="1:13" ht="45">
      <c r="A392" s="52" t="s">
        <v>348</v>
      </c>
      <c r="B392" s="57" t="s">
        <v>245</v>
      </c>
      <c r="C392" s="57" t="s">
        <v>215</v>
      </c>
      <c r="D392" s="57" t="s">
        <v>256</v>
      </c>
      <c r="E392" s="57" t="s">
        <v>13</v>
      </c>
      <c r="F392" s="57" t="s">
        <v>271</v>
      </c>
      <c r="G392" s="57"/>
      <c r="H392" s="67"/>
      <c r="I392" s="36">
        <f>I393</f>
        <v>355</v>
      </c>
      <c r="J392" s="74"/>
      <c r="K392" s="74"/>
      <c r="L392" s="74"/>
      <c r="M392" s="74"/>
    </row>
    <row r="393" spans="1:13" ht="18">
      <c r="A393" s="63" t="s">
        <v>260</v>
      </c>
      <c r="B393" s="67" t="s">
        <v>245</v>
      </c>
      <c r="C393" s="67" t="s">
        <v>215</v>
      </c>
      <c r="D393" s="67" t="s">
        <v>256</v>
      </c>
      <c r="E393" s="67" t="s">
        <v>13</v>
      </c>
      <c r="F393" s="67" t="s">
        <v>271</v>
      </c>
      <c r="G393" s="67" t="s">
        <v>248</v>
      </c>
      <c r="H393" s="67"/>
      <c r="I393" s="38">
        <v>355</v>
      </c>
      <c r="J393" s="74"/>
      <c r="K393" s="74"/>
      <c r="L393" s="74"/>
      <c r="M393" s="74"/>
    </row>
    <row r="394" spans="1:13" ht="18">
      <c r="A394" s="52" t="s">
        <v>279</v>
      </c>
      <c r="B394" s="57" t="s">
        <v>245</v>
      </c>
      <c r="C394" s="57" t="s">
        <v>215</v>
      </c>
      <c r="D394" s="57" t="s">
        <v>256</v>
      </c>
      <c r="E394" s="57" t="s">
        <v>13</v>
      </c>
      <c r="F394" s="57" t="s">
        <v>278</v>
      </c>
      <c r="G394" s="57"/>
      <c r="H394" s="67"/>
      <c r="I394" s="36">
        <f>I395</f>
        <v>45</v>
      </c>
      <c r="J394" s="74"/>
      <c r="K394" s="74"/>
      <c r="L394" s="74"/>
      <c r="M394" s="74"/>
    </row>
    <row r="395" spans="1:13" ht="18">
      <c r="A395" s="52" t="s">
        <v>281</v>
      </c>
      <c r="B395" s="57" t="s">
        <v>245</v>
      </c>
      <c r="C395" s="57" t="s">
        <v>215</v>
      </c>
      <c r="D395" s="57" t="s">
        <v>256</v>
      </c>
      <c r="E395" s="57" t="s">
        <v>13</v>
      </c>
      <c r="F395" s="57" t="s">
        <v>280</v>
      </c>
      <c r="G395" s="57"/>
      <c r="H395" s="67"/>
      <c r="I395" s="36">
        <f>I396</f>
        <v>45</v>
      </c>
      <c r="J395" s="74"/>
      <c r="K395" s="74"/>
      <c r="L395" s="74"/>
      <c r="M395" s="74"/>
    </row>
    <row r="396" spans="1:13" ht="18">
      <c r="A396" s="63" t="s">
        <v>260</v>
      </c>
      <c r="B396" s="67" t="s">
        <v>245</v>
      </c>
      <c r="C396" s="67" t="s">
        <v>215</v>
      </c>
      <c r="D396" s="67" t="s">
        <v>256</v>
      </c>
      <c r="E396" s="67" t="s">
        <v>13</v>
      </c>
      <c r="F396" s="67" t="s">
        <v>280</v>
      </c>
      <c r="G396" s="67" t="s">
        <v>248</v>
      </c>
      <c r="H396" s="58"/>
      <c r="I396" s="38">
        <v>45</v>
      </c>
      <c r="J396" s="74"/>
      <c r="K396" s="74"/>
      <c r="L396" s="74"/>
      <c r="M396" s="74"/>
    </row>
    <row r="397" spans="1:13" ht="18">
      <c r="A397" s="62" t="s">
        <v>203</v>
      </c>
      <c r="B397" s="58" t="s">
        <v>245</v>
      </c>
      <c r="C397" s="58" t="s">
        <v>218</v>
      </c>
      <c r="D397" s="67"/>
      <c r="E397" s="58"/>
      <c r="F397" s="58"/>
      <c r="G397" s="58"/>
      <c r="H397" s="58"/>
      <c r="I397" s="35">
        <f>I398</f>
        <v>50</v>
      </c>
      <c r="J397" s="74"/>
      <c r="K397" s="74"/>
      <c r="L397" s="74"/>
      <c r="M397" s="74"/>
    </row>
    <row r="398" spans="1:13" ht="28.5">
      <c r="A398" s="62" t="s">
        <v>233</v>
      </c>
      <c r="B398" s="58" t="s">
        <v>245</v>
      </c>
      <c r="C398" s="58" t="s">
        <v>218</v>
      </c>
      <c r="D398" s="58" t="s">
        <v>230</v>
      </c>
      <c r="E398" s="58"/>
      <c r="F398" s="58"/>
      <c r="G398" s="58"/>
      <c r="H398" s="58"/>
      <c r="I398" s="35">
        <f aca="true" t="shared" si="8" ref="I398:I408">I399</f>
        <v>50</v>
      </c>
      <c r="J398" s="74"/>
      <c r="K398" s="74"/>
      <c r="L398" s="74"/>
      <c r="M398" s="74"/>
    </row>
    <row r="399" spans="1:13" ht="60">
      <c r="A399" s="143" t="s">
        <v>367</v>
      </c>
      <c r="B399" s="57" t="s">
        <v>245</v>
      </c>
      <c r="C399" s="57" t="s">
        <v>218</v>
      </c>
      <c r="D399" s="57" t="s">
        <v>230</v>
      </c>
      <c r="E399" s="57" t="s">
        <v>76</v>
      </c>
      <c r="F399" s="57"/>
      <c r="G399" s="57"/>
      <c r="H399" s="57"/>
      <c r="I399" s="36">
        <f>I400+I405</f>
        <v>50</v>
      </c>
      <c r="J399" s="74"/>
      <c r="K399" s="74"/>
      <c r="L399" s="74"/>
      <c r="M399" s="74"/>
    </row>
    <row r="400" spans="1:13" ht="60">
      <c r="A400" s="97" t="s">
        <v>77</v>
      </c>
      <c r="B400" s="57" t="s">
        <v>245</v>
      </c>
      <c r="C400" s="57" t="s">
        <v>218</v>
      </c>
      <c r="D400" s="57" t="s">
        <v>230</v>
      </c>
      <c r="E400" s="92" t="s">
        <v>78</v>
      </c>
      <c r="F400" s="57"/>
      <c r="G400" s="57"/>
      <c r="H400" s="57"/>
      <c r="I400" s="36">
        <f t="shared" si="8"/>
        <v>10</v>
      </c>
      <c r="J400" s="74"/>
      <c r="K400" s="74"/>
      <c r="L400" s="74"/>
      <c r="M400" s="74"/>
    </row>
    <row r="401" spans="1:13" ht="18">
      <c r="A401" s="52" t="s">
        <v>328</v>
      </c>
      <c r="B401" s="57" t="s">
        <v>245</v>
      </c>
      <c r="C401" s="57" t="s">
        <v>218</v>
      </c>
      <c r="D401" s="57" t="s">
        <v>230</v>
      </c>
      <c r="E401" s="91" t="s">
        <v>79</v>
      </c>
      <c r="F401" s="57"/>
      <c r="G401" s="57"/>
      <c r="H401" s="57"/>
      <c r="I401" s="36">
        <f t="shared" si="8"/>
        <v>10</v>
      </c>
      <c r="J401" s="74"/>
      <c r="K401" s="74"/>
      <c r="L401" s="74"/>
      <c r="M401" s="74"/>
    </row>
    <row r="402" spans="1:13" ht="34.5" customHeight="1">
      <c r="A402" s="52" t="s">
        <v>362</v>
      </c>
      <c r="B402" s="57" t="s">
        <v>245</v>
      </c>
      <c r="C402" s="57" t="s">
        <v>218</v>
      </c>
      <c r="D402" s="57" t="s">
        <v>230</v>
      </c>
      <c r="E402" s="92" t="s">
        <v>79</v>
      </c>
      <c r="F402" s="57" t="s">
        <v>270</v>
      </c>
      <c r="G402" s="57"/>
      <c r="H402" s="57"/>
      <c r="I402" s="36">
        <f t="shared" si="8"/>
        <v>10</v>
      </c>
      <c r="J402" s="74"/>
      <c r="K402" s="74"/>
      <c r="L402" s="74"/>
      <c r="M402" s="74"/>
    </row>
    <row r="403" spans="1:13" ht="45">
      <c r="A403" s="52" t="s">
        <v>348</v>
      </c>
      <c r="B403" s="57" t="s">
        <v>245</v>
      </c>
      <c r="C403" s="57" t="s">
        <v>218</v>
      </c>
      <c r="D403" s="57" t="s">
        <v>230</v>
      </c>
      <c r="E403" s="92" t="s">
        <v>79</v>
      </c>
      <c r="F403" s="57" t="s">
        <v>271</v>
      </c>
      <c r="G403" s="57"/>
      <c r="H403" s="57"/>
      <c r="I403" s="36">
        <f t="shared" si="8"/>
        <v>10</v>
      </c>
      <c r="J403" s="74"/>
      <c r="K403" s="74"/>
      <c r="L403" s="74"/>
      <c r="M403" s="74"/>
    </row>
    <row r="404" spans="1:13" ht="18">
      <c r="A404" s="63" t="s">
        <v>260</v>
      </c>
      <c r="B404" s="67" t="s">
        <v>245</v>
      </c>
      <c r="C404" s="67" t="s">
        <v>218</v>
      </c>
      <c r="D404" s="67" t="s">
        <v>230</v>
      </c>
      <c r="E404" s="96" t="s">
        <v>79</v>
      </c>
      <c r="F404" s="67" t="s">
        <v>271</v>
      </c>
      <c r="G404" s="67" t="s">
        <v>248</v>
      </c>
      <c r="H404" s="67"/>
      <c r="I404" s="38">
        <v>10</v>
      </c>
      <c r="J404" s="74"/>
      <c r="K404" s="74"/>
      <c r="L404" s="74"/>
      <c r="M404" s="74"/>
    </row>
    <row r="405" spans="1:13" ht="60">
      <c r="A405" s="60" t="s">
        <v>292</v>
      </c>
      <c r="B405" s="57" t="s">
        <v>245</v>
      </c>
      <c r="C405" s="57" t="s">
        <v>218</v>
      </c>
      <c r="D405" s="57" t="s">
        <v>230</v>
      </c>
      <c r="E405" s="92" t="s">
        <v>80</v>
      </c>
      <c r="F405" s="57"/>
      <c r="G405" s="57"/>
      <c r="H405" s="57"/>
      <c r="I405" s="36">
        <f t="shared" si="8"/>
        <v>40</v>
      </c>
      <c r="J405" s="74"/>
      <c r="K405" s="74"/>
      <c r="L405" s="74"/>
      <c r="M405" s="74"/>
    </row>
    <row r="406" spans="1:13" ht="18">
      <c r="A406" s="52" t="s">
        <v>328</v>
      </c>
      <c r="B406" s="57" t="s">
        <v>245</v>
      </c>
      <c r="C406" s="57" t="s">
        <v>218</v>
      </c>
      <c r="D406" s="57" t="s">
        <v>230</v>
      </c>
      <c r="E406" s="91" t="s">
        <v>81</v>
      </c>
      <c r="F406" s="57"/>
      <c r="G406" s="57"/>
      <c r="H406" s="57"/>
      <c r="I406" s="36">
        <f t="shared" si="8"/>
        <v>40</v>
      </c>
      <c r="J406" s="74"/>
      <c r="K406" s="74"/>
      <c r="L406" s="74"/>
      <c r="M406" s="74"/>
    </row>
    <row r="407" spans="1:13" ht="33.75" customHeight="1">
      <c r="A407" s="52" t="s">
        <v>362</v>
      </c>
      <c r="B407" s="57" t="s">
        <v>245</v>
      </c>
      <c r="C407" s="57" t="s">
        <v>218</v>
      </c>
      <c r="D407" s="57" t="s">
        <v>230</v>
      </c>
      <c r="E407" s="91" t="s">
        <v>81</v>
      </c>
      <c r="F407" s="57" t="s">
        <v>270</v>
      </c>
      <c r="G407" s="57"/>
      <c r="H407" s="57"/>
      <c r="I407" s="36">
        <f t="shared" si="8"/>
        <v>40</v>
      </c>
      <c r="J407" s="74"/>
      <c r="K407" s="74"/>
      <c r="L407" s="74"/>
      <c r="M407" s="74"/>
    </row>
    <row r="408" spans="1:13" ht="45">
      <c r="A408" s="52" t="s">
        <v>348</v>
      </c>
      <c r="B408" s="57" t="s">
        <v>245</v>
      </c>
      <c r="C408" s="57" t="s">
        <v>218</v>
      </c>
      <c r="D408" s="57" t="s">
        <v>230</v>
      </c>
      <c r="E408" s="92" t="s">
        <v>81</v>
      </c>
      <c r="F408" s="57" t="s">
        <v>271</v>
      </c>
      <c r="G408" s="57"/>
      <c r="H408" s="57"/>
      <c r="I408" s="36">
        <f t="shared" si="8"/>
        <v>40</v>
      </c>
      <c r="J408" s="74"/>
      <c r="K408" s="74"/>
      <c r="L408" s="74"/>
      <c r="M408" s="74"/>
    </row>
    <row r="409" spans="1:13" ht="18">
      <c r="A409" s="63" t="s">
        <v>260</v>
      </c>
      <c r="B409" s="67" t="s">
        <v>245</v>
      </c>
      <c r="C409" s="67" t="s">
        <v>218</v>
      </c>
      <c r="D409" s="67" t="s">
        <v>230</v>
      </c>
      <c r="E409" s="95" t="s">
        <v>81</v>
      </c>
      <c r="F409" s="67" t="s">
        <v>271</v>
      </c>
      <c r="G409" s="67" t="s">
        <v>248</v>
      </c>
      <c r="H409" s="67"/>
      <c r="I409" s="38">
        <v>40</v>
      </c>
      <c r="J409" s="74"/>
      <c r="K409" s="74"/>
      <c r="L409" s="74"/>
      <c r="M409" s="74"/>
    </row>
    <row r="410" spans="1:13" ht="18">
      <c r="A410" s="104" t="s">
        <v>212</v>
      </c>
      <c r="B410" s="58" t="s">
        <v>245</v>
      </c>
      <c r="C410" s="58" t="s">
        <v>229</v>
      </c>
      <c r="D410" s="58"/>
      <c r="E410" s="58"/>
      <c r="F410" s="58"/>
      <c r="G410" s="58"/>
      <c r="H410" s="58"/>
      <c r="I410" s="40">
        <f>I411+I417+I427+I451</f>
        <v>21863</v>
      </c>
      <c r="J410" s="74"/>
      <c r="K410" s="74"/>
      <c r="L410" s="74"/>
      <c r="M410" s="74"/>
    </row>
    <row r="411" spans="1:13" ht="18">
      <c r="A411" s="62" t="s">
        <v>213</v>
      </c>
      <c r="B411" s="58" t="s">
        <v>245</v>
      </c>
      <c r="C411" s="58">
        <v>10</v>
      </c>
      <c r="D411" s="58" t="s">
        <v>215</v>
      </c>
      <c r="E411" s="58"/>
      <c r="F411" s="58"/>
      <c r="G411" s="58"/>
      <c r="H411" s="58"/>
      <c r="I411" s="35">
        <f>I412</f>
        <v>5883.1</v>
      </c>
      <c r="J411" s="74"/>
      <c r="K411" s="74"/>
      <c r="L411" s="74"/>
      <c r="M411" s="74"/>
    </row>
    <row r="412" spans="1:13" ht="18">
      <c r="A412" s="60" t="s">
        <v>190</v>
      </c>
      <c r="B412" s="57" t="s">
        <v>245</v>
      </c>
      <c r="C412" s="57" t="s">
        <v>229</v>
      </c>
      <c r="D412" s="57" t="s">
        <v>215</v>
      </c>
      <c r="E412" s="57" t="s">
        <v>404</v>
      </c>
      <c r="F412" s="57"/>
      <c r="G412" s="57"/>
      <c r="H412" s="57"/>
      <c r="I412" s="36">
        <f>I413</f>
        <v>5883.1</v>
      </c>
      <c r="J412" s="74"/>
      <c r="K412" s="74"/>
      <c r="L412" s="74"/>
      <c r="M412" s="74"/>
    </row>
    <row r="413" spans="1:13" ht="45">
      <c r="A413" s="60" t="s">
        <v>319</v>
      </c>
      <c r="B413" s="57" t="s">
        <v>245</v>
      </c>
      <c r="C413" s="57">
        <v>10</v>
      </c>
      <c r="D413" s="57" t="s">
        <v>215</v>
      </c>
      <c r="E413" s="57" t="s">
        <v>85</v>
      </c>
      <c r="F413" s="57"/>
      <c r="G413" s="57"/>
      <c r="H413" s="57"/>
      <c r="I413" s="36">
        <f>I414</f>
        <v>5883.1</v>
      </c>
      <c r="J413" s="74"/>
      <c r="K413" s="74"/>
      <c r="L413" s="74"/>
      <c r="M413" s="74"/>
    </row>
    <row r="414" spans="1:13" ht="30">
      <c r="A414" s="60" t="s">
        <v>283</v>
      </c>
      <c r="B414" s="57" t="s">
        <v>245</v>
      </c>
      <c r="C414" s="57">
        <v>10</v>
      </c>
      <c r="D414" s="57" t="s">
        <v>215</v>
      </c>
      <c r="E414" s="57" t="s">
        <v>85</v>
      </c>
      <c r="F414" s="57" t="s">
        <v>282</v>
      </c>
      <c r="G414" s="57"/>
      <c r="H414" s="57"/>
      <c r="I414" s="36">
        <f>I415</f>
        <v>5883.1</v>
      </c>
      <c r="J414" s="74"/>
      <c r="K414" s="74"/>
      <c r="L414" s="74"/>
      <c r="M414" s="74"/>
    </row>
    <row r="415" spans="1:13" ht="30">
      <c r="A415" s="60" t="s">
        <v>296</v>
      </c>
      <c r="B415" s="57" t="s">
        <v>245</v>
      </c>
      <c r="C415" s="57">
        <v>10</v>
      </c>
      <c r="D415" s="57" t="s">
        <v>215</v>
      </c>
      <c r="E415" s="57" t="s">
        <v>85</v>
      </c>
      <c r="F415" s="57" t="s">
        <v>286</v>
      </c>
      <c r="G415" s="57"/>
      <c r="H415" s="57"/>
      <c r="I415" s="36">
        <f>I416</f>
        <v>5883.1</v>
      </c>
      <c r="J415" s="74"/>
      <c r="K415" s="74"/>
      <c r="L415" s="74"/>
      <c r="M415" s="74"/>
    </row>
    <row r="416" spans="1:13" ht="18">
      <c r="A416" s="61" t="s">
        <v>260</v>
      </c>
      <c r="B416" s="67" t="s">
        <v>245</v>
      </c>
      <c r="C416" s="67">
        <v>10</v>
      </c>
      <c r="D416" s="67" t="s">
        <v>215</v>
      </c>
      <c r="E416" s="67" t="s">
        <v>85</v>
      </c>
      <c r="F416" s="67" t="s">
        <v>286</v>
      </c>
      <c r="G416" s="67" t="s">
        <v>248</v>
      </c>
      <c r="H416" s="67"/>
      <c r="I416" s="38">
        <v>5883.1</v>
      </c>
      <c r="J416" s="74"/>
      <c r="K416" s="74"/>
      <c r="L416" s="74"/>
      <c r="M416" s="74"/>
    </row>
    <row r="417" spans="1:13" ht="18">
      <c r="A417" s="62" t="s">
        <v>227</v>
      </c>
      <c r="B417" s="58" t="s">
        <v>245</v>
      </c>
      <c r="C417" s="58" t="s">
        <v>229</v>
      </c>
      <c r="D417" s="58" t="s">
        <v>216</v>
      </c>
      <c r="E417" s="58"/>
      <c r="F417" s="58"/>
      <c r="G417" s="58"/>
      <c r="H417" s="58"/>
      <c r="I417" s="35">
        <f>I418</f>
        <v>64</v>
      </c>
      <c r="J417" s="74"/>
      <c r="K417" s="74"/>
      <c r="L417" s="74"/>
      <c r="M417" s="74"/>
    </row>
    <row r="418" spans="1:13" ht="18">
      <c r="A418" s="60" t="s">
        <v>190</v>
      </c>
      <c r="B418" s="57" t="s">
        <v>245</v>
      </c>
      <c r="C418" s="57" t="s">
        <v>229</v>
      </c>
      <c r="D418" s="57" t="s">
        <v>216</v>
      </c>
      <c r="E418" s="57" t="s">
        <v>404</v>
      </c>
      <c r="F418" s="57"/>
      <c r="G418" s="57"/>
      <c r="H418" s="57"/>
      <c r="I418" s="36">
        <f>I419+I423</f>
        <v>64</v>
      </c>
      <c r="J418" s="74"/>
      <c r="K418" s="74"/>
      <c r="L418" s="74"/>
      <c r="M418" s="74"/>
    </row>
    <row r="419" spans="1:13" ht="60">
      <c r="A419" s="105" t="s">
        <v>414</v>
      </c>
      <c r="B419" s="57" t="s">
        <v>245</v>
      </c>
      <c r="C419" s="57" t="s">
        <v>229</v>
      </c>
      <c r="D419" s="57" t="s">
        <v>216</v>
      </c>
      <c r="E419" s="57" t="s">
        <v>86</v>
      </c>
      <c r="F419" s="57"/>
      <c r="G419" s="57"/>
      <c r="H419" s="57"/>
      <c r="I419" s="36">
        <f>I420</f>
        <v>24</v>
      </c>
      <c r="J419" s="74"/>
      <c r="K419" s="74"/>
      <c r="L419" s="74"/>
      <c r="M419" s="74"/>
    </row>
    <row r="420" spans="1:13" ht="30">
      <c r="A420" s="60" t="s">
        <v>283</v>
      </c>
      <c r="B420" s="57" t="s">
        <v>245</v>
      </c>
      <c r="C420" s="57">
        <v>10</v>
      </c>
      <c r="D420" s="57" t="s">
        <v>216</v>
      </c>
      <c r="E420" s="57" t="s">
        <v>86</v>
      </c>
      <c r="F420" s="57" t="s">
        <v>282</v>
      </c>
      <c r="G420" s="57"/>
      <c r="H420" s="57"/>
      <c r="I420" s="36">
        <f>I421</f>
        <v>24</v>
      </c>
      <c r="J420" s="74"/>
      <c r="K420" s="74"/>
      <c r="L420" s="74"/>
      <c r="M420" s="74"/>
    </row>
    <row r="421" spans="1:13" ht="30">
      <c r="A421" s="60" t="s">
        <v>285</v>
      </c>
      <c r="B421" s="57" t="s">
        <v>245</v>
      </c>
      <c r="C421" s="57">
        <v>10</v>
      </c>
      <c r="D421" s="57" t="s">
        <v>216</v>
      </c>
      <c r="E421" s="57" t="s">
        <v>86</v>
      </c>
      <c r="F421" s="57" t="s">
        <v>284</v>
      </c>
      <c r="G421" s="57"/>
      <c r="H421" s="57"/>
      <c r="I421" s="36">
        <f>I422</f>
        <v>24</v>
      </c>
      <c r="J421" s="74"/>
      <c r="K421" s="74"/>
      <c r="L421" s="74"/>
      <c r="M421" s="74"/>
    </row>
    <row r="422" spans="1:13" ht="18">
      <c r="A422" s="61" t="s">
        <v>260</v>
      </c>
      <c r="B422" s="67" t="s">
        <v>245</v>
      </c>
      <c r="C422" s="67">
        <v>10</v>
      </c>
      <c r="D422" s="67" t="s">
        <v>216</v>
      </c>
      <c r="E422" s="67" t="s">
        <v>86</v>
      </c>
      <c r="F422" s="67" t="s">
        <v>284</v>
      </c>
      <c r="G422" s="67" t="s">
        <v>248</v>
      </c>
      <c r="H422" s="67"/>
      <c r="I422" s="38">
        <v>24</v>
      </c>
      <c r="J422" s="74"/>
      <c r="K422" s="74"/>
      <c r="L422" s="74"/>
      <c r="M422" s="74"/>
    </row>
    <row r="423" spans="1:13" ht="105">
      <c r="A423" s="105" t="s">
        <v>321</v>
      </c>
      <c r="B423" s="57" t="s">
        <v>245</v>
      </c>
      <c r="C423" s="57" t="s">
        <v>229</v>
      </c>
      <c r="D423" s="57" t="s">
        <v>216</v>
      </c>
      <c r="E423" s="57" t="s">
        <v>87</v>
      </c>
      <c r="F423" s="57"/>
      <c r="G423" s="57"/>
      <c r="H423" s="57"/>
      <c r="I423" s="36">
        <f>I424</f>
        <v>40</v>
      </c>
      <c r="J423" s="74"/>
      <c r="K423" s="74"/>
      <c r="L423" s="74"/>
      <c r="M423" s="74"/>
    </row>
    <row r="424" spans="1:13" ht="30">
      <c r="A424" s="60" t="s">
        <v>283</v>
      </c>
      <c r="B424" s="57" t="s">
        <v>245</v>
      </c>
      <c r="C424" s="57">
        <v>10</v>
      </c>
      <c r="D424" s="57" t="s">
        <v>216</v>
      </c>
      <c r="E424" s="57" t="s">
        <v>87</v>
      </c>
      <c r="F424" s="57" t="s">
        <v>282</v>
      </c>
      <c r="G424" s="57"/>
      <c r="H424" s="57"/>
      <c r="I424" s="36">
        <f>I425</f>
        <v>40</v>
      </c>
      <c r="J424" s="74"/>
      <c r="K424" s="74"/>
      <c r="L424" s="74"/>
      <c r="M424" s="74"/>
    </row>
    <row r="425" spans="1:13" ht="30">
      <c r="A425" s="60" t="s">
        <v>296</v>
      </c>
      <c r="B425" s="57" t="s">
        <v>245</v>
      </c>
      <c r="C425" s="57">
        <v>10</v>
      </c>
      <c r="D425" s="57" t="s">
        <v>216</v>
      </c>
      <c r="E425" s="57" t="s">
        <v>87</v>
      </c>
      <c r="F425" s="57" t="s">
        <v>286</v>
      </c>
      <c r="G425" s="57"/>
      <c r="H425" s="57"/>
      <c r="I425" s="36">
        <f>I426</f>
        <v>40</v>
      </c>
      <c r="J425" s="74"/>
      <c r="K425" s="74"/>
      <c r="L425" s="74"/>
      <c r="M425" s="74"/>
    </row>
    <row r="426" spans="1:13" ht="18">
      <c r="A426" s="61" t="s">
        <v>260</v>
      </c>
      <c r="B426" s="67" t="s">
        <v>245</v>
      </c>
      <c r="C426" s="67">
        <v>10</v>
      </c>
      <c r="D426" s="67" t="s">
        <v>216</v>
      </c>
      <c r="E426" s="67" t="s">
        <v>88</v>
      </c>
      <c r="F426" s="67" t="s">
        <v>286</v>
      </c>
      <c r="G426" s="67" t="s">
        <v>248</v>
      </c>
      <c r="H426" s="67"/>
      <c r="I426" s="38">
        <v>40</v>
      </c>
      <c r="J426" s="74"/>
      <c r="K426" s="74"/>
      <c r="L426" s="74"/>
      <c r="M426" s="74"/>
    </row>
    <row r="427" spans="1:13" ht="18">
      <c r="A427" s="62" t="s">
        <v>264</v>
      </c>
      <c r="B427" s="58" t="s">
        <v>245</v>
      </c>
      <c r="C427" s="58" t="s">
        <v>229</v>
      </c>
      <c r="D427" s="58" t="s">
        <v>218</v>
      </c>
      <c r="E427" s="58"/>
      <c r="F427" s="58"/>
      <c r="G427" s="58"/>
      <c r="H427" s="58"/>
      <c r="I427" s="35">
        <f>I428</f>
        <v>13329.6</v>
      </c>
      <c r="J427" s="74"/>
      <c r="K427" s="74"/>
      <c r="L427" s="74"/>
      <c r="M427" s="74"/>
    </row>
    <row r="428" spans="1:13" ht="18">
      <c r="A428" s="60" t="s">
        <v>190</v>
      </c>
      <c r="B428" s="57" t="s">
        <v>245</v>
      </c>
      <c r="C428" s="57" t="s">
        <v>229</v>
      </c>
      <c r="D428" s="57" t="s">
        <v>218</v>
      </c>
      <c r="E428" s="57" t="s">
        <v>404</v>
      </c>
      <c r="F428" s="57"/>
      <c r="G428" s="57"/>
      <c r="H428" s="57"/>
      <c r="I428" s="36">
        <f>I429+I433+I437+I443+I447</f>
        <v>13329.6</v>
      </c>
      <c r="J428" s="74"/>
      <c r="K428" s="74"/>
      <c r="L428" s="74"/>
      <c r="M428" s="74"/>
    </row>
    <row r="429" spans="1:13" ht="60">
      <c r="A429" s="89" t="s">
        <v>189</v>
      </c>
      <c r="B429" s="57" t="s">
        <v>245</v>
      </c>
      <c r="C429" s="57" t="s">
        <v>229</v>
      </c>
      <c r="D429" s="57" t="s">
        <v>218</v>
      </c>
      <c r="E429" s="57" t="s">
        <v>89</v>
      </c>
      <c r="F429" s="57"/>
      <c r="G429" s="57"/>
      <c r="H429" s="57"/>
      <c r="I429" s="36">
        <f>I430</f>
        <v>196.8</v>
      </c>
      <c r="J429" s="74"/>
      <c r="K429" s="74"/>
      <c r="L429" s="74"/>
      <c r="M429" s="74"/>
    </row>
    <row r="430" spans="1:13" ht="30">
      <c r="A430" s="60" t="s">
        <v>283</v>
      </c>
      <c r="B430" s="57" t="s">
        <v>245</v>
      </c>
      <c r="C430" s="57" t="s">
        <v>229</v>
      </c>
      <c r="D430" s="57" t="s">
        <v>218</v>
      </c>
      <c r="E430" s="57" t="s">
        <v>89</v>
      </c>
      <c r="F430" s="57" t="s">
        <v>282</v>
      </c>
      <c r="G430" s="57"/>
      <c r="H430" s="57"/>
      <c r="I430" s="36">
        <f>I431</f>
        <v>196.8</v>
      </c>
      <c r="J430" s="74"/>
      <c r="K430" s="74"/>
      <c r="L430" s="74"/>
      <c r="M430" s="74"/>
    </row>
    <row r="431" spans="1:13" ht="30">
      <c r="A431" s="60" t="s">
        <v>285</v>
      </c>
      <c r="B431" s="57" t="s">
        <v>245</v>
      </c>
      <c r="C431" s="57" t="s">
        <v>229</v>
      </c>
      <c r="D431" s="57" t="s">
        <v>218</v>
      </c>
      <c r="E431" s="57" t="s">
        <v>89</v>
      </c>
      <c r="F431" s="57" t="s">
        <v>284</v>
      </c>
      <c r="G431" s="57"/>
      <c r="H431" s="57"/>
      <c r="I431" s="36">
        <f>I432</f>
        <v>196.8</v>
      </c>
      <c r="J431" s="74"/>
      <c r="K431" s="74"/>
      <c r="L431" s="74"/>
      <c r="M431" s="74"/>
    </row>
    <row r="432" spans="1:13" ht="18">
      <c r="A432" s="61" t="s">
        <v>261</v>
      </c>
      <c r="B432" s="67" t="s">
        <v>245</v>
      </c>
      <c r="C432" s="67" t="s">
        <v>229</v>
      </c>
      <c r="D432" s="67" t="s">
        <v>218</v>
      </c>
      <c r="E432" s="67" t="s">
        <v>89</v>
      </c>
      <c r="F432" s="67" t="s">
        <v>284</v>
      </c>
      <c r="G432" s="67" t="s">
        <v>249</v>
      </c>
      <c r="H432" s="67"/>
      <c r="I432" s="38">
        <v>196.8</v>
      </c>
      <c r="J432" s="74"/>
      <c r="K432" s="74"/>
      <c r="L432" s="74"/>
      <c r="M432" s="74"/>
    </row>
    <row r="433" spans="1:13" ht="180">
      <c r="A433" s="106" t="s">
        <v>368</v>
      </c>
      <c r="B433" s="57" t="s">
        <v>245</v>
      </c>
      <c r="C433" s="57" t="s">
        <v>229</v>
      </c>
      <c r="D433" s="57" t="s">
        <v>218</v>
      </c>
      <c r="E433" s="57" t="s">
        <v>90</v>
      </c>
      <c r="F433" s="57"/>
      <c r="G433" s="57"/>
      <c r="H433" s="57"/>
      <c r="I433" s="36">
        <f>I434</f>
        <v>25.2</v>
      </c>
      <c r="J433" s="74"/>
      <c r="K433" s="74"/>
      <c r="L433" s="74"/>
      <c r="M433" s="74"/>
    </row>
    <row r="434" spans="1:13" ht="30">
      <c r="A434" s="60" t="s">
        <v>283</v>
      </c>
      <c r="B434" s="57" t="s">
        <v>245</v>
      </c>
      <c r="C434" s="57">
        <v>10</v>
      </c>
      <c r="D434" s="57" t="s">
        <v>218</v>
      </c>
      <c r="E434" s="57" t="s">
        <v>90</v>
      </c>
      <c r="F434" s="57" t="s">
        <v>282</v>
      </c>
      <c r="G434" s="57"/>
      <c r="H434" s="57"/>
      <c r="I434" s="36">
        <f>I435</f>
        <v>25.2</v>
      </c>
      <c r="J434" s="74"/>
      <c r="K434" s="74"/>
      <c r="L434" s="74"/>
      <c r="M434" s="74"/>
    </row>
    <row r="435" spans="1:13" ht="30">
      <c r="A435" s="60" t="s">
        <v>296</v>
      </c>
      <c r="B435" s="57" t="s">
        <v>245</v>
      </c>
      <c r="C435" s="57">
        <v>10</v>
      </c>
      <c r="D435" s="57" t="s">
        <v>218</v>
      </c>
      <c r="E435" s="57" t="s">
        <v>90</v>
      </c>
      <c r="F435" s="57" t="s">
        <v>286</v>
      </c>
      <c r="G435" s="57"/>
      <c r="H435" s="57"/>
      <c r="I435" s="36">
        <f>I436</f>
        <v>25.2</v>
      </c>
      <c r="J435" s="74"/>
      <c r="K435" s="74"/>
      <c r="L435" s="74"/>
      <c r="M435" s="74"/>
    </row>
    <row r="436" spans="1:13" ht="18">
      <c r="A436" s="61" t="s">
        <v>261</v>
      </c>
      <c r="B436" s="67" t="s">
        <v>245</v>
      </c>
      <c r="C436" s="67">
        <v>10</v>
      </c>
      <c r="D436" s="67" t="s">
        <v>218</v>
      </c>
      <c r="E436" s="67" t="s">
        <v>90</v>
      </c>
      <c r="F436" s="67" t="s">
        <v>286</v>
      </c>
      <c r="G436" s="67" t="s">
        <v>249</v>
      </c>
      <c r="H436" s="67"/>
      <c r="I436" s="38">
        <v>25.2</v>
      </c>
      <c r="J436" s="74"/>
      <c r="K436" s="74"/>
      <c r="L436" s="74"/>
      <c r="M436" s="74"/>
    </row>
    <row r="437" spans="1:13" ht="65.25" customHeight="1">
      <c r="A437" s="89" t="s">
        <v>306</v>
      </c>
      <c r="B437" s="57" t="s">
        <v>245</v>
      </c>
      <c r="C437" s="57" t="s">
        <v>229</v>
      </c>
      <c r="D437" s="57" t="s">
        <v>218</v>
      </c>
      <c r="E437" s="57" t="s">
        <v>91</v>
      </c>
      <c r="F437" s="57"/>
      <c r="G437" s="57"/>
      <c r="H437" s="57"/>
      <c r="I437" s="36">
        <f>I438</f>
        <v>12907.6</v>
      </c>
      <c r="J437" s="74"/>
      <c r="K437" s="74"/>
      <c r="L437" s="74"/>
      <c r="M437" s="74"/>
    </row>
    <row r="438" spans="1:13" ht="30">
      <c r="A438" s="60" t="s">
        <v>283</v>
      </c>
      <c r="B438" s="57" t="s">
        <v>245</v>
      </c>
      <c r="C438" s="57">
        <v>10</v>
      </c>
      <c r="D438" s="57" t="s">
        <v>218</v>
      </c>
      <c r="E438" s="57" t="s">
        <v>91</v>
      </c>
      <c r="F438" s="57" t="s">
        <v>282</v>
      </c>
      <c r="G438" s="57"/>
      <c r="H438" s="57"/>
      <c r="I438" s="36">
        <f>I439+I441</f>
        <v>12907.6</v>
      </c>
      <c r="J438" s="74"/>
      <c r="K438" s="74"/>
      <c r="L438" s="74"/>
      <c r="M438" s="74"/>
    </row>
    <row r="439" spans="1:13" ht="30">
      <c r="A439" s="60" t="s">
        <v>285</v>
      </c>
      <c r="B439" s="57" t="s">
        <v>245</v>
      </c>
      <c r="C439" s="57">
        <v>10</v>
      </c>
      <c r="D439" s="57" t="s">
        <v>218</v>
      </c>
      <c r="E439" s="57" t="s">
        <v>91</v>
      </c>
      <c r="F439" s="57" t="s">
        <v>284</v>
      </c>
      <c r="G439" s="57"/>
      <c r="H439" s="57"/>
      <c r="I439" s="36">
        <f>I440</f>
        <v>9507.6</v>
      </c>
      <c r="J439" s="74"/>
      <c r="K439" s="74"/>
      <c r="L439" s="74"/>
      <c r="M439" s="74"/>
    </row>
    <row r="440" spans="1:13" ht="18">
      <c r="A440" s="61" t="s">
        <v>261</v>
      </c>
      <c r="B440" s="67" t="s">
        <v>245</v>
      </c>
      <c r="C440" s="67">
        <v>10</v>
      </c>
      <c r="D440" s="67" t="s">
        <v>218</v>
      </c>
      <c r="E440" s="67" t="s">
        <v>91</v>
      </c>
      <c r="F440" s="67" t="s">
        <v>284</v>
      </c>
      <c r="G440" s="67" t="s">
        <v>249</v>
      </c>
      <c r="H440" s="67"/>
      <c r="I440" s="38">
        <v>9507.6</v>
      </c>
      <c r="J440" s="74"/>
      <c r="K440" s="74"/>
      <c r="L440" s="74"/>
      <c r="M440" s="74"/>
    </row>
    <row r="441" spans="1:13" ht="30">
      <c r="A441" s="60" t="s">
        <v>296</v>
      </c>
      <c r="B441" s="57" t="s">
        <v>245</v>
      </c>
      <c r="C441" s="57">
        <v>10</v>
      </c>
      <c r="D441" s="57" t="s">
        <v>218</v>
      </c>
      <c r="E441" s="57" t="s">
        <v>91</v>
      </c>
      <c r="F441" s="57" t="s">
        <v>286</v>
      </c>
      <c r="G441" s="67"/>
      <c r="H441" s="67"/>
      <c r="I441" s="36">
        <f>I442</f>
        <v>3400</v>
      </c>
      <c r="J441" s="74"/>
      <c r="K441" s="74"/>
      <c r="L441" s="74"/>
      <c r="M441" s="74"/>
    </row>
    <row r="442" spans="1:13" ht="18">
      <c r="A442" s="61" t="s">
        <v>261</v>
      </c>
      <c r="B442" s="67" t="s">
        <v>245</v>
      </c>
      <c r="C442" s="67">
        <v>10</v>
      </c>
      <c r="D442" s="67" t="s">
        <v>218</v>
      </c>
      <c r="E442" s="67" t="s">
        <v>91</v>
      </c>
      <c r="F442" s="67" t="s">
        <v>286</v>
      </c>
      <c r="G442" s="67" t="s">
        <v>249</v>
      </c>
      <c r="H442" s="67"/>
      <c r="I442" s="38">
        <v>3400</v>
      </c>
      <c r="J442" s="74"/>
      <c r="K442" s="74"/>
      <c r="L442" s="74"/>
      <c r="M442" s="74"/>
    </row>
    <row r="443" spans="1:13" ht="103.5" customHeight="1">
      <c r="A443" s="52" t="s">
        <v>415</v>
      </c>
      <c r="B443" s="57" t="s">
        <v>245</v>
      </c>
      <c r="C443" s="57" t="s">
        <v>229</v>
      </c>
      <c r="D443" s="57" t="s">
        <v>218</v>
      </c>
      <c r="E443" s="57" t="s">
        <v>92</v>
      </c>
      <c r="F443" s="57"/>
      <c r="G443" s="57"/>
      <c r="H443" s="57"/>
      <c r="I443" s="36">
        <f>I444</f>
        <v>50</v>
      </c>
      <c r="J443" s="74"/>
      <c r="K443" s="74"/>
      <c r="L443" s="74"/>
      <c r="M443" s="74"/>
    </row>
    <row r="444" spans="1:13" ht="30">
      <c r="A444" s="60" t="s">
        <v>283</v>
      </c>
      <c r="B444" s="57" t="s">
        <v>245</v>
      </c>
      <c r="C444" s="57">
        <v>10</v>
      </c>
      <c r="D444" s="57" t="s">
        <v>218</v>
      </c>
      <c r="E444" s="57" t="s">
        <v>92</v>
      </c>
      <c r="F444" s="57" t="s">
        <v>282</v>
      </c>
      <c r="G444" s="57"/>
      <c r="H444" s="67"/>
      <c r="I444" s="36">
        <f>I445</f>
        <v>50</v>
      </c>
      <c r="J444" s="74"/>
      <c r="K444" s="74"/>
      <c r="L444" s="74"/>
      <c r="M444" s="74"/>
    </row>
    <row r="445" spans="1:13" ht="30">
      <c r="A445" s="60" t="s">
        <v>296</v>
      </c>
      <c r="B445" s="57" t="s">
        <v>245</v>
      </c>
      <c r="C445" s="57">
        <v>10</v>
      </c>
      <c r="D445" s="57" t="s">
        <v>218</v>
      </c>
      <c r="E445" s="57" t="s">
        <v>92</v>
      </c>
      <c r="F445" s="57" t="s">
        <v>286</v>
      </c>
      <c r="G445" s="57"/>
      <c r="H445" s="67"/>
      <c r="I445" s="36">
        <f>I446</f>
        <v>50</v>
      </c>
      <c r="J445" s="74"/>
      <c r="K445" s="74"/>
      <c r="L445" s="74"/>
      <c r="M445" s="74"/>
    </row>
    <row r="446" spans="1:13" ht="18">
      <c r="A446" s="61" t="s">
        <v>261</v>
      </c>
      <c r="B446" s="67" t="s">
        <v>245</v>
      </c>
      <c r="C446" s="67">
        <v>10</v>
      </c>
      <c r="D446" s="67" t="s">
        <v>218</v>
      </c>
      <c r="E446" s="67" t="s">
        <v>92</v>
      </c>
      <c r="F446" s="67" t="s">
        <v>286</v>
      </c>
      <c r="G446" s="67" t="s">
        <v>249</v>
      </c>
      <c r="H446" s="67"/>
      <c r="I446" s="38">
        <v>50</v>
      </c>
      <c r="J446" s="74"/>
      <c r="K446" s="74"/>
      <c r="L446" s="74"/>
      <c r="M446" s="74"/>
    </row>
    <row r="447" spans="1:13" ht="64.5" customHeight="1">
      <c r="A447" s="89" t="s">
        <v>416</v>
      </c>
      <c r="B447" s="57" t="s">
        <v>245</v>
      </c>
      <c r="C447" s="57" t="s">
        <v>229</v>
      </c>
      <c r="D447" s="57" t="s">
        <v>218</v>
      </c>
      <c r="E447" s="57" t="s">
        <v>93</v>
      </c>
      <c r="F447" s="57"/>
      <c r="G447" s="57"/>
      <c r="H447" s="57"/>
      <c r="I447" s="36">
        <f>I448</f>
        <v>150</v>
      </c>
      <c r="J447" s="74"/>
      <c r="K447" s="74"/>
      <c r="L447" s="74"/>
      <c r="M447" s="74"/>
    </row>
    <row r="448" spans="1:13" ht="30">
      <c r="A448" s="60" t="s">
        <v>283</v>
      </c>
      <c r="B448" s="57" t="s">
        <v>245</v>
      </c>
      <c r="C448" s="57">
        <v>10</v>
      </c>
      <c r="D448" s="57" t="s">
        <v>218</v>
      </c>
      <c r="E448" s="57" t="s">
        <v>93</v>
      </c>
      <c r="F448" s="57" t="s">
        <v>282</v>
      </c>
      <c r="G448" s="57"/>
      <c r="H448" s="57"/>
      <c r="I448" s="36">
        <f>I449</f>
        <v>150</v>
      </c>
      <c r="J448" s="74"/>
      <c r="K448" s="74"/>
      <c r="L448" s="74"/>
      <c r="M448" s="74"/>
    </row>
    <row r="449" spans="1:13" ht="30">
      <c r="A449" s="60" t="s">
        <v>285</v>
      </c>
      <c r="B449" s="57" t="s">
        <v>245</v>
      </c>
      <c r="C449" s="57">
        <v>10</v>
      </c>
      <c r="D449" s="57" t="s">
        <v>218</v>
      </c>
      <c r="E449" s="57" t="s">
        <v>93</v>
      </c>
      <c r="F449" s="57" t="s">
        <v>284</v>
      </c>
      <c r="G449" s="57"/>
      <c r="H449" s="57"/>
      <c r="I449" s="36">
        <f>I450</f>
        <v>150</v>
      </c>
      <c r="J449" s="74"/>
      <c r="K449" s="74"/>
      <c r="L449" s="74"/>
      <c r="M449" s="74"/>
    </row>
    <row r="450" spans="1:13" ht="18">
      <c r="A450" s="61" t="s">
        <v>261</v>
      </c>
      <c r="B450" s="67" t="s">
        <v>245</v>
      </c>
      <c r="C450" s="67">
        <v>10</v>
      </c>
      <c r="D450" s="67" t="s">
        <v>218</v>
      </c>
      <c r="E450" s="67" t="s">
        <v>93</v>
      </c>
      <c r="F450" s="67" t="s">
        <v>284</v>
      </c>
      <c r="G450" s="67" t="s">
        <v>249</v>
      </c>
      <c r="H450" s="67"/>
      <c r="I450" s="38">
        <v>150</v>
      </c>
      <c r="J450" s="74"/>
      <c r="K450" s="74"/>
      <c r="L450" s="74"/>
      <c r="M450" s="74"/>
    </row>
    <row r="451" spans="1:13" ht="28.5">
      <c r="A451" s="62" t="s">
        <v>214</v>
      </c>
      <c r="B451" s="58" t="s">
        <v>245</v>
      </c>
      <c r="C451" s="58" t="s">
        <v>229</v>
      </c>
      <c r="D451" s="58" t="s">
        <v>223</v>
      </c>
      <c r="E451" s="58"/>
      <c r="F451" s="58" t="s">
        <v>235</v>
      </c>
      <c r="G451" s="58"/>
      <c r="H451" s="58"/>
      <c r="I451" s="35">
        <f>I452</f>
        <v>2586.2999999999997</v>
      </c>
      <c r="J451" s="74"/>
      <c r="K451" s="74"/>
      <c r="L451" s="74"/>
      <c r="M451" s="74"/>
    </row>
    <row r="452" spans="1:13" ht="18">
      <c r="A452" s="60" t="s">
        <v>190</v>
      </c>
      <c r="B452" s="57" t="s">
        <v>245</v>
      </c>
      <c r="C452" s="57" t="s">
        <v>229</v>
      </c>
      <c r="D452" s="57" t="s">
        <v>223</v>
      </c>
      <c r="E452" s="57" t="s">
        <v>404</v>
      </c>
      <c r="F452" s="57"/>
      <c r="G452" s="57"/>
      <c r="H452" s="57"/>
      <c r="I452" s="36">
        <f>I453</f>
        <v>2586.2999999999997</v>
      </c>
      <c r="J452" s="74"/>
      <c r="K452" s="74"/>
      <c r="L452" s="74"/>
      <c r="M452" s="74"/>
    </row>
    <row r="453" spans="1:13" ht="45">
      <c r="A453" s="60" t="s">
        <v>191</v>
      </c>
      <c r="B453" s="57" t="s">
        <v>245</v>
      </c>
      <c r="C453" s="57">
        <v>10</v>
      </c>
      <c r="D453" s="57" t="s">
        <v>223</v>
      </c>
      <c r="E453" s="57" t="s">
        <v>94</v>
      </c>
      <c r="F453" s="57"/>
      <c r="G453" s="57"/>
      <c r="H453" s="57"/>
      <c r="I453" s="36">
        <f>I454+I457</f>
        <v>2586.2999999999997</v>
      </c>
      <c r="J453" s="74"/>
      <c r="K453" s="74"/>
      <c r="L453" s="74"/>
      <c r="M453" s="74"/>
    </row>
    <row r="454" spans="1:13" ht="90">
      <c r="A454" s="60" t="s">
        <v>346</v>
      </c>
      <c r="B454" s="57" t="s">
        <v>245</v>
      </c>
      <c r="C454" s="57" t="s">
        <v>229</v>
      </c>
      <c r="D454" s="57" t="s">
        <v>223</v>
      </c>
      <c r="E454" s="57" t="s">
        <v>94</v>
      </c>
      <c r="F454" s="57" t="s">
        <v>268</v>
      </c>
      <c r="G454" s="57"/>
      <c r="H454" s="57"/>
      <c r="I454" s="36">
        <f>I455</f>
        <v>2263.2</v>
      </c>
      <c r="J454" s="74"/>
      <c r="K454" s="74"/>
      <c r="L454" s="74"/>
      <c r="M454" s="74"/>
    </row>
    <row r="455" spans="1:13" ht="30">
      <c r="A455" s="60" t="s">
        <v>345</v>
      </c>
      <c r="B455" s="57" t="s">
        <v>245</v>
      </c>
      <c r="C455" s="57">
        <v>10</v>
      </c>
      <c r="D455" s="57" t="s">
        <v>223</v>
      </c>
      <c r="E455" s="57" t="s">
        <v>94</v>
      </c>
      <c r="F455" s="57" t="s">
        <v>269</v>
      </c>
      <c r="G455" s="57"/>
      <c r="H455" s="57"/>
      <c r="I455" s="36">
        <f>I456</f>
        <v>2263.2</v>
      </c>
      <c r="J455" s="74"/>
      <c r="K455" s="74"/>
      <c r="L455" s="74"/>
      <c r="M455" s="74"/>
    </row>
    <row r="456" spans="1:13" ht="18">
      <c r="A456" s="61" t="s">
        <v>261</v>
      </c>
      <c r="B456" s="67" t="s">
        <v>245</v>
      </c>
      <c r="C456" s="67">
        <v>10</v>
      </c>
      <c r="D456" s="67" t="s">
        <v>223</v>
      </c>
      <c r="E456" s="67" t="s">
        <v>94</v>
      </c>
      <c r="F456" s="67" t="s">
        <v>269</v>
      </c>
      <c r="G456" s="67" t="s">
        <v>249</v>
      </c>
      <c r="H456" s="67"/>
      <c r="I456" s="38">
        <v>2263.2</v>
      </c>
      <c r="J456" s="74"/>
      <c r="K456" s="74"/>
      <c r="L456" s="74"/>
      <c r="M456" s="74"/>
    </row>
    <row r="457" spans="1:13" ht="33" customHeight="1">
      <c r="A457" s="52" t="s">
        <v>362</v>
      </c>
      <c r="B457" s="57" t="s">
        <v>245</v>
      </c>
      <c r="C457" s="57">
        <v>10</v>
      </c>
      <c r="D457" s="57" t="s">
        <v>223</v>
      </c>
      <c r="E457" s="57" t="s">
        <v>94</v>
      </c>
      <c r="F457" s="57" t="s">
        <v>270</v>
      </c>
      <c r="G457" s="57"/>
      <c r="H457" s="57"/>
      <c r="I457" s="36">
        <f>I458</f>
        <v>323.1</v>
      </c>
      <c r="J457" s="74"/>
      <c r="K457" s="74"/>
      <c r="L457" s="74"/>
      <c r="M457" s="74"/>
    </row>
    <row r="458" spans="1:13" ht="45">
      <c r="A458" s="52" t="s">
        <v>348</v>
      </c>
      <c r="B458" s="57" t="s">
        <v>245</v>
      </c>
      <c r="C458" s="57">
        <v>10</v>
      </c>
      <c r="D458" s="57" t="s">
        <v>223</v>
      </c>
      <c r="E458" s="57" t="s">
        <v>94</v>
      </c>
      <c r="F458" s="57" t="s">
        <v>271</v>
      </c>
      <c r="G458" s="57"/>
      <c r="H458" s="57"/>
      <c r="I458" s="36">
        <f>I459</f>
        <v>323.1</v>
      </c>
      <c r="J458" s="74"/>
      <c r="K458" s="74"/>
      <c r="L458" s="74"/>
      <c r="M458" s="74"/>
    </row>
    <row r="459" spans="1:13" ht="18">
      <c r="A459" s="61" t="s">
        <v>261</v>
      </c>
      <c r="B459" s="67" t="s">
        <v>245</v>
      </c>
      <c r="C459" s="67">
        <v>10</v>
      </c>
      <c r="D459" s="67" t="s">
        <v>223</v>
      </c>
      <c r="E459" s="67" t="s">
        <v>94</v>
      </c>
      <c r="F459" s="67" t="s">
        <v>271</v>
      </c>
      <c r="G459" s="67" t="s">
        <v>249</v>
      </c>
      <c r="H459" s="67"/>
      <c r="I459" s="38">
        <v>323.1</v>
      </c>
      <c r="J459" s="74"/>
      <c r="K459" s="74"/>
      <c r="L459" s="74"/>
      <c r="M459" s="74"/>
    </row>
    <row r="460" spans="1:13" ht="42.75">
      <c r="A460" s="62" t="s">
        <v>352</v>
      </c>
      <c r="B460" s="58" t="s">
        <v>353</v>
      </c>
      <c r="C460" s="58"/>
      <c r="D460" s="58"/>
      <c r="E460" s="58"/>
      <c r="F460" s="58"/>
      <c r="G460" s="58"/>
      <c r="H460" s="58"/>
      <c r="I460" s="35">
        <f>I463+I500</f>
        <v>157152.8</v>
      </c>
      <c r="J460" s="74"/>
      <c r="K460" s="74"/>
      <c r="L460" s="74"/>
      <c r="M460" s="74"/>
    </row>
    <row r="461" spans="1:13" ht="18">
      <c r="A461" s="62" t="s">
        <v>260</v>
      </c>
      <c r="B461" s="58" t="s">
        <v>353</v>
      </c>
      <c r="C461" s="58"/>
      <c r="D461" s="58"/>
      <c r="E461" s="58"/>
      <c r="F461" s="58"/>
      <c r="G461" s="58" t="s">
        <v>248</v>
      </c>
      <c r="H461" s="58"/>
      <c r="I461" s="35">
        <f>I469+I480+I489+I499+I524+I529+I533+I538+I543+I548+I553+I558+I563+I569+I574+I580+I584+I594+I597+I517+I511</f>
        <v>34137.399999999994</v>
      </c>
      <c r="J461" s="74"/>
      <c r="K461" s="74"/>
      <c r="L461" s="74"/>
      <c r="M461" s="74"/>
    </row>
    <row r="462" spans="1:13" ht="18">
      <c r="A462" s="62" t="s">
        <v>261</v>
      </c>
      <c r="B462" s="58" t="s">
        <v>353</v>
      </c>
      <c r="C462" s="58"/>
      <c r="D462" s="58"/>
      <c r="E462" s="58"/>
      <c r="F462" s="58"/>
      <c r="G462" s="58" t="s">
        <v>249</v>
      </c>
      <c r="H462" s="58"/>
      <c r="I462" s="35">
        <f>I476+I485+I495+I588+I507</f>
        <v>123015.4</v>
      </c>
      <c r="J462" s="74"/>
      <c r="K462" s="74"/>
      <c r="L462" s="74"/>
      <c r="M462" s="74"/>
    </row>
    <row r="463" spans="1:13" ht="18">
      <c r="A463" s="62" t="s">
        <v>203</v>
      </c>
      <c r="B463" s="58" t="s">
        <v>353</v>
      </c>
      <c r="C463" s="58" t="s">
        <v>218</v>
      </c>
      <c r="D463" s="58"/>
      <c r="E463" s="58"/>
      <c r="F463" s="58"/>
      <c r="G463" s="58"/>
      <c r="H463" s="67"/>
      <c r="I463" s="35">
        <f>I464+I470</f>
        <v>107389.90000000001</v>
      </c>
      <c r="J463" s="74"/>
      <c r="K463" s="74"/>
      <c r="L463" s="74"/>
      <c r="M463" s="74"/>
    </row>
    <row r="464" spans="1:13" ht="18">
      <c r="A464" s="62" t="s">
        <v>294</v>
      </c>
      <c r="B464" s="58" t="s">
        <v>353</v>
      </c>
      <c r="C464" s="58" t="s">
        <v>218</v>
      </c>
      <c r="D464" s="58" t="s">
        <v>219</v>
      </c>
      <c r="E464" s="58"/>
      <c r="F464" s="58"/>
      <c r="G464" s="58"/>
      <c r="H464" s="67"/>
      <c r="I464" s="35">
        <f>I465</f>
        <v>220</v>
      </c>
      <c r="J464" s="74"/>
      <c r="K464" s="74"/>
      <c r="L464" s="74"/>
      <c r="M464" s="74"/>
    </row>
    <row r="465" spans="1:13" ht="21" customHeight="1">
      <c r="A465" s="52" t="s">
        <v>190</v>
      </c>
      <c r="B465" s="57" t="s">
        <v>353</v>
      </c>
      <c r="C465" s="57" t="s">
        <v>218</v>
      </c>
      <c r="D465" s="57" t="s">
        <v>219</v>
      </c>
      <c r="E465" s="57" t="s">
        <v>404</v>
      </c>
      <c r="F465" s="58"/>
      <c r="G465" s="58"/>
      <c r="H465" s="67"/>
      <c r="I465" s="36">
        <f>I466</f>
        <v>220</v>
      </c>
      <c r="J465" s="74"/>
      <c r="K465" s="74"/>
      <c r="L465" s="74"/>
      <c r="M465" s="74"/>
    </row>
    <row r="466" spans="1:13" ht="75">
      <c r="A466" s="60" t="s">
        <v>295</v>
      </c>
      <c r="B466" s="57" t="s">
        <v>353</v>
      </c>
      <c r="C466" s="57" t="s">
        <v>218</v>
      </c>
      <c r="D466" s="57" t="s">
        <v>219</v>
      </c>
      <c r="E466" s="57" t="s">
        <v>95</v>
      </c>
      <c r="F466" s="57"/>
      <c r="G466" s="57"/>
      <c r="H466" s="67"/>
      <c r="I466" s="36">
        <f>I467</f>
        <v>220</v>
      </c>
      <c r="J466" s="74"/>
      <c r="K466" s="74"/>
      <c r="L466" s="74"/>
      <c r="M466" s="74"/>
    </row>
    <row r="467" spans="1:13" ht="33" customHeight="1">
      <c r="A467" s="52" t="s">
        <v>362</v>
      </c>
      <c r="B467" s="57" t="s">
        <v>353</v>
      </c>
      <c r="C467" s="57" t="s">
        <v>218</v>
      </c>
      <c r="D467" s="57" t="s">
        <v>219</v>
      </c>
      <c r="E467" s="57" t="s">
        <v>95</v>
      </c>
      <c r="F467" s="57" t="s">
        <v>270</v>
      </c>
      <c r="G467" s="57"/>
      <c r="H467" s="67"/>
      <c r="I467" s="36">
        <f>I468</f>
        <v>220</v>
      </c>
      <c r="J467" s="74"/>
      <c r="K467" s="74"/>
      <c r="L467" s="74"/>
      <c r="M467" s="74"/>
    </row>
    <row r="468" spans="1:13" ht="45">
      <c r="A468" s="52" t="s">
        <v>348</v>
      </c>
      <c r="B468" s="57" t="s">
        <v>353</v>
      </c>
      <c r="C468" s="57" t="s">
        <v>218</v>
      </c>
      <c r="D468" s="57" t="s">
        <v>219</v>
      </c>
      <c r="E468" s="57" t="s">
        <v>95</v>
      </c>
      <c r="F468" s="57" t="s">
        <v>271</v>
      </c>
      <c r="G468" s="57"/>
      <c r="H468" s="67"/>
      <c r="I468" s="36">
        <f>I469</f>
        <v>220</v>
      </c>
      <c r="J468" s="74"/>
      <c r="K468" s="74"/>
      <c r="L468" s="74"/>
      <c r="M468" s="74"/>
    </row>
    <row r="469" spans="1:13" ht="18">
      <c r="A469" s="63" t="s">
        <v>260</v>
      </c>
      <c r="B469" s="67" t="s">
        <v>353</v>
      </c>
      <c r="C469" s="67" t="s">
        <v>218</v>
      </c>
      <c r="D469" s="67" t="s">
        <v>219</v>
      </c>
      <c r="E469" s="67" t="s">
        <v>95</v>
      </c>
      <c r="F469" s="67" t="s">
        <v>271</v>
      </c>
      <c r="G469" s="67" t="s">
        <v>248</v>
      </c>
      <c r="H469" s="67"/>
      <c r="I469" s="38">
        <v>220</v>
      </c>
      <c r="J469" s="74"/>
      <c r="K469" s="74"/>
      <c r="L469" s="74"/>
      <c r="M469" s="74"/>
    </row>
    <row r="470" spans="1:13" ht="18">
      <c r="A470" s="99" t="s">
        <v>349</v>
      </c>
      <c r="B470" s="58" t="s">
        <v>353</v>
      </c>
      <c r="C470" s="58" t="s">
        <v>218</v>
      </c>
      <c r="D470" s="58" t="s">
        <v>217</v>
      </c>
      <c r="E470" s="58"/>
      <c r="F470" s="58"/>
      <c r="G470" s="58"/>
      <c r="H470" s="67"/>
      <c r="I470" s="35">
        <f>I471+I490</f>
        <v>107169.90000000001</v>
      </c>
      <c r="J470" s="74"/>
      <c r="K470" s="74"/>
      <c r="L470" s="74"/>
      <c r="M470" s="74"/>
    </row>
    <row r="471" spans="1:13" ht="75">
      <c r="A471" s="142" t="s">
        <v>363</v>
      </c>
      <c r="B471" s="57" t="s">
        <v>353</v>
      </c>
      <c r="C471" s="57" t="s">
        <v>218</v>
      </c>
      <c r="D471" s="57" t="s">
        <v>217</v>
      </c>
      <c r="E471" s="57" t="s">
        <v>96</v>
      </c>
      <c r="F471" s="57"/>
      <c r="G471" s="57"/>
      <c r="H471" s="67"/>
      <c r="I471" s="36">
        <f>I472+I481</f>
        <v>92921.6</v>
      </c>
      <c r="J471" s="74"/>
      <c r="K471" s="74"/>
      <c r="L471" s="74"/>
      <c r="M471" s="74"/>
    </row>
    <row r="472" spans="1:13" ht="45">
      <c r="A472" s="52" t="s">
        <v>445</v>
      </c>
      <c r="B472" s="57" t="s">
        <v>353</v>
      </c>
      <c r="C472" s="57" t="s">
        <v>218</v>
      </c>
      <c r="D472" s="57" t="s">
        <v>217</v>
      </c>
      <c r="E472" s="57" t="s">
        <v>97</v>
      </c>
      <c r="F472" s="57"/>
      <c r="G472" s="57"/>
      <c r="H472" s="67"/>
      <c r="I472" s="36">
        <f>I474+I477</f>
        <v>50617.6</v>
      </c>
      <c r="J472" s="74"/>
      <c r="K472" s="74"/>
      <c r="L472" s="74"/>
      <c r="M472" s="74"/>
    </row>
    <row r="473" spans="1:13" ht="18">
      <c r="A473" s="52" t="s">
        <v>328</v>
      </c>
      <c r="B473" s="57" t="s">
        <v>353</v>
      </c>
      <c r="C473" s="57" t="s">
        <v>218</v>
      </c>
      <c r="D473" s="57" t="s">
        <v>217</v>
      </c>
      <c r="E473" s="57" t="s">
        <v>160</v>
      </c>
      <c r="F473" s="57"/>
      <c r="G473" s="57"/>
      <c r="H473" s="67"/>
      <c r="I473" s="36">
        <f>I474</f>
        <v>50000</v>
      </c>
      <c r="J473" s="74"/>
      <c r="K473" s="74"/>
      <c r="L473" s="74"/>
      <c r="M473" s="74"/>
    </row>
    <row r="474" spans="1:13" ht="33.75" customHeight="1">
      <c r="A474" s="52" t="s">
        <v>362</v>
      </c>
      <c r="B474" s="57" t="s">
        <v>353</v>
      </c>
      <c r="C474" s="57" t="s">
        <v>218</v>
      </c>
      <c r="D474" s="57" t="s">
        <v>217</v>
      </c>
      <c r="E474" s="57" t="s">
        <v>160</v>
      </c>
      <c r="F474" s="57" t="s">
        <v>270</v>
      </c>
      <c r="G474" s="57"/>
      <c r="H474" s="67"/>
      <c r="I474" s="36">
        <f>I475</f>
        <v>50000</v>
      </c>
      <c r="J474" s="74"/>
      <c r="K474" s="74"/>
      <c r="L474" s="74"/>
      <c r="M474" s="74"/>
    </row>
    <row r="475" spans="1:13" ht="45">
      <c r="A475" s="52" t="s">
        <v>348</v>
      </c>
      <c r="B475" s="57" t="s">
        <v>353</v>
      </c>
      <c r="C475" s="57" t="s">
        <v>218</v>
      </c>
      <c r="D475" s="57" t="s">
        <v>217</v>
      </c>
      <c r="E475" s="57" t="s">
        <v>160</v>
      </c>
      <c r="F475" s="57" t="s">
        <v>271</v>
      </c>
      <c r="G475" s="57"/>
      <c r="H475" s="67"/>
      <c r="I475" s="36">
        <f>I476</f>
        <v>50000</v>
      </c>
      <c r="J475" s="74"/>
      <c r="K475" s="74"/>
      <c r="L475" s="74"/>
      <c r="M475" s="74"/>
    </row>
    <row r="476" spans="1:13" ht="18">
      <c r="A476" s="63" t="s">
        <v>261</v>
      </c>
      <c r="B476" s="67" t="s">
        <v>353</v>
      </c>
      <c r="C476" s="67" t="s">
        <v>218</v>
      </c>
      <c r="D476" s="67" t="s">
        <v>217</v>
      </c>
      <c r="E476" s="67" t="s">
        <v>160</v>
      </c>
      <c r="F476" s="67" t="s">
        <v>271</v>
      </c>
      <c r="G476" s="67" t="s">
        <v>249</v>
      </c>
      <c r="H476" s="67"/>
      <c r="I476" s="38">
        <v>50000</v>
      </c>
      <c r="J476" s="74"/>
      <c r="K476" s="74"/>
      <c r="L476" s="74"/>
      <c r="M476" s="74"/>
    </row>
    <row r="477" spans="1:13" ht="18">
      <c r="A477" s="52" t="s">
        <v>328</v>
      </c>
      <c r="B477" s="57" t="s">
        <v>353</v>
      </c>
      <c r="C477" s="57" t="s">
        <v>218</v>
      </c>
      <c r="D477" s="57" t="s">
        <v>217</v>
      </c>
      <c r="E477" s="57" t="s">
        <v>98</v>
      </c>
      <c r="F477" s="57"/>
      <c r="G477" s="57"/>
      <c r="H477" s="67"/>
      <c r="I477" s="36">
        <f>I478</f>
        <v>617.6</v>
      </c>
      <c r="J477" s="74"/>
      <c r="K477" s="74"/>
      <c r="L477" s="74"/>
      <c r="M477" s="74"/>
    </row>
    <row r="478" spans="1:13" ht="32.25" customHeight="1">
      <c r="A478" s="52" t="s">
        <v>362</v>
      </c>
      <c r="B478" s="57" t="s">
        <v>353</v>
      </c>
      <c r="C478" s="57" t="s">
        <v>218</v>
      </c>
      <c r="D478" s="57" t="s">
        <v>217</v>
      </c>
      <c r="E478" s="57" t="s">
        <v>98</v>
      </c>
      <c r="F478" s="57" t="s">
        <v>270</v>
      </c>
      <c r="G478" s="57"/>
      <c r="H478" s="67"/>
      <c r="I478" s="36">
        <f>I479</f>
        <v>617.6</v>
      </c>
      <c r="J478" s="74"/>
      <c r="K478" s="74"/>
      <c r="L478" s="74"/>
      <c r="M478" s="74"/>
    </row>
    <row r="479" spans="1:13" ht="45">
      <c r="A479" s="52" t="s">
        <v>348</v>
      </c>
      <c r="B479" s="57" t="s">
        <v>353</v>
      </c>
      <c r="C479" s="57" t="s">
        <v>218</v>
      </c>
      <c r="D479" s="57" t="s">
        <v>217</v>
      </c>
      <c r="E479" s="57" t="s">
        <v>98</v>
      </c>
      <c r="F479" s="57" t="s">
        <v>271</v>
      </c>
      <c r="G479" s="57"/>
      <c r="H479" s="67"/>
      <c r="I479" s="36">
        <f>I480</f>
        <v>617.6</v>
      </c>
      <c r="J479" s="74"/>
      <c r="K479" s="74"/>
      <c r="L479" s="74"/>
      <c r="M479" s="74"/>
    </row>
    <row r="480" spans="1:13" ht="18">
      <c r="A480" s="63" t="s">
        <v>260</v>
      </c>
      <c r="B480" s="67" t="s">
        <v>353</v>
      </c>
      <c r="C480" s="67" t="s">
        <v>218</v>
      </c>
      <c r="D480" s="67" t="s">
        <v>217</v>
      </c>
      <c r="E480" s="67" t="s">
        <v>98</v>
      </c>
      <c r="F480" s="67" t="s">
        <v>271</v>
      </c>
      <c r="G480" s="67" t="s">
        <v>248</v>
      </c>
      <c r="H480" s="67"/>
      <c r="I480" s="38">
        <v>617.6</v>
      </c>
      <c r="J480" s="74"/>
      <c r="K480" s="74"/>
      <c r="L480" s="74"/>
      <c r="M480" s="74"/>
    </row>
    <row r="481" spans="1:13" ht="45">
      <c r="A481" s="52" t="s">
        <v>442</v>
      </c>
      <c r="B481" s="57" t="s">
        <v>353</v>
      </c>
      <c r="C481" s="57" t="s">
        <v>218</v>
      </c>
      <c r="D481" s="57" t="s">
        <v>217</v>
      </c>
      <c r="E481" s="57" t="s">
        <v>99</v>
      </c>
      <c r="F481" s="57"/>
      <c r="G481" s="57"/>
      <c r="H481" s="67"/>
      <c r="I481" s="36">
        <f>I482+I486</f>
        <v>42304</v>
      </c>
      <c r="J481" s="74"/>
      <c r="K481" s="74"/>
      <c r="L481" s="74"/>
      <c r="M481" s="74"/>
    </row>
    <row r="482" spans="1:13" ht="18">
      <c r="A482" s="52" t="s">
        <v>328</v>
      </c>
      <c r="B482" s="57" t="s">
        <v>353</v>
      </c>
      <c r="C482" s="57" t="s">
        <v>218</v>
      </c>
      <c r="D482" s="57" t="s">
        <v>217</v>
      </c>
      <c r="E482" s="57" t="s">
        <v>101</v>
      </c>
      <c r="F482" s="57"/>
      <c r="G482" s="57"/>
      <c r="H482" s="67"/>
      <c r="I482" s="36">
        <f>I483</f>
        <v>40000</v>
      </c>
      <c r="J482" s="74"/>
      <c r="K482" s="74"/>
      <c r="L482" s="74"/>
      <c r="M482" s="74"/>
    </row>
    <row r="483" spans="1:13" ht="33.75" customHeight="1">
      <c r="A483" s="52" t="s">
        <v>362</v>
      </c>
      <c r="B483" s="57" t="s">
        <v>353</v>
      </c>
      <c r="C483" s="57" t="s">
        <v>218</v>
      </c>
      <c r="D483" s="57" t="s">
        <v>217</v>
      </c>
      <c r="E483" s="57" t="s">
        <v>101</v>
      </c>
      <c r="F483" s="57" t="s">
        <v>270</v>
      </c>
      <c r="G483" s="57"/>
      <c r="H483" s="67"/>
      <c r="I483" s="36">
        <f>I484</f>
        <v>40000</v>
      </c>
      <c r="J483" s="74"/>
      <c r="K483" s="74"/>
      <c r="L483" s="74"/>
      <c r="M483" s="74"/>
    </row>
    <row r="484" spans="1:13" ht="45">
      <c r="A484" s="52" t="s">
        <v>348</v>
      </c>
      <c r="B484" s="57" t="s">
        <v>353</v>
      </c>
      <c r="C484" s="57" t="s">
        <v>218</v>
      </c>
      <c r="D484" s="57" t="s">
        <v>217</v>
      </c>
      <c r="E484" s="57" t="s">
        <v>101</v>
      </c>
      <c r="F484" s="57" t="s">
        <v>271</v>
      </c>
      <c r="G484" s="57"/>
      <c r="H484" s="67"/>
      <c r="I484" s="36">
        <f>I485</f>
        <v>40000</v>
      </c>
      <c r="J484" s="74"/>
      <c r="K484" s="74"/>
      <c r="L484" s="74"/>
      <c r="M484" s="74"/>
    </row>
    <row r="485" spans="1:13" ht="18">
      <c r="A485" s="63" t="s">
        <v>261</v>
      </c>
      <c r="B485" s="67" t="s">
        <v>353</v>
      </c>
      <c r="C485" s="67" t="s">
        <v>218</v>
      </c>
      <c r="D485" s="67" t="s">
        <v>217</v>
      </c>
      <c r="E485" s="67" t="s">
        <v>101</v>
      </c>
      <c r="F485" s="67" t="s">
        <v>271</v>
      </c>
      <c r="G485" s="67" t="s">
        <v>249</v>
      </c>
      <c r="H485" s="67"/>
      <c r="I485" s="38">
        <v>40000</v>
      </c>
      <c r="J485" s="74"/>
      <c r="K485" s="74"/>
      <c r="L485" s="74"/>
      <c r="M485" s="74"/>
    </row>
    <row r="486" spans="1:13" ht="18">
      <c r="A486" s="52" t="s">
        <v>328</v>
      </c>
      <c r="B486" s="57" t="s">
        <v>353</v>
      </c>
      <c r="C486" s="57" t="s">
        <v>218</v>
      </c>
      <c r="D486" s="57" t="s">
        <v>217</v>
      </c>
      <c r="E486" s="57" t="s">
        <v>100</v>
      </c>
      <c r="F486" s="57"/>
      <c r="G486" s="57"/>
      <c r="H486" s="67"/>
      <c r="I486" s="36">
        <f>I487</f>
        <v>2304</v>
      </c>
      <c r="J486" s="74"/>
      <c r="K486" s="74"/>
      <c r="L486" s="74"/>
      <c r="M486" s="74"/>
    </row>
    <row r="487" spans="1:13" ht="34.5" customHeight="1">
      <c r="A487" s="52" t="s">
        <v>362</v>
      </c>
      <c r="B487" s="57" t="s">
        <v>353</v>
      </c>
      <c r="C487" s="57" t="s">
        <v>218</v>
      </c>
      <c r="D487" s="57" t="s">
        <v>217</v>
      </c>
      <c r="E487" s="57" t="s">
        <v>100</v>
      </c>
      <c r="F487" s="57" t="s">
        <v>270</v>
      </c>
      <c r="G487" s="57"/>
      <c r="H487" s="67"/>
      <c r="I487" s="36">
        <f>I488</f>
        <v>2304</v>
      </c>
      <c r="J487" s="74"/>
      <c r="K487" s="74"/>
      <c r="L487" s="74"/>
      <c r="M487" s="74"/>
    </row>
    <row r="488" spans="1:13" ht="45">
      <c r="A488" s="52" t="s">
        <v>348</v>
      </c>
      <c r="B488" s="57" t="s">
        <v>353</v>
      </c>
      <c r="C488" s="57" t="s">
        <v>218</v>
      </c>
      <c r="D488" s="57" t="s">
        <v>217</v>
      </c>
      <c r="E488" s="57" t="s">
        <v>100</v>
      </c>
      <c r="F488" s="57" t="s">
        <v>271</v>
      </c>
      <c r="G488" s="57"/>
      <c r="H488" s="67"/>
      <c r="I488" s="36">
        <f>I489</f>
        <v>2304</v>
      </c>
      <c r="J488" s="74"/>
      <c r="K488" s="74"/>
      <c r="L488" s="74"/>
      <c r="M488" s="74"/>
    </row>
    <row r="489" spans="1:13" ht="18">
      <c r="A489" s="63" t="s">
        <v>260</v>
      </c>
      <c r="B489" s="67" t="s">
        <v>353</v>
      </c>
      <c r="C489" s="67" t="s">
        <v>218</v>
      </c>
      <c r="D489" s="67" t="s">
        <v>217</v>
      </c>
      <c r="E489" s="67" t="s">
        <v>100</v>
      </c>
      <c r="F489" s="67" t="s">
        <v>271</v>
      </c>
      <c r="G489" s="67" t="s">
        <v>248</v>
      </c>
      <c r="H489" s="67"/>
      <c r="I489" s="38">
        <v>2304</v>
      </c>
      <c r="J489" s="74"/>
      <c r="K489" s="74"/>
      <c r="L489" s="74"/>
      <c r="M489" s="74"/>
    </row>
    <row r="490" spans="1:13" ht="45">
      <c r="A490" s="52" t="s">
        <v>369</v>
      </c>
      <c r="B490" s="57" t="s">
        <v>353</v>
      </c>
      <c r="C490" s="57" t="s">
        <v>218</v>
      </c>
      <c r="D490" s="57" t="s">
        <v>217</v>
      </c>
      <c r="E490" s="57" t="s">
        <v>158</v>
      </c>
      <c r="F490" s="57"/>
      <c r="G490" s="57"/>
      <c r="H490" s="67"/>
      <c r="I490" s="36">
        <f>I491</f>
        <v>14248.3</v>
      </c>
      <c r="J490" s="74"/>
      <c r="K490" s="74"/>
      <c r="L490" s="74"/>
      <c r="M490" s="74"/>
    </row>
    <row r="491" spans="1:13" ht="30">
      <c r="A491" s="52" t="s">
        <v>150</v>
      </c>
      <c r="B491" s="57" t="s">
        <v>353</v>
      </c>
      <c r="C491" s="57" t="s">
        <v>218</v>
      </c>
      <c r="D491" s="57" t="s">
        <v>217</v>
      </c>
      <c r="E491" s="57" t="s">
        <v>420</v>
      </c>
      <c r="F491" s="57"/>
      <c r="G491" s="57"/>
      <c r="H491" s="67"/>
      <c r="I491" s="36">
        <f>I496+I492</f>
        <v>14248.3</v>
      </c>
      <c r="J491" s="74"/>
      <c r="K491" s="74"/>
      <c r="L491" s="74"/>
      <c r="M491" s="74"/>
    </row>
    <row r="492" spans="1:13" ht="18">
      <c r="A492" s="52" t="s">
        <v>328</v>
      </c>
      <c r="B492" s="57" t="s">
        <v>353</v>
      </c>
      <c r="C492" s="57" t="s">
        <v>218</v>
      </c>
      <c r="D492" s="57" t="s">
        <v>217</v>
      </c>
      <c r="E492" s="57" t="s">
        <v>463</v>
      </c>
      <c r="F492" s="57"/>
      <c r="G492" s="57"/>
      <c r="H492" s="67"/>
      <c r="I492" s="36">
        <f>I493</f>
        <v>13709.8</v>
      </c>
      <c r="J492" s="74"/>
      <c r="K492" s="74"/>
      <c r="L492" s="74"/>
      <c r="M492" s="74"/>
    </row>
    <row r="493" spans="1:13" ht="35.25" customHeight="1">
      <c r="A493" s="52" t="s">
        <v>362</v>
      </c>
      <c r="B493" s="57" t="s">
        <v>353</v>
      </c>
      <c r="C493" s="57" t="s">
        <v>218</v>
      </c>
      <c r="D493" s="57" t="s">
        <v>217</v>
      </c>
      <c r="E493" s="57" t="s">
        <v>463</v>
      </c>
      <c r="F493" s="57" t="s">
        <v>270</v>
      </c>
      <c r="G493" s="57"/>
      <c r="H493" s="67"/>
      <c r="I493" s="36">
        <f>I494</f>
        <v>13709.8</v>
      </c>
      <c r="J493" s="74"/>
      <c r="K493" s="74"/>
      <c r="L493" s="74"/>
      <c r="M493" s="74"/>
    </row>
    <row r="494" spans="1:13" ht="45">
      <c r="A494" s="52" t="s">
        <v>348</v>
      </c>
      <c r="B494" s="57" t="s">
        <v>353</v>
      </c>
      <c r="C494" s="57" t="s">
        <v>218</v>
      </c>
      <c r="D494" s="57" t="s">
        <v>217</v>
      </c>
      <c r="E494" s="57" t="s">
        <v>463</v>
      </c>
      <c r="F494" s="57" t="s">
        <v>271</v>
      </c>
      <c r="G494" s="57"/>
      <c r="H494" s="67"/>
      <c r="I494" s="36">
        <f>I495</f>
        <v>13709.8</v>
      </c>
      <c r="J494" s="74"/>
      <c r="K494" s="74"/>
      <c r="L494" s="74"/>
      <c r="M494" s="74"/>
    </row>
    <row r="495" spans="1:13" ht="18">
      <c r="A495" s="63" t="s">
        <v>261</v>
      </c>
      <c r="B495" s="67" t="s">
        <v>353</v>
      </c>
      <c r="C495" s="67" t="s">
        <v>218</v>
      </c>
      <c r="D495" s="67" t="s">
        <v>217</v>
      </c>
      <c r="E495" s="67" t="s">
        <v>463</v>
      </c>
      <c r="F495" s="67" t="s">
        <v>271</v>
      </c>
      <c r="G495" s="67" t="s">
        <v>249</v>
      </c>
      <c r="H495" s="67"/>
      <c r="I495" s="38">
        <v>13709.8</v>
      </c>
      <c r="J495" s="74"/>
      <c r="K495" s="74"/>
      <c r="L495" s="74"/>
      <c r="M495" s="74"/>
    </row>
    <row r="496" spans="1:13" ht="18">
      <c r="A496" s="52" t="s">
        <v>328</v>
      </c>
      <c r="B496" s="57" t="s">
        <v>353</v>
      </c>
      <c r="C496" s="57" t="s">
        <v>218</v>
      </c>
      <c r="D496" s="57" t="s">
        <v>217</v>
      </c>
      <c r="E496" s="57" t="s">
        <v>419</v>
      </c>
      <c r="F496" s="57"/>
      <c r="G496" s="57"/>
      <c r="H496" s="67"/>
      <c r="I496" s="36">
        <f>I497</f>
        <v>538.5</v>
      </c>
      <c r="J496" s="74"/>
      <c r="K496" s="74"/>
      <c r="L496" s="74"/>
      <c r="M496" s="74"/>
    </row>
    <row r="497" spans="1:13" ht="33.75" customHeight="1">
      <c r="A497" s="52" t="s">
        <v>362</v>
      </c>
      <c r="B497" s="57" t="s">
        <v>353</v>
      </c>
      <c r="C497" s="57" t="s">
        <v>218</v>
      </c>
      <c r="D497" s="57" t="s">
        <v>217</v>
      </c>
      <c r="E497" s="57" t="s">
        <v>419</v>
      </c>
      <c r="F497" s="57" t="s">
        <v>270</v>
      </c>
      <c r="G497" s="57"/>
      <c r="H497" s="67"/>
      <c r="I497" s="36">
        <f>I498</f>
        <v>538.5</v>
      </c>
      <c r="J497" s="74"/>
      <c r="K497" s="74"/>
      <c r="L497" s="74"/>
      <c r="M497" s="74"/>
    </row>
    <row r="498" spans="1:13" ht="45">
      <c r="A498" s="52" t="s">
        <v>348</v>
      </c>
      <c r="B498" s="57" t="s">
        <v>353</v>
      </c>
      <c r="C498" s="57" t="s">
        <v>218</v>
      </c>
      <c r="D498" s="57" t="s">
        <v>217</v>
      </c>
      <c r="E498" s="57" t="s">
        <v>419</v>
      </c>
      <c r="F498" s="57" t="s">
        <v>271</v>
      </c>
      <c r="G498" s="57"/>
      <c r="H498" s="67"/>
      <c r="I498" s="36">
        <f>I499</f>
        <v>538.5</v>
      </c>
      <c r="J498" s="74"/>
      <c r="K498" s="74"/>
      <c r="L498" s="74"/>
      <c r="M498" s="74"/>
    </row>
    <row r="499" spans="1:13" ht="18">
      <c r="A499" s="63" t="s">
        <v>260</v>
      </c>
      <c r="B499" s="67" t="s">
        <v>353</v>
      </c>
      <c r="C499" s="67" t="s">
        <v>218</v>
      </c>
      <c r="D499" s="67" t="s">
        <v>217</v>
      </c>
      <c r="E499" s="67" t="s">
        <v>419</v>
      </c>
      <c r="F499" s="67" t="s">
        <v>271</v>
      </c>
      <c r="G499" s="67" t="s">
        <v>248</v>
      </c>
      <c r="H499" s="67"/>
      <c r="I499" s="38">
        <v>538.5</v>
      </c>
      <c r="J499" s="74"/>
      <c r="K499" s="74"/>
      <c r="L499" s="74"/>
      <c r="M499" s="74"/>
    </row>
    <row r="500" spans="1:13" ht="18">
      <c r="A500" s="98" t="s">
        <v>204</v>
      </c>
      <c r="B500" s="58" t="s">
        <v>353</v>
      </c>
      <c r="C500" s="58" t="s">
        <v>220</v>
      </c>
      <c r="D500" s="57"/>
      <c r="E500" s="57"/>
      <c r="F500" s="57"/>
      <c r="G500" s="57"/>
      <c r="H500" s="67"/>
      <c r="I500" s="35">
        <f>I501+I518+I589</f>
        <v>49762.899999999994</v>
      </c>
      <c r="J500" s="74"/>
      <c r="K500" s="74"/>
      <c r="L500" s="74"/>
      <c r="M500" s="74"/>
    </row>
    <row r="501" spans="1:13" ht="18">
      <c r="A501" s="98" t="s">
        <v>206</v>
      </c>
      <c r="B501" s="58" t="s">
        <v>353</v>
      </c>
      <c r="C501" s="58" t="s">
        <v>220</v>
      </c>
      <c r="D501" s="58" t="s">
        <v>221</v>
      </c>
      <c r="E501" s="58"/>
      <c r="F501" s="58"/>
      <c r="G501" s="58"/>
      <c r="H501" s="67"/>
      <c r="I501" s="35">
        <f>I502+I512</f>
        <v>2216</v>
      </c>
      <c r="J501" s="74"/>
      <c r="K501" s="74"/>
      <c r="L501" s="74"/>
      <c r="M501" s="74"/>
    </row>
    <row r="502" spans="1:13" ht="60">
      <c r="A502" s="164" t="s">
        <v>411</v>
      </c>
      <c r="B502" s="57" t="s">
        <v>353</v>
      </c>
      <c r="C502" s="57" t="s">
        <v>220</v>
      </c>
      <c r="D502" s="57" t="s">
        <v>221</v>
      </c>
      <c r="E502" s="108" t="s">
        <v>143</v>
      </c>
      <c r="F502" s="57"/>
      <c r="G502" s="57"/>
      <c r="H502" s="67"/>
      <c r="I502" s="36">
        <f>I503</f>
        <v>2066</v>
      </c>
      <c r="J502" s="74"/>
      <c r="K502" s="74"/>
      <c r="L502" s="74"/>
      <c r="M502" s="74"/>
    </row>
    <row r="503" spans="1:13" ht="60">
      <c r="A503" s="60" t="s">
        <v>501</v>
      </c>
      <c r="B503" s="109" t="s">
        <v>353</v>
      </c>
      <c r="C503" s="57" t="s">
        <v>220</v>
      </c>
      <c r="D503" s="57" t="s">
        <v>221</v>
      </c>
      <c r="E503" s="144" t="s">
        <v>503</v>
      </c>
      <c r="F503" s="67"/>
      <c r="G503" s="67"/>
      <c r="H503" s="67"/>
      <c r="I503" s="36">
        <f>I504+I508</f>
        <v>2066</v>
      </c>
      <c r="J503" s="74"/>
      <c r="K503" s="74"/>
      <c r="L503" s="74"/>
      <c r="M503" s="74"/>
    </row>
    <row r="504" spans="1:13" ht="18">
      <c r="A504" s="100" t="s">
        <v>328</v>
      </c>
      <c r="B504" s="109" t="s">
        <v>353</v>
      </c>
      <c r="C504" s="57" t="s">
        <v>220</v>
      </c>
      <c r="D504" s="57" t="s">
        <v>221</v>
      </c>
      <c r="E504" s="144" t="s">
        <v>502</v>
      </c>
      <c r="F504" s="57"/>
      <c r="G504" s="57"/>
      <c r="H504" s="67"/>
      <c r="I504" s="36">
        <f>I505</f>
        <v>1166</v>
      </c>
      <c r="J504" s="74"/>
      <c r="K504" s="74"/>
      <c r="L504" s="74"/>
      <c r="M504" s="74"/>
    </row>
    <row r="505" spans="1:13" ht="45">
      <c r="A505" s="60" t="s">
        <v>350</v>
      </c>
      <c r="B505" s="57" t="s">
        <v>353</v>
      </c>
      <c r="C505" s="57" t="s">
        <v>220</v>
      </c>
      <c r="D505" s="57" t="s">
        <v>221</v>
      </c>
      <c r="E505" s="144" t="s">
        <v>502</v>
      </c>
      <c r="F505" s="57" t="s">
        <v>299</v>
      </c>
      <c r="G505" s="57"/>
      <c r="H505" s="67"/>
      <c r="I505" s="36">
        <f>I506</f>
        <v>1166</v>
      </c>
      <c r="J505" s="74"/>
      <c r="K505" s="74"/>
      <c r="L505" s="74"/>
      <c r="M505" s="74"/>
    </row>
    <row r="506" spans="1:13" ht="18">
      <c r="A506" s="100" t="s">
        <v>322</v>
      </c>
      <c r="B506" s="57" t="s">
        <v>353</v>
      </c>
      <c r="C506" s="57" t="s">
        <v>220</v>
      </c>
      <c r="D506" s="57" t="s">
        <v>221</v>
      </c>
      <c r="E506" s="144" t="s">
        <v>502</v>
      </c>
      <c r="F506" s="57" t="s">
        <v>187</v>
      </c>
      <c r="G506" s="57"/>
      <c r="H506" s="67"/>
      <c r="I506" s="36">
        <f>I507</f>
        <v>1166</v>
      </c>
      <c r="J506" s="74"/>
      <c r="K506" s="74"/>
      <c r="L506" s="74"/>
      <c r="M506" s="74"/>
    </row>
    <row r="507" spans="1:13" ht="18">
      <c r="A507" s="107" t="s">
        <v>261</v>
      </c>
      <c r="B507" s="67" t="s">
        <v>353</v>
      </c>
      <c r="C507" s="67" t="s">
        <v>220</v>
      </c>
      <c r="D507" s="67" t="s">
        <v>221</v>
      </c>
      <c r="E507" s="147" t="s">
        <v>502</v>
      </c>
      <c r="F507" s="67" t="s">
        <v>187</v>
      </c>
      <c r="G507" s="67" t="s">
        <v>249</v>
      </c>
      <c r="H507" s="67"/>
      <c r="I507" s="38">
        <v>1166</v>
      </c>
      <c r="J507" s="74"/>
      <c r="K507" s="74"/>
      <c r="L507" s="74"/>
      <c r="M507" s="74"/>
    </row>
    <row r="508" spans="1:13" ht="18">
      <c r="A508" s="149" t="s">
        <v>328</v>
      </c>
      <c r="B508" s="144" t="s">
        <v>353</v>
      </c>
      <c r="C508" s="144" t="s">
        <v>220</v>
      </c>
      <c r="D508" s="144" t="s">
        <v>221</v>
      </c>
      <c r="E508" s="144" t="s">
        <v>504</v>
      </c>
      <c r="F508" s="144"/>
      <c r="G508" s="144"/>
      <c r="H508" s="147"/>
      <c r="I508" s="145">
        <f>I509</f>
        <v>900</v>
      </c>
      <c r="J508" s="74"/>
      <c r="K508" s="74"/>
      <c r="L508" s="74"/>
      <c r="M508" s="74"/>
    </row>
    <row r="509" spans="1:13" ht="45">
      <c r="A509" s="143" t="s">
        <v>350</v>
      </c>
      <c r="B509" s="144" t="s">
        <v>353</v>
      </c>
      <c r="C509" s="144" t="s">
        <v>220</v>
      </c>
      <c r="D509" s="144" t="s">
        <v>221</v>
      </c>
      <c r="E509" s="144" t="s">
        <v>504</v>
      </c>
      <c r="F509" s="144" t="s">
        <v>299</v>
      </c>
      <c r="G509" s="144"/>
      <c r="H509" s="147"/>
      <c r="I509" s="145">
        <f>I510</f>
        <v>900</v>
      </c>
      <c r="J509" s="74"/>
      <c r="K509" s="74"/>
      <c r="L509" s="74"/>
      <c r="M509" s="74"/>
    </row>
    <row r="510" spans="1:13" ht="18">
      <c r="A510" s="149" t="s">
        <v>322</v>
      </c>
      <c r="B510" s="144" t="s">
        <v>353</v>
      </c>
      <c r="C510" s="144" t="s">
        <v>220</v>
      </c>
      <c r="D510" s="144" t="s">
        <v>221</v>
      </c>
      <c r="E510" s="144" t="s">
        <v>504</v>
      </c>
      <c r="F510" s="144" t="s">
        <v>187</v>
      </c>
      <c r="G510" s="144"/>
      <c r="H510" s="147"/>
      <c r="I510" s="145">
        <f>I511</f>
        <v>900</v>
      </c>
      <c r="J510" s="74"/>
      <c r="K510" s="74"/>
      <c r="L510" s="74"/>
      <c r="M510" s="74"/>
    </row>
    <row r="511" spans="1:13" ht="18">
      <c r="A511" s="165" t="s">
        <v>260</v>
      </c>
      <c r="B511" s="147" t="s">
        <v>353</v>
      </c>
      <c r="C511" s="147" t="s">
        <v>220</v>
      </c>
      <c r="D511" s="147" t="s">
        <v>221</v>
      </c>
      <c r="E511" s="147" t="s">
        <v>504</v>
      </c>
      <c r="F511" s="147" t="s">
        <v>187</v>
      </c>
      <c r="G511" s="147" t="s">
        <v>248</v>
      </c>
      <c r="H511" s="147"/>
      <c r="I511" s="148">
        <v>900</v>
      </c>
      <c r="J511" s="74"/>
      <c r="K511" s="74"/>
      <c r="L511" s="74"/>
      <c r="M511" s="74"/>
    </row>
    <row r="512" spans="1:13" ht="60">
      <c r="A512" s="164" t="s">
        <v>496</v>
      </c>
      <c r="B512" s="57" t="s">
        <v>353</v>
      </c>
      <c r="C512" s="57" t="s">
        <v>220</v>
      </c>
      <c r="D512" s="57" t="s">
        <v>221</v>
      </c>
      <c r="E512" s="57" t="s">
        <v>498</v>
      </c>
      <c r="F512" s="57"/>
      <c r="G512" s="57"/>
      <c r="H512" s="57"/>
      <c r="I512" s="36">
        <f>I513</f>
        <v>150</v>
      </c>
      <c r="J512" s="74"/>
      <c r="K512" s="74"/>
      <c r="L512" s="74"/>
      <c r="M512" s="74"/>
    </row>
    <row r="513" spans="1:13" ht="45">
      <c r="A513" s="60" t="s">
        <v>497</v>
      </c>
      <c r="B513" s="57" t="s">
        <v>353</v>
      </c>
      <c r="C513" s="57" t="s">
        <v>220</v>
      </c>
      <c r="D513" s="57" t="s">
        <v>221</v>
      </c>
      <c r="E513" s="57" t="s">
        <v>499</v>
      </c>
      <c r="F513" s="57"/>
      <c r="G513" s="57"/>
      <c r="H513" s="57"/>
      <c r="I513" s="36">
        <f>I514</f>
        <v>150</v>
      </c>
      <c r="J513" s="74"/>
      <c r="K513" s="74"/>
      <c r="L513" s="74"/>
      <c r="M513" s="74"/>
    </row>
    <row r="514" spans="1:13" ht="18">
      <c r="A514" s="100" t="s">
        <v>328</v>
      </c>
      <c r="B514" s="57" t="s">
        <v>353</v>
      </c>
      <c r="C514" s="57" t="s">
        <v>220</v>
      </c>
      <c r="D514" s="57" t="s">
        <v>221</v>
      </c>
      <c r="E514" s="57" t="s">
        <v>500</v>
      </c>
      <c r="F514" s="57"/>
      <c r="G514" s="57"/>
      <c r="H514" s="57"/>
      <c r="I514" s="36">
        <f>I515</f>
        <v>150</v>
      </c>
      <c r="J514" s="74"/>
      <c r="K514" s="74"/>
      <c r="L514" s="74"/>
      <c r="M514" s="74"/>
    </row>
    <row r="515" spans="1:13" ht="35.25" customHeight="1">
      <c r="A515" s="52" t="s">
        <v>362</v>
      </c>
      <c r="B515" s="57" t="s">
        <v>353</v>
      </c>
      <c r="C515" s="57" t="s">
        <v>220</v>
      </c>
      <c r="D515" s="57" t="s">
        <v>221</v>
      </c>
      <c r="E515" s="57" t="s">
        <v>500</v>
      </c>
      <c r="F515" s="57" t="s">
        <v>270</v>
      </c>
      <c r="G515" s="57"/>
      <c r="H515" s="57"/>
      <c r="I515" s="36">
        <f>I516</f>
        <v>150</v>
      </c>
      <c r="J515" s="74"/>
      <c r="K515" s="74"/>
      <c r="L515" s="74"/>
      <c r="M515" s="74"/>
    </row>
    <row r="516" spans="1:13" ht="45">
      <c r="A516" s="52" t="s">
        <v>348</v>
      </c>
      <c r="B516" s="57" t="s">
        <v>353</v>
      </c>
      <c r="C516" s="57" t="s">
        <v>220</v>
      </c>
      <c r="D516" s="57" t="s">
        <v>221</v>
      </c>
      <c r="E516" s="57" t="s">
        <v>500</v>
      </c>
      <c r="F516" s="57" t="s">
        <v>271</v>
      </c>
      <c r="G516" s="57"/>
      <c r="H516" s="57"/>
      <c r="I516" s="36">
        <f>I517</f>
        <v>150</v>
      </c>
      <c r="J516" s="74"/>
      <c r="K516" s="74"/>
      <c r="L516" s="74"/>
      <c r="M516" s="74"/>
    </row>
    <row r="517" spans="1:13" ht="18">
      <c r="A517" s="63" t="s">
        <v>260</v>
      </c>
      <c r="B517" s="67" t="s">
        <v>353</v>
      </c>
      <c r="C517" s="67" t="s">
        <v>220</v>
      </c>
      <c r="D517" s="67" t="s">
        <v>221</v>
      </c>
      <c r="E517" s="67" t="s">
        <v>500</v>
      </c>
      <c r="F517" s="67" t="s">
        <v>271</v>
      </c>
      <c r="G517" s="67" t="s">
        <v>248</v>
      </c>
      <c r="H517" s="67"/>
      <c r="I517" s="38">
        <v>150</v>
      </c>
      <c r="J517" s="74"/>
      <c r="K517" s="74"/>
      <c r="L517" s="74"/>
      <c r="M517" s="74"/>
    </row>
    <row r="518" spans="1:13" ht="18">
      <c r="A518" s="52" t="s">
        <v>307</v>
      </c>
      <c r="B518" s="58" t="s">
        <v>353</v>
      </c>
      <c r="C518" s="58" t="s">
        <v>220</v>
      </c>
      <c r="D518" s="58" t="s">
        <v>216</v>
      </c>
      <c r="E518" s="57"/>
      <c r="F518" s="57"/>
      <c r="G518" s="57"/>
      <c r="H518" s="67"/>
      <c r="I518" s="35">
        <f>I519+I564+I575</f>
        <v>41677.899999999994</v>
      </c>
      <c r="J518" s="74"/>
      <c r="K518" s="74"/>
      <c r="L518" s="74"/>
      <c r="M518" s="74"/>
    </row>
    <row r="519" spans="1:13" ht="45">
      <c r="A519" s="143" t="s">
        <v>508</v>
      </c>
      <c r="B519" s="57" t="s">
        <v>353</v>
      </c>
      <c r="C519" s="57" t="s">
        <v>220</v>
      </c>
      <c r="D519" s="57" t="s">
        <v>216</v>
      </c>
      <c r="E519" s="57" t="s">
        <v>104</v>
      </c>
      <c r="F519" s="57"/>
      <c r="G519" s="57"/>
      <c r="H519" s="67"/>
      <c r="I519" s="36">
        <f>I520+I534+I539+I525+I530+I544+I549+I554+I559</f>
        <v>8605</v>
      </c>
      <c r="J519" s="74"/>
      <c r="K519" s="74"/>
      <c r="L519" s="74"/>
      <c r="M519" s="74"/>
    </row>
    <row r="520" spans="1:13" ht="45">
      <c r="A520" s="60" t="s">
        <v>370</v>
      </c>
      <c r="B520" s="57" t="s">
        <v>353</v>
      </c>
      <c r="C520" s="57" t="s">
        <v>220</v>
      </c>
      <c r="D520" s="57" t="s">
        <v>216</v>
      </c>
      <c r="E520" s="57" t="s">
        <v>103</v>
      </c>
      <c r="F520" s="57"/>
      <c r="G520" s="57"/>
      <c r="H520" s="67"/>
      <c r="I520" s="36">
        <f>I521</f>
        <v>500</v>
      </c>
      <c r="J520" s="74"/>
      <c r="K520" s="74"/>
      <c r="L520" s="74"/>
      <c r="M520" s="74"/>
    </row>
    <row r="521" spans="1:13" ht="18">
      <c r="A521" s="52" t="s">
        <v>328</v>
      </c>
      <c r="B521" s="57" t="s">
        <v>353</v>
      </c>
      <c r="C521" s="57" t="s">
        <v>220</v>
      </c>
      <c r="D521" s="57" t="s">
        <v>216</v>
      </c>
      <c r="E521" s="57" t="s">
        <v>105</v>
      </c>
      <c r="F521" s="57"/>
      <c r="G521" s="57"/>
      <c r="H521" s="67"/>
      <c r="I521" s="36">
        <f>I522</f>
        <v>500</v>
      </c>
      <c r="J521" s="74"/>
      <c r="K521" s="74"/>
      <c r="L521" s="74"/>
      <c r="M521" s="74"/>
    </row>
    <row r="522" spans="1:13" ht="33" customHeight="1">
      <c r="A522" s="52" t="s">
        <v>362</v>
      </c>
      <c r="B522" s="57" t="s">
        <v>353</v>
      </c>
      <c r="C522" s="57" t="s">
        <v>220</v>
      </c>
      <c r="D522" s="57" t="s">
        <v>216</v>
      </c>
      <c r="E522" s="57" t="s">
        <v>105</v>
      </c>
      <c r="F522" s="57" t="s">
        <v>270</v>
      </c>
      <c r="G522" s="57"/>
      <c r="H522" s="67"/>
      <c r="I522" s="36">
        <f>I523</f>
        <v>500</v>
      </c>
      <c r="J522" s="74"/>
      <c r="K522" s="74"/>
      <c r="L522" s="74"/>
      <c r="M522" s="74"/>
    </row>
    <row r="523" spans="1:13" ht="45">
      <c r="A523" s="52" t="s">
        <v>348</v>
      </c>
      <c r="B523" s="57" t="s">
        <v>353</v>
      </c>
      <c r="C523" s="57" t="s">
        <v>220</v>
      </c>
      <c r="D523" s="57" t="s">
        <v>216</v>
      </c>
      <c r="E523" s="57" t="s">
        <v>105</v>
      </c>
      <c r="F523" s="57" t="s">
        <v>271</v>
      </c>
      <c r="G523" s="57"/>
      <c r="H523" s="67"/>
      <c r="I523" s="36">
        <f>I524</f>
        <v>500</v>
      </c>
      <c r="J523" s="74"/>
      <c r="K523" s="74"/>
      <c r="L523" s="74"/>
      <c r="M523" s="74"/>
    </row>
    <row r="524" spans="1:13" ht="18">
      <c r="A524" s="63" t="s">
        <v>260</v>
      </c>
      <c r="B524" s="67" t="s">
        <v>353</v>
      </c>
      <c r="C524" s="67" t="s">
        <v>220</v>
      </c>
      <c r="D524" s="67" t="s">
        <v>216</v>
      </c>
      <c r="E524" s="67" t="s">
        <v>105</v>
      </c>
      <c r="F524" s="67" t="s">
        <v>271</v>
      </c>
      <c r="G524" s="67" t="s">
        <v>248</v>
      </c>
      <c r="H524" s="67"/>
      <c r="I524" s="38">
        <v>500</v>
      </c>
      <c r="J524" s="74"/>
      <c r="K524" s="74"/>
      <c r="L524" s="74"/>
      <c r="M524" s="74"/>
    </row>
    <row r="525" spans="1:13" ht="60">
      <c r="A525" s="60" t="s">
        <v>371</v>
      </c>
      <c r="B525" s="57" t="s">
        <v>353</v>
      </c>
      <c r="C525" s="57" t="s">
        <v>220</v>
      </c>
      <c r="D525" s="57" t="s">
        <v>216</v>
      </c>
      <c r="E525" s="57" t="s">
        <v>106</v>
      </c>
      <c r="F525" s="57"/>
      <c r="G525" s="57"/>
      <c r="H525" s="67"/>
      <c r="I525" s="36">
        <f>I526</f>
        <v>450</v>
      </c>
      <c r="J525" s="74"/>
      <c r="K525" s="74"/>
      <c r="L525" s="74"/>
      <c r="M525" s="74"/>
    </row>
    <row r="526" spans="1:13" ht="18">
      <c r="A526" s="52" t="s">
        <v>328</v>
      </c>
      <c r="B526" s="57" t="s">
        <v>353</v>
      </c>
      <c r="C526" s="57" t="s">
        <v>220</v>
      </c>
      <c r="D526" s="57" t="s">
        <v>216</v>
      </c>
      <c r="E526" s="57" t="s">
        <v>107</v>
      </c>
      <c r="F526" s="57"/>
      <c r="G526" s="57"/>
      <c r="H526" s="67"/>
      <c r="I526" s="36">
        <f>I527</f>
        <v>450</v>
      </c>
      <c r="J526" s="74"/>
      <c r="K526" s="74"/>
      <c r="L526" s="74"/>
      <c r="M526" s="74"/>
    </row>
    <row r="527" spans="1:13" ht="33.75" customHeight="1">
      <c r="A527" s="52" t="s">
        <v>362</v>
      </c>
      <c r="B527" s="57" t="s">
        <v>353</v>
      </c>
      <c r="C527" s="57" t="s">
        <v>220</v>
      </c>
      <c r="D527" s="57" t="s">
        <v>216</v>
      </c>
      <c r="E527" s="57" t="s">
        <v>107</v>
      </c>
      <c r="F527" s="57" t="s">
        <v>270</v>
      </c>
      <c r="G527" s="57"/>
      <c r="H527" s="67"/>
      <c r="I527" s="36">
        <f>I528</f>
        <v>450</v>
      </c>
      <c r="J527" s="74"/>
      <c r="K527" s="74"/>
      <c r="L527" s="74"/>
      <c r="M527" s="74"/>
    </row>
    <row r="528" spans="1:13" ht="45">
      <c r="A528" s="52" t="s">
        <v>348</v>
      </c>
      <c r="B528" s="57" t="s">
        <v>353</v>
      </c>
      <c r="C528" s="57" t="s">
        <v>220</v>
      </c>
      <c r="D528" s="57" t="s">
        <v>216</v>
      </c>
      <c r="E528" s="57" t="s">
        <v>107</v>
      </c>
      <c r="F528" s="57" t="s">
        <v>271</v>
      </c>
      <c r="G528" s="57"/>
      <c r="H528" s="67"/>
      <c r="I528" s="36">
        <f>I529</f>
        <v>450</v>
      </c>
      <c r="J528" s="74"/>
      <c r="K528" s="74"/>
      <c r="L528" s="74"/>
      <c r="M528" s="74"/>
    </row>
    <row r="529" spans="1:13" ht="18">
      <c r="A529" s="63" t="s">
        <v>260</v>
      </c>
      <c r="B529" s="67" t="s">
        <v>353</v>
      </c>
      <c r="C529" s="67" t="s">
        <v>220</v>
      </c>
      <c r="D529" s="67" t="s">
        <v>216</v>
      </c>
      <c r="E529" s="67" t="s">
        <v>107</v>
      </c>
      <c r="F529" s="67" t="s">
        <v>271</v>
      </c>
      <c r="G529" s="67" t="s">
        <v>248</v>
      </c>
      <c r="H529" s="67"/>
      <c r="I529" s="38">
        <v>450</v>
      </c>
      <c r="J529" s="74"/>
      <c r="K529" s="74"/>
      <c r="L529" s="74"/>
      <c r="M529" s="74"/>
    </row>
    <row r="530" spans="1:13" ht="45">
      <c r="A530" s="60" t="s">
        <v>372</v>
      </c>
      <c r="B530" s="57" t="s">
        <v>353</v>
      </c>
      <c r="C530" s="57" t="s">
        <v>220</v>
      </c>
      <c r="D530" s="57" t="s">
        <v>216</v>
      </c>
      <c r="E530" s="57" t="s">
        <v>108</v>
      </c>
      <c r="F530" s="57"/>
      <c r="G530" s="57"/>
      <c r="H530" s="57"/>
      <c r="I530" s="36">
        <f>I531</f>
        <v>170</v>
      </c>
      <c r="J530" s="74"/>
      <c r="K530" s="74"/>
      <c r="L530" s="74"/>
      <c r="M530" s="74"/>
    </row>
    <row r="531" spans="1:13" ht="30">
      <c r="A531" s="60" t="s">
        <v>283</v>
      </c>
      <c r="B531" s="57" t="s">
        <v>353</v>
      </c>
      <c r="C531" s="57" t="s">
        <v>220</v>
      </c>
      <c r="D531" s="57" t="s">
        <v>216</v>
      </c>
      <c r="E531" s="57" t="s">
        <v>108</v>
      </c>
      <c r="F531" s="57" t="s">
        <v>282</v>
      </c>
      <c r="G531" s="57"/>
      <c r="H531" s="57"/>
      <c r="I531" s="36">
        <f>I532</f>
        <v>170</v>
      </c>
      <c r="J531" s="74"/>
      <c r="K531" s="74"/>
      <c r="L531" s="74"/>
      <c r="M531" s="74"/>
    </row>
    <row r="532" spans="1:13" ht="18">
      <c r="A532" s="60" t="s">
        <v>184</v>
      </c>
      <c r="B532" s="57" t="s">
        <v>353</v>
      </c>
      <c r="C532" s="57" t="s">
        <v>220</v>
      </c>
      <c r="D532" s="57" t="s">
        <v>216</v>
      </c>
      <c r="E532" s="57" t="s">
        <v>108</v>
      </c>
      <c r="F532" s="57" t="s">
        <v>183</v>
      </c>
      <c r="G532" s="57"/>
      <c r="H532" s="57"/>
      <c r="I532" s="36">
        <f>I533</f>
        <v>170</v>
      </c>
      <c r="J532" s="74"/>
      <c r="K532" s="74"/>
      <c r="L532" s="74"/>
      <c r="M532" s="74"/>
    </row>
    <row r="533" spans="1:13" ht="18">
      <c r="A533" s="63" t="s">
        <v>260</v>
      </c>
      <c r="B533" s="67" t="s">
        <v>353</v>
      </c>
      <c r="C533" s="67" t="s">
        <v>220</v>
      </c>
      <c r="D533" s="67" t="s">
        <v>216</v>
      </c>
      <c r="E533" s="67" t="s">
        <v>108</v>
      </c>
      <c r="F533" s="67" t="s">
        <v>183</v>
      </c>
      <c r="G533" s="67" t="s">
        <v>248</v>
      </c>
      <c r="H533" s="67"/>
      <c r="I533" s="38">
        <v>170</v>
      </c>
      <c r="J533" s="74"/>
      <c r="K533" s="74"/>
      <c r="L533" s="74"/>
      <c r="M533" s="74"/>
    </row>
    <row r="534" spans="1:13" ht="60">
      <c r="A534" s="60" t="s">
        <v>373</v>
      </c>
      <c r="B534" s="57" t="s">
        <v>353</v>
      </c>
      <c r="C534" s="57" t="s">
        <v>220</v>
      </c>
      <c r="D534" s="57" t="s">
        <v>216</v>
      </c>
      <c r="E534" s="57" t="s">
        <v>109</v>
      </c>
      <c r="F534" s="67"/>
      <c r="G534" s="67"/>
      <c r="H534" s="67"/>
      <c r="I534" s="36">
        <f>I535</f>
        <v>1300</v>
      </c>
      <c r="J534" s="74"/>
      <c r="K534" s="74"/>
      <c r="L534" s="74"/>
      <c r="M534" s="74"/>
    </row>
    <row r="535" spans="1:13" ht="18">
      <c r="A535" s="52" t="s">
        <v>328</v>
      </c>
      <c r="B535" s="57" t="s">
        <v>353</v>
      </c>
      <c r="C535" s="57" t="s">
        <v>220</v>
      </c>
      <c r="D535" s="57" t="s">
        <v>216</v>
      </c>
      <c r="E535" s="57" t="s">
        <v>110</v>
      </c>
      <c r="F535" s="67"/>
      <c r="G535" s="67"/>
      <c r="H535" s="67"/>
      <c r="I535" s="36">
        <f>I536</f>
        <v>1300</v>
      </c>
      <c r="J535" s="74"/>
      <c r="K535" s="74"/>
      <c r="L535" s="74"/>
      <c r="M535" s="74"/>
    </row>
    <row r="536" spans="1:13" ht="35.25" customHeight="1">
      <c r="A536" s="52" t="s">
        <v>362</v>
      </c>
      <c r="B536" s="57" t="s">
        <v>353</v>
      </c>
      <c r="C536" s="57" t="s">
        <v>220</v>
      </c>
      <c r="D536" s="57" t="s">
        <v>216</v>
      </c>
      <c r="E536" s="57" t="s">
        <v>110</v>
      </c>
      <c r="F536" s="57" t="s">
        <v>270</v>
      </c>
      <c r="G536" s="67"/>
      <c r="H536" s="67"/>
      <c r="I536" s="36">
        <f>I537</f>
        <v>1300</v>
      </c>
      <c r="J536" s="74"/>
      <c r="K536" s="74"/>
      <c r="L536" s="74"/>
      <c r="M536" s="74"/>
    </row>
    <row r="537" spans="1:13" ht="45">
      <c r="A537" s="52" t="s">
        <v>348</v>
      </c>
      <c r="B537" s="57" t="s">
        <v>353</v>
      </c>
      <c r="C537" s="57" t="s">
        <v>220</v>
      </c>
      <c r="D537" s="57" t="s">
        <v>216</v>
      </c>
      <c r="E537" s="57" t="s">
        <v>110</v>
      </c>
      <c r="F537" s="57" t="s">
        <v>271</v>
      </c>
      <c r="G537" s="67"/>
      <c r="H537" s="67"/>
      <c r="I537" s="36">
        <f>I538</f>
        <v>1300</v>
      </c>
      <c r="J537" s="74"/>
      <c r="K537" s="74"/>
      <c r="L537" s="74"/>
      <c r="M537" s="74"/>
    </row>
    <row r="538" spans="1:13" ht="18">
      <c r="A538" s="63" t="s">
        <v>260</v>
      </c>
      <c r="B538" s="67" t="s">
        <v>353</v>
      </c>
      <c r="C538" s="67" t="s">
        <v>220</v>
      </c>
      <c r="D538" s="67" t="s">
        <v>216</v>
      </c>
      <c r="E538" s="67" t="s">
        <v>110</v>
      </c>
      <c r="F538" s="67" t="s">
        <v>271</v>
      </c>
      <c r="G538" s="67" t="s">
        <v>248</v>
      </c>
      <c r="H538" s="67"/>
      <c r="I538" s="38">
        <v>1300</v>
      </c>
      <c r="J538" s="74"/>
      <c r="K538" s="74"/>
      <c r="L538" s="74"/>
      <c r="M538" s="74"/>
    </row>
    <row r="539" spans="1:13" ht="45">
      <c r="A539" s="60" t="s">
        <v>374</v>
      </c>
      <c r="B539" s="57" t="s">
        <v>353</v>
      </c>
      <c r="C539" s="57" t="s">
        <v>220</v>
      </c>
      <c r="D539" s="57" t="s">
        <v>216</v>
      </c>
      <c r="E539" s="57" t="s">
        <v>111</v>
      </c>
      <c r="F539" s="67"/>
      <c r="G539" s="67"/>
      <c r="H539" s="67"/>
      <c r="I539" s="36">
        <f>I540</f>
        <v>100</v>
      </c>
      <c r="J539" s="74"/>
      <c r="K539" s="74"/>
      <c r="L539" s="74"/>
      <c r="M539" s="74"/>
    </row>
    <row r="540" spans="1:13" ht="18">
      <c r="A540" s="52" t="s">
        <v>328</v>
      </c>
      <c r="B540" s="57" t="s">
        <v>353</v>
      </c>
      <c r="C540" s="57" t="s">
        <v>220</v>
      </c>
      <c r="D540" s="57" t="s">
        <v>216</v>
      </c>
      <c r="E540" s="57" t="s">
        <v>112</v>
      </c>
      <c r="F540" s="67"/>
      <c r="G540" s="67"/>
      <c r="H540" s="67"/>
      <c r="I540" s="36">
        <f>I541</f>
        <v>100</v>
      </c>
      <c r="J540" s="74"/>
      <c r="K540" s="74"/>
      <c r="L540" s="74"/>
      <c r="M540" s="74"/>
    </row>
    <row r="541" spans="1:13" ht="35.25" customHeight="1">
      <c r="A541" s="52" t="s">
        <v>362</v>
      </c>
      <c r="B541" s="57" t="s">
        <v>353</v>
      </c>
      <c r="C541" s="57" t="s">
        <v>220</v>
      </c>
      <c r="D541" s="57" t="s">
        <v>216</v>
      </c>
      <c r="E541" s="57" t="s">
        <v>112</v>
      </c>
      <c r="F541" s="57" t="s">
        <v>270</v>
      </c>
      <c r="G541" s="67"/>
      <c r="H541" s="67"/>
      <c r="I541" s="36">
        <f>I542</f>
        <v>100</v>
      </c>
      <c r="J541" s="74"/>
      <c r="K541" s="74"/>
      <c r="L541" s="74"/>
      <c r="M541" s="74"/>
    </row>
    <row r="542" spans="1:13" ht="45">
      <c r="A542" s="52" t="s">
        <v>348</v>
      </c>
      <c r="B542" s="57" t="s">
        <v>353</v>
      </c>
      <c r="C542" s="57" t="s">
        <v>220</v>
      </c>
      <c r="D542" s="57" t="s">
        <v>216</v>
      </c>
      <c r="E542" s="57" t="s">
        <v>112</v>
      </c>
      <c r="F542" s="57" t="s">
        <v>271</v>
      </c>
      <c r="G542" s="67"/>
      <c r="H542" s="67"/>
      <c r="I542" s="36">
        <f>I543</f>
        <v>100</v>
      </c>
      <c r="J542" s="74"/>
      <c r="K542" s="74"/>
      <c r="L542" s="74"/>
      <c r="M542" s="74"/>
    </row>
    <row r="543" spans="1:13" ht="18">
      <c r="A543" s="63" t="s">
        <v>260</v>
      </c>
      <c r="B543" s="67" t="s">
        <v>353</v>
      </c>
      <c r="C543" s="67" t="s">
        <v>220</v>
      </c>
      <c r="D543" s="67" t="s">
        <v>216</v>
      </c>
      <c r="E543" s="67" t="s">
        <v>112</v>
      </c>
      <c r="F543" s="67" t="s">
        <v>271</v>
      </c>
      <c r="G543" s="67" t="s">
        <v>248</v>
      </c>
      <c r="H543" s="67"/>
      <c r="I543" s="38">
        <v>100</v>
      </c>
      <c r="J543" s="74"/>
      <c r="K543" s="74"/>
      <c r="L543" s="74"/>
      <c r="M543" s="74"/>
    </row>
    <row r="544" spans="1:13" ht="36.75" customHeight="1">
      <c r="A544" s="60" t="s">
        <v>375</v>
      </c>
      <c r="B544" s="57" t="s">
        <v>353</v>
      </c>
      <c r="C544" s="57" t="s">
        <v>220</v>
      </c>
      <c r="D544" s="57" t="s">
        <v>216</v>
      </c>
      <c r="E544" s="57" t="s">
        <v>113</v>
      </c>
      <c r="F544" s="67"/>
      <c r="G544" s="67"/>
      <c r="H544" s="67"/>
      <c r="I544" s="36">
        <f>I545</f>
        <v>200</v>
      </c>
      <c r="J544" s="74"/>
      <c r="K544" s="74"/>
      <c r="L544" s="74"/>
      <c r="M544" s="74"/>
    </row>
    <row r="545" spans="1:13" ht="18">
      <c r="A545" s="52" t="s">
        <v>328</v>
      </c>
      <c r="B545" s="57" t="s">
        <v>353</v>
      </c>
      <c r="C545" s="57" t="s">
        <v>220</v>
      </c>
      <c r="D545" s="57" t="s">
        <v>216</v>
      </c>
      <c r="E545" s="57" t="s">
        <v>114</v>
      </c>
      <c r="F545" s="67"/>
      <c r="G545" s="67"/>
      <c r="H545" s="67"/>
      <c r="I545" s="36">
        <f>I546</f>
        <v>200</v>
      </c>
      <c r="J545" s="74"/>
      <c r="K545" s="74"/>
      <c r="L545" s="74"/>
      <c r="M545" s="74"/>
    </row>
    <row r="546" spans="1:13" ht="33.75" customHeight="1">
      <c r="A546" s="52" t="s">
        <v>362</v>
      </c>
      <c r="B546" s="57" t="s">
        <v>353</v>
      </c>
      <c r="C546" s="57" t="s">
        <v>220</v>
      </c>
      <c r="D546" s="57" t="s">
        <v>216</v>
      </c>
      <c r="E546" s="57" t="s">
        <v>114</v>
      </c>
      <c r="F546" s="57" t="s">
        <v>270</v>
      </c>
      <c r="G546" s="67"/>
      <c r="H546" s="67"/>
      <c r="I546" s="36">
        <f>I547</f>
        <v>200</v>
      </c>
      <c r="J546" s="74"/>
      <c r="K546" s="74"/>
      <c r="L546" s="74"/>
      <c r="M546" s="74"/>
    </row>
    <row r="547" spans="1:13" ht="45">
      <c r="A547" s="52" t="s">
        <v>348</v>
      </c>
      <c r="B547" s="57" t="s">
        <v>353</v>
      </c>
      <c r="C547" s="57" t="s">
        <v>220</v>
      </c>
      <c r="D547" s="57" t="s">
        <v>216</v>
      </c>
      <c r="E547" s="57" t="s">
        <v>114</v>
      </c>
      <c r="F547" s="57" t="s">
        <v>271</v>
      </c>
      <c r="G547" s="67"/>
      <c r="H547" s="67"/>
      <c r="I547" s="36">
        <f>I548</f>
        <v>200</v>
      </c>
      <c r="J547" s="74"/>
      <c r="K547" s="74"/>
      <c r="L547" s="74"/>
      <c r="M547" s="74"/>
    </row>
    <row r="548" spans="1:13" ht="18">
      <c r="A548" s="63" t="s">
        <v>260</v>
      </c>
      <c r="B548" s="67" t="s">
        <v>353</v>
      </c>
      <c r="C548" s="67" t="s">
        <v>220</v>
      </c>
      <c r="D548" s="67" t="s">
        <v>216</v>
      </c>
      <c r="E548" s="67" t="s">
        <v>114</v>
      </c>
      <c r="F548" s="67" t="s">
        <v>271</v>
      </c>
      <c r="G548" s="67" t="s">
        <v>248</v>
      </c>
      <c r="H548" s="67"/>
      <c r="I548" s="38">
        <v>200</v>
      </c>
      <c r="J548" s="74"/>
      <c r="K548" s="74"/>
      <c r="L548" s="74"/>
      <c r="M548" s="74"/>
    </row>
    <row r="549" spans="1:13" ht="45">
      <c r="A549" s="60" t="s">
        <v>376</v>
      </c>
      <c r="B549" s="57" t="s">
        <v>353</v>
      </c>
      <c r="C549" s="57" t="s">
        <v>220</v>
      </c>
      <c r="D549" s="57" t="s">
        <v>216</v>
      </c>
      <c r="E549" s="57" t="s">
        <v>115</v>
      </c>
      <c r="F549" s="67"/>
      <c r="G549" s="67"/>
      <c r="H549" s="67"/>
      <c r="I549" s="36">
        <f>I550</f>
        <v>5000</v>
      </c>
      <c r="J549" s="74"/>
      <c r="K549" s="74"/>
      <c r="L549" s="74"/>
      <c r="M549" s="74"/>
    </row>
    <row r="550" spans="1:13" ht="18">
      <c r="A550" s="52" t="s">
        <v>328</v>
      </c>
      <c r="B550" s="57" t="s">
        <v>353</v>
      </c>
      <c r="C550" s="57" t="s">
        <v>220</v>
      </c>
      <c r="D550" s="57" t="s">
        <v>216</v>
      </c>
      <c r="E550" s="57" t="s">
        <v>116</v>
      </c>
      <c r="F550" s="67"/>
      <c r="G550" s="67"/>
      <c r="H550" s="67"/>
      <c r="I550" s="36">
        <f>I551</f>
        <v>5000</v>
      </c>
      <c r="J550" s="74"/>
      <c r="K550" s="74"/>
      <c r="L550" s="74"/>
      <c r="M550" s="74"/>
    </row>
    <row r="551" spans="1:13" ht="33.75" customHeight="1">
      <c r="A551" s="52" t="s">
        <v>362</v>
      </c>
      <c r="B551" s="57" t="s">
        <v>353</v>
      </c>
      <c r="C551" s="57" t="s">
        <v>220</v>
      </c>
      <c r="D551" s="57" t="s">
        <v>216</v>
      </c>
      <c r="E551" s="57" t="s">
        <v>116</v>
      </c>
      <c r="F551" s="57" t="s">
        <v>270</v>
      </c>
      <c r="G551" s="67"/>
      <c r="H551" s="67"/>
      <c r="I551" s="36">
        <f>I552</f>
        <v>5000</v>
      </c>
      <c r="J551" s="74"/>
      <c r="K551" s="74"/>
      <c r="L551" s="74"/>
      <c r="M551" s="74"/>
    </row>
    <row r="552" spans="1:13" ht="45">
      <c r="A552" s="52" t="s">
        <v>348</v>
      </c>
      <c r="B552" s="57" t="s">
        <v>353</v>
      </c>
      <c r="C552" s="57" t="s">
        <v>220</v>
      </c>
      <c r="D552" s="57" t="s">
        <v>216</v>
      </c>
      <c r="E552" s="57" t="s">
        <v>116</v>
      </c>
      <c r="F552" s="57" t="s">
        <v>271</v>
      </c>
      <c r="G552" s="67"/>
      <c r="H552" s="67"/>
      <c r="I552" s="36">
        <f>I553</f>
        <v>5000</v>
      </c>
      <c r="J552" s="74"/>
      <c r="K552" s="74"/>
      <c r="L552" s="74"/>
      <c r="M552" s="74"/>
    </row>
    <row r="553" spans="1:13" ht="18">
      <c r="A553" s="63" t="s">
        <v>260</v>
      </c>
      <c r="B553" s="67" t="s">
        <v>353</v>
      </c>
      <c r="C553" s="67" t="s">
        <v>220</v>
      </c>
      <c r="D553" s="67" t="s">
        <v>216</v>
      </c>
      <c r="E553" s="67" t="s">
        <v>116</v>
      </c>
      <c r="F553" s="67" t="s">
        <v>271</v>
      </c>
      <c r="G553" s="67" t="s">
        <v>248</v>
      </c>
      <c r="H553" s="67"/>
      <c r="I553" s="38">
        <v>5000</v>
      </c>
      <c r="J553" s="74"/>
      <c r="K553" s="74"/>
      <c r="L553" s="74"/>
      <c r="M553" s="74"/>
    </row>
    <row r="554" spans="1:13" ht="45">
      <c r="A554" s="60" t="s">
        <v>377</v>
      </c>
      <c r="B554" s="57" t="s">
        <v>353</v>
      </c>
      <c r="C554" s="57" t="s">
        <v>220</v>
      </c>
      <c r="D554" s="57" t="s">
        <v>216</v>
      </c>
      <c r="E554" s="57" t="s">
        <v>117</v>
      </c>
      <c r="F554" s="67"/>
      <c r="G554" s="67"/>
      <c r="H554" s="67"/>
      <c r="I554" s="36">
        <f>I555</f>
        <v>800</v>
      </c>
      <c r="J554" s="74"/>
      <c r="K554" s="74"/>
      <c r="L554" s="74"/>
      <c r="M554" s="74"/>
    </row>
    <row r="555" spans="1:13" ht="18">
      <c r="A555" s="52" t="s">
        <v>328</v>
      </c>
      <c r="B555" s="57" t="s">
        <v>353</v>
      </c>
      <c r="C555" s="57" t="s">
        <v>220</v>
      </c>
      <c r="D555" s="57" t="s">
        <v>216</v>
      </c>
      <c r="E555" s="57" t="s">
        <v>118</v>
      </c>
      <c r="F555" s="67"/>
      <c r="G555" s="67"/>
      <c r="H555" s="67"/>
      <c r="I555" s="36">
        <f>I556</f>
        <v>800</v>
      </c>
      <c r="J555" s="74"/>
      <c r="K555" s="74"/>
      <c r="L555" s="74"/>
      <c r="M555" s="74"/>
    </row>
    <row r="556" spans="1:13" ht="31.5" customHeight="1">
      <c r="A556" s="52" t="s">
        <v>362</v>
      </c>
      <c r="B556" s="57" t="s">
        <v>353</v>
      </c>
      <c r="C556" s="57" t="s">
        <v>220</v>
      </c>
      <c r="D556" s="57" t="s">
        <v>216</v>
      </c>
      <c r="E556" s="57" t="s">
        <v>118</v>
      </c>
      <c r="F556" s="57" t="s">
        <v>270</v>
      </c>
      <c r="G556" s="67"/>
      <c r="H556" s="67"/>
      <c r="I556" s="36">
        <f>I557</f>
        <v>800</v>
      </c>
      <c r="J556" s="74"/>
      <c r="K556" s="74"/>
      <c r="L556" s="74"/>
      <c r="M556" s="74"/>
    </row>
    <row r="557" spans="1:13" ht="45">
      <c r="A557" s="52" t="s">
        <v>348</v>
      </c>
      <c r="B557" s="57" t="s">
        <v>353</v>
      </c>
      <c r="C557" s="57" t="s">
        <v>220</v>
      </c>
      <c r="D557" s="57" t="s">
        <v>216</v>
      </c>
      <c r="E557" s="57" t="s">
        <v>118</v>
      </c>
      <c r="F557" s="57" t="s">
        <v>271</v>
      </c>
      <c r="G557" s="67"/>
      <c r="H557" s="67"/>
      <c r="I557" s="36">
        <f>I558</f>
        <v>800</v>
      </c>
      <c r="J557" s="74"/>
      <c r="K557" s="74"/>
      <c r="L557" s="74"/>
      <c r="M557" s="74"/>
    </row>
    <row r="558" spans="1:13" ht="18">
      <c r="A558" s="63" t="s">
        <v>260</v>
      </c>
      <c r="B558" s="67" t="s">
        <v>353</v>
      </c>
      <c r="C558" s="67" t="s">
        <v>220</v>
      </c>
      <c r="D558" s="67" t="s">
        <v>216</v>
      </c>
      <c r="E558" s="67" t="s">
        <v>118</v>
      </c>
      <c r="F558" s="67" t="s">
        <v>271</v>
      </c>
      <c r="G558" s="67" t="s">
        <v>248</v>
      </c>
      <c r="H558" s="67"/>
      <c r="I558" s="38">
        <v>800</v>
      </c>
      <c r="J558" s="36">
        <f>J561</f>
        <v>0</v>
      </c>
      <c r="K558" s="36">
        <f>K561</f>
        <v>0</v>
      </c>
      <c r="L558" s="36">
        <f>L561</f>
        <v>0</v>
      </c>
      <c r="M558" s="36">
        <f>M561</f>
        <v>0</v>
      </c>
    </row>
    <row r="559" spans="1:13" ht="45">
      <c r="A559" s="60" t="s">
        <v>378</v>
      </c>
      <c r="B559" s="57" t="s">
        <v>353</v>
      </c>
      <c r="C559" s="57" t="s">
        <v>220</v>
      </c>
      <c r="D559" s="57" t="s">
        <v>216</v>
      </c>
      <c r="E559" s="57" t="s">
        <v>161</v>
      </c>
      <c r="F559" s="67"/>
      <c r="G559" s="67"/>
      <c r="H559" s="67"/>
      <c r="I559" s="36">
        <f>I560</f>
        <v>85</v>
      </c>
      <c r="J559" s="36"/>
      <c r="K559" s="36"/>
      <c r="L559" s="36"/>
      <c r="M559" s="36"/>
    </row>
    <row r="560" spans="1:13" ht="18">
      <c r="A560" s="52" t="s">
        <v>328</v>
      </c>
      <c r="B560" s="57" t="s">
        <v>353</v>
      </c>
      <c r="C560" s="57" t="s">
        <v>220</v>
      </c>
      <c r="D560" s="57" t="s">
        <v>216</v>
      </c>
      <c r="E560" s="57" t="s">
        <v>162</v>
      </c>
      <c r="F560" s="67"/>
      <c r="G560" s="67"/>
      <c r="H560" s="67"/>
      <c r="I560" s="36">
        <f>I561</f>
        <v>85</v>
      </c>
      <c r="J560" s="36"/>
      <c r="K560" s="36"/>
      <c r="L560" s="36"/>
      <c r="M560" s="36"/>
    </row>
    <row r="561" spans="1:13" ht="34.5" customHeight="1">
      <c r="A561" s="52" t="s">
        <v>362</v>
      </c>
      <c r="B561" s="57" t="s">
        <v>353</v>
      </c>
      <c r="C561" s="57" t="s">
        <v>220</v>
      </c>
      <c r="D561" s="57" t="s">
        <v>216</v>
      </c>
      <c r="E561" s="57" t="s">
        <v>162</v>
      </c>
      <c r="F561" s="57" t="s">
        <v>270</v>
      </c>
      <c r="G561" s="67"/>
      <c r="H561" s="67"/>
      <c r="I561" s="36">
        <f>I562</f>
        <v>85</v>
      </c>
      <c r="J561" s="36">
        <f aca="true" t="shared" si="9" ref="J561:M563">J562</f>
        <v>0</v>
      </c>
      <c r="K561" s="36">
        <f t="shared" si="9"/>
        <v>0</v>
      </c>
      <c r="L561" s="36">
        <f t="shared" si="9"/>
        <v>0</v>
      </c>
      <c r="M561" s="36">
        <f t="shared" si="9"/>
        <v>0</v>
      </c>
    </row>
    <row r="562" spans="1:13" ht="45">
      <c r="A562" s="52" t="s">
        <v>348</v>
      </c>
      <c r="B562" s="57" t="s">
        <v>353</v>
      </c>
      <c r="C562" s="57" t="s">
        <v>220</v>
      </c>
      <c r="D562" s="57" t="s">
        <v>216</v>
      </c>
      <c r="E562" s="57" t="s">
        <v>162</v>
      </c>
      <c r="F562" s="57" t="s">
        <v>271</v>
      </c>
      <c r="G562" s="67"/>
      <c r="H562" s="67"/>
      <c r="I562" s="36">
        <f>I563</f>
        <v>85</v>
      </c>
      <c r="J562" s="37">
        <f t="shared" si="9"/>
        <v>0</v>
      </c>
      <c r="K562" s="37">
        <f t="shared" si="9"/>
        <v>0</v>
      </c>
      <c r="L562" s="37">
        <f t="shared" si="9"/>
        <v>0</v>
      </c>
      <c r="M562" s="37">
        <f t="shared" si="9"/>
        <v>0</v>
      </c>
    </row>
    <row r="563" spans="1:13" ht="18">
      <c r="A563" s="63" t="s">
        <v>260</v>
      </c>
      <c r="B563" s="67" t="s">
        <v>353</v>
      </c>
      <c r="C563" s="67" t="s">
        <v>220</v>
      </c>
      <c r="D563" s="67" t="s">
        <v>216</v>
      </c>
      <c r="E563" s="67" t="s">
        <v>162</v>
      </c>
      <c r="F563" s="67" t="s">
        <v>271</v>
      </c>
      <c r="G563" s="67" t="s">
        <v>248</v>
      </c>
      <c r="H563" s="67"/>
      <c r="I563" s="38">
        <v>85</v>
      </c>
      <c r="J563" s="37">
        <f t="shared" si="9"/>
        <v>0</v>
      </c>
      <c r="K563" s="37">
        <f t="shared" si="9"/>
        <v>0</v>
      </c>
      <c r="L563" s="37">
        <f t="shared" si="9"/>
        <v>0</v>
      </c>
      <c r="M563" s="37">
        <f t="shared" si="9"/>
        <v>0</v>
      </c>
    </row>
    <row r="564" spans="1:13" ht="60">
      <c r="A564" s="142" t="s">
        <v>495</v>
      </c>
      <c r="B564" s="57" t="s">
        <v>353</v>
      </c>
      <c r="C564" s="57" t="s">
        <v>220</v>
      </c>
      <c r="D564" s="57" t="s">
        <v>216</v>
      </c>
      <c r="E564" s="57" t="s">
        <v>70</v>
      </c>
      <c r="F564" s="57"/>
      <c r="G564" s="57"/>
      <c r="H564" s="67"/>
      <c r="I564" s="36">
        <f>I570+I565</f>
        <v>14450</v>
      </c>
      <c r="J564" s="37">
        <f>J566</f>
        <v>0</v>
      </c>
      <c r="K564" s="37">
        <f>K566</f>
        <v>0</v>
      </c>
      <c r="L564" s="37">
        <f>L566</f>
        <v>0</v>
      </c>
      <c r="M564" s="37">
        <f>M566</f>
        <v>0</v>
      </c>
    </row>
    <row r="565" spans="1:13" ht="45">
      <c r="A565" s="52" t="s">
        <v>413</v>
      </c>
      <c r="B565" s="57" t="s">
        <v>353</v>
      </c>
      <c r="C565" s="57" t="s">
        <v>220</v>
      </c>
      <c r="D565" s="57" t="s">
        <v>216</v>
      </c>
      <c r="E565" s="57" t="s">
        <v>163</v>
      </c>
      <c r="F565" s="57"/>
      <c r="G565" s="57"/>
      <c r="H565" s="67"/>
      <c r="I565" s="36">
        <f>I566</f>
        <v>250</v>
      </c>
      <c r="J565" s="80"/>
      <c r="K565" s="80"/>
      <c r="L565" s="80"/>
      <c r="M565" s="80"/>
    </row>
    <row r="566" spans="1:13" ht="18">
      <c r="A566" s="52" t="s">
        <v>328</v>
      </c>
      <c r="B566" s="57" t="s">
        <v>353</v>
      </c>
      <c r="C566" s="57" t="s">
        <v>220</v>
      </c>
      <c r="D566" s="57" t="s">
        <v>216</v>
      </c>
      <c r="E566" s="57" t="s">
        <v>164</v>
      </c>
      <c r="F566" s="57"/>
      <c r="G566" s="57"/>
      <c r="H566" s="67"/>
      <c r="I566" s="36">
        <f>I567</f>
        <v>250</v>
      </c>
      <c r="J566" s="74"/>
      <c r="K566" s="74"/>
      <c r="L566" s="74"/>
      <c r="M566" s="74"/>
    </row>
    <row r="567" spans="1:13" ht="33.75" customHeight="1">
      <c r="A567" s="52" t="s">
        <v>362</v>
      </c>
      <c r="B567" s="57" t="s">
        <v>353</v>
      </c>
      <c r="C567" s="57" t="s">
        <v>220</v>
      </c>
      <c r="D567" s="57" t="s">
        <v>216</v>
      </c>
      <c r="E567" s="57" t="s">
        <v>164</v>
      </c>
      <c r="F567" s="57" t="s">
        <v>270</v>
      </c>
      <c r="G567" s="57"/>
      <c r="H567" s="67"/>
      <c r="I567" s="36">
        <f>I568</f>
        <v>250</v>
      </c>
      <c r="J567" s="35" t="e">
        <f>#REF!</f>
        <v>#REF!</v>
      </c>
      <c r="K567" s="35" t="e">
        <f>#REF!</f>
        <v>#REF!</v>
      </c>
      <c r="L567" s="35" t="e">
        <f>#REF!</f>
        <v>#REF!</v>
      </c>
      <c r="M567" s="35" t="e">
        <f>#REF!</f>
        <v>#REF!</v>
      </c>
    </row>
    <row r="568" spans="1:13" ht="45">
      <c r="A568" s="52" t="s">
        <v>348</v>
      </c>
      <c r="B568" s="57" t="s">
        <v>353</v>
      </c>
      <c r="C568" s="57" t="s">
        <v>220</v>
      </c>
      <c r="D568" s="57" t="s">
        <v>216</v>
      </c>
      <c r="E568" s="57" t="s">
        <v>164</v>
      </c>
      <c r="F568" s="57" t="s">
        <v>271</v>
      </c>
      <c r="G568" s="57"/>
      <c r="H568" s="67"/>
      <c r="I568" s="36">
        <f>I569</f>
        <v>250</v>
      </c>
      <c r="J568" s="74"/>
      <c r="K568" s="74"/>
      <c r="L568" s="74"/>
      <c r="M568" s="74"/>
    </row>
    <row r="569" spans="1:13" ht="18">
      <c r="A569" s="63" t="s">
        <v>260</v>
      </c>
      <c r="B569" s="67" t="s">
        <v>353</v>
      </c>
      <c r="C569" s="67" t="s">
        <v>220</v>
      </c>
      <c r="D569" s="67" t="s">
        <v>216</v>
      </c>
      <c r="E569" s="67" t="s">
        <v>164</v>
      </c>
      <c r="F569" s="67" t="s">
        <v>271</v>
      </c>
      <c r="G569" s="67" t="s">
        <v>248</v>
      </c>
      <c r="H569" s="67"/>
      <c r="I569" s="38">
        <v>250</v>
      </c>
      <c r="J569" s="74"/>
      <c r="K569" s="74"/>
      <c r="L569" s="74"/>
      <c r="M569" s="74"/>
    </row>
    <row r="570" spans="1:13" ht="60">
      <c r="A570" s="52" t="s">
        <v>179</v>
      </c>
      <c r="B570" s="57" t="s">
        <v>353</v>
      </c>
      <c r="C570" s="57" t="s">
        <v>220</v>
      </c>
      <c r="D570" s="57" t="s">
        <v>216</v>
      </c>
      <c r="E570" s="57" t="s">
        <v>180</v>
      </c>
      <c r="F570" s="57"/>
      <c r="G570" s="57"/>
      <c r="H570" s="67"/>
      <c r="I570" s="36">
        <f>I571</f>
        <v>14200</v>
      </c>
      <c r="J570" s="74"/>
      <c r="K570" s="74"/>
      <c r="L570" s="74"/>
      <c r="M570" s="74"/>
    </row>
    <row r="571" spans="1:13" ht="18">
      <c r="A571" s="52" t="s">
        <v>328</v>
      </c>
      <c r="B571" s="57" t="s">
        <v>353</v>
      </c>
      <c r="C571" s="57" t="s">
        <v>220</v>
      </c>
      <c r="D571" s="57" t="s">
        <v>216</v>
      </c>
      <c r="E571" s="57" t="s">
        <v>181</v>
      </c>
      <c r="F571" s="57"/>
      <c r="G571" s="57"/>
      <c r="H571" s="67"/>
      <c r="I571" s="36">
        <f>I572</f>
        <v>14200</v>
      </c>
      <c r="J571" s="74"/>
      <c r="K571" s="74"/>
      <c r="L571" s="74"/>
      <c r="M571" s="74"/>
    </row>
    <row r="572" spans="1:13" ht="31.5" customHeight="1">
      <c r="A572" s="52" t="s">
        <v>362</v>
      </c>
      <c r="B572" s="57" t="s">
        <v>353</v>
      </c>
      <c r="C572" s="57" t="s">
        <v>220</v>
      </c>
      <c r="D572" s="57" t="s">
        <v>216</v>
      </c>
      <c r="E572" s="57" t="s">
        <v>181</v>
      </c>
      <c r="F572" s="57" t="s">
        <v>270</v>
      </c>
      <c r="G572" s="57"/>
      <c r="H572" s="67"/>
      <c r="I572" s="36">
        <f>I573</f>
        <v>14200</v>
      </c>
      <c r="J572" s="74"/>
      <c r="K572" s="74"/>
      <c r="L572" s="74"/>
      <c r="M572" s="74"/>
    </row>
    <row r="573" spans="1:13" ht="45">
      <c r="A573" s="52" t="s">
        <v>348</v>
      </c>
      <c r="B573" s="57" t="s">
        <v>353</v>
      </c>
      <c r="C573" s="57" t="s">
        <v>220</v>
      </c>
      <c r="D573" s="57" t="s">
        <v>216</v>
      </c>
      <c r="E573" s="57" t="s">
        <v>181</v>
      </c>
      <c r="F573" s="57" t="s">
        <v>271</v>
      </c>
      <c r="G573" s="57"/>
      <c r="H573" s="67"/>
      <c r="I573" s="36">
        <f>I574</f>
        <v>14200</v>
      </c>
      <c r="J573" s="36" t="e">
        <f>#REF!</f>
        <v>#REF!</v>
      </c>
      <c r="K573" s="36" t="e">
        <f>#REF!</f>
        <v>#REF!</v>
      </c>
      <c r="L573" s="36" t="e">
        <f>#REF!</f>
        <v>#REF!</v>
      </c>
      <c r="M573" s="36" t="e">
        <f>#REF!</f>
        <v>#REF!</v>
      </c>
    </row>
    <row r="574" spans="1:13" ht="18">
      <c r="A574" s="63" t="s">
        <v>260</v>
      </c>
      <c r="B574" s="67" t="s">
        <v>353</v>
      </c>
      <c r="C574" s="67" t="s">
        <v>220</v>
      </c>
      <c r="D574" s="67" t="s">
        <v>216</v>
      </c>
      <c r="E574" s="67" t="s">
        <v>181</v>
      </c>
      <c r="F574" s="67" t="s">
        <v>271</v>
      </c>
      <c r="G574" s="67" t="s">
        <v>248</v>
      </c>
      <c r="H574" s="67"/>
      <c r="I574" s="38">
        <v>14200</v>
      </c>
      <c r="J574" s="55"/>
      <c r="K574" s="55"/>
      <c r="L574" s="55"/>
      <c r="M574" s="55"/>
    </row>
    <row r="575" spans="1:13" ht="45">
      <c r="A575" s="52" t="s">
        <v>369</v>
      </c>
      <c r="B575" s="57" t="s">
        <v>353</v>
      </c>
      <c r="C575" s="57" t="s">
        <v>220</v>
      </c>
      <c r="D575" s="57" t="s">
        <v>216</v>
      </c>
      <c r="E575" s="57" t="s">
        <v>158</v>
      </c>
      <c r="F575" s="57"/>
      <c r="G575" s="57"/>
      <c r="H575" s="67"/>
      <c r="I575" s="36">
        <f>I576</f>
        <v>18622.899999999998</v>
      </c>
      <c r="J575" s="55"/>
      <c r="K575" s="55"/>
      <c r="L575" s="55"/>
      <c r="M575" s="55"/>
    </row>
    <row r="576" spans="1:9" ht="30">
      <c r="A576" s="52" t="s">
        <v>165</v>
      </c>
      <c r="B576" s="57" t="s">
        <v>353</v>
      </c>
      <c r="C576" s="57" t="s">
        <v>220</v>
      </c>
      <c r="D576" s="57" t="s">
        <v>216</v>
      </c>
      <c r="E576" s="57" t="s">
        <v>166</v>
      </c>
      <c r="F576" s="57"/>
      <c r="G576" s="57"/>
      <c r="H576" s="67"/>
      <c r="I576" s="36">
        <f>I577+I581+I585</f>
        <v>18622.899999999998</v>
      </c>
    </row>
    <row r="577" spans="1:9" ht="18">
      <c r="A577" s="52" t="s">
        <v>328</v>
      </c>
      <c r="B577" s="57" t="s">
        <v>353</v>
      </c>
      <c r="C577" s="57" t="s">
        <v>220</v>
      </c>
      <c r="D577" s="57" t="s">
        <v>216</v>
      </c>
      <c r="E577" s="57" t="s">
        <v>167</v>
      </c>
      <c r="F577" s="57"/>
      <c r="G577" s="57"/>
      <c r="H577" s="67"/>
      <c r="I577" s="36">
        <f>I578</f>
        <v>300</v>
      </c>
    </row>
    <row r="578" spans="1:9" ht="30">
      <c r="A578" s="52" t="s">
        <v>347</v>
      </c>
      <c r="B578" s="57" t="s">
        <v>353</v>
      </c>
      <c r="C578" s="57" t="s">
        <v>220</v>
      </c>
      <c r="D578" s="57" t="s">
        <v>216</v>
      </c>
      <c r="E578" s="57" t="s">
        <v>167</v>
      </c>
      <c r="F578" s="57" t="s">
        <v>270</v>
      </c>
      <c r="G578" s="57"/>
      <c r="H578" s="67"/>
      <c r="I578" s="36">
        <f>I579</f>
        <v>300</v>
      </c>
    </row>
    <row r="579" spans="1:9" ht="45">
      <c r="A579" s="52" t="s">
        <v>348</v>
      </c>
      <c r="B579" s="57" t="s">
        <v>353</v>
      </c>
      <c r="C579" s="57" t="s">
        <v>220</v>
      </c>
      <c r="D579" s="57" t="s">
        <v>216</v>
      </c>
      <c r="E579" s="57" t="s">
        <v>167</v>
      </c>
      <c r="F579" s="57" t="s">
        <v>271</v>
      </c>
      <c r="G579" s="57"/>
      <c r="H579" s="67"/>
      <c r="I579" s="36">
        <f>I580</f>
        <v>300</v>
      </c>
    </row>
    <row r="580" spans="1:9" ht="18">
      <c r="A580" s="63" t="s">
        <v>260</v>
      </c>
      <c r="B580" s="67" t="s">
        <v>353</v>
      </c>
      <c r="C580" s="67" t="s">
        <v>220</v>
      </c>
      <c r="D580" s="67" t="s">
        <v>216</v>
      </c>
      <c r="E580" s="67" t="s">
        <v>167</v>
      </c>
      <c r="F580" s="67" t="s">
        <v>271</v>
      </c>
      <c r="G580" s="67" t="s">
        <v>248</v>
      </c>
      <c r="H580" s="67"/>
      <c r="I580" s="38">
        <v>300</v>
      </c>
    </row>
    <row r="581" spans="1:9" ht="18">
      <c r="A581" s="52" t="s">
        <v>328</v>
      </c>
      <c r="B581" s="57" t="s">
        <v>353</v>
      </c>
      <c r="C581" s="57" t="s">
        <v>220</v>
      </c>
      <c r="D581" s="57" t="s">
        <v>216</v>
      </c>
      <c r="E581" s="57" t="s">
        <v>429</v>
      </c>
      <c r="F581" s="57"/>
      <c r="G581" s="57"/>
      <c r="H581" s="67"/>
      <c r="I581" s="36">
        <f>I582</f>
        <v>183.3</v>
      </c>
    </row>
    <row r="582" spans="1:9" ht="30">
      <c r="A582" s="52" t="s">
        <v>347</v>
      </c>
      <c r="B582" s="57" t="s">
        <v>353</v>
      </c>
      <c r="C582" s="57" t="s">
        <v>220</v>
      </c>
      <c r="D582" s="57" t="s">
        <v>216</v>
      </c>
      <c r="E582" s="57" t="s">
        <v>429</v>
      </c>
      <c r="F582" s="57" t="s">
        <v>270</v>
      </c>
      <c r="G582" s="57"/>
      <c r="H582" s="67"/>
      <c r="I582" s="36">
        <f>I583</f>
        <v>183.3</v>
      </c>
    </row>
    <row r="583" spans="1:9" ht="45">
      <c r="A583" s="52" t="s">
        <v>348</v>
      </c>
      <c r="B583" s="57" t="s">
        <v>353</v>
      </c>
      <c r="C583" s="57" t="s">
        <v>220</v>
      </c>
      <c r="D583" s="57" t="s">
        <v>216</v>
      </c>
      <c r="E583" s="57" t="s">
        <v>429</v>
      </c>
      <c r="F583" s="57" t="s">
        <v>271</v>
      </c>
      <c r="G583" s="57"/>
      <c r="H583" s="67"/>
      <c r="I583" s="36">
        <f>I584</f>
        <v>183.3</v>
      </c>
    </row>
    <row r="584" spans="1:9" ht="18">
      <c r="A584" s="63" t="s">
        <v>260</v>
      </c>
      <c r="B584" s="67" t="s">
        <v>353</v>
      </c>
      <c r="C584" s="67" t="s">
        <v>220</v>
      </c>
      <c r="D584" s="67" t="s">
        <v>216</v>
      </c>
      <c r="E584" s="67" t="s">
        <v>429</v>
      </c>
      <c r="F584" s="67" t="s">
        <v>271</v>
      </c>
      <c r="G584" s="67" t="s">
        <v>248</v>
      </c>
      <c r="H584" s="67"/>
      <c r="I584" s="38">
        <v>183.3</v>
      </c>
    </row>
    <row r="585" spans="1:9" ht="18">
      <c r="A585" s="52" t="s">
        <v>328</v>
      </c>
      <c r="B585" s="57" t="s">
        <v>353</v>
      </c>
      <c r="C585" s="57" t="s">
        <v>220</v>
      </c>
      <c r="D585" s="57" t="s">
        <v>216</v>
      </c>
      <c r="E585" s="57" t="s">
        <v>429</v>
      </c>
      <c r="F585" s="57"/>
      <c r="G585" s="57"/>
      <c r="H585" s="67"/>
      <c r="I585" s="36">
        <f>I586</f>
        <v>18139.6</v>
      </c>
    </row>
    <row r="586" spans="1:9" ht="30">
      <c r="A586" s="52" t="s">
        <v>347</v>
      </c>
      <c r="B586" s="57" t="s">
        <v>353</v>
      </c>
      <c r="C586" s="57" t="s">
        <v>220</v>
      </c>
      <c r="D586" s="57" t="s">
        <v>216</v>
      </c>
      <c r="E586" s="57" t="s">
        <v>429</v>
      </c>
      <c r="F586" s="57" t="s">
        <v>270</v>
      </c>
      <c r="G586" s="57"/>
      <c r="H586" s="67"/>
      <c r="I586" s="36">
        <f>I587</f>
        <v>18139.6</v>
      </c>
    </row>
    <row r="587" spans="1:9" ht="45">
      <c r="A587" s="52" t="s">
        <v>348</v>
      </c>
      <c r="B587" s="57" t="s">
        <v>353</v>
      </c>
      <c r="C587" s="57" t="s">
        <v>220</v>
      </c>
      <c r="D587" s="57" t="s">
        <v>216</v>
      </c>
      <c r="E587" s="57" t="s">
        <v>429</v>
      </c>
      <c r="F587" s="57" t="s">
        <v>271</v>
      </c>
      <c r="G587" s="57"/>
      <c r="H587" s="67"/>
      <c r="I587" s="36">
        <f>I588</f>
        <v>18139.6</v>
      </c>
    </row>
    <row r="588" spans="1:9" ht="18">
      <c r="A588" s="63" t="s">
        <v>261</v>
      </c>
      <c r="B588" s="67" t="s">
        <v>353</v>
      </c>
      <c r="C588" s="67" t="s">
        <v>220</v>
      </c>
      <c r="D588" s="67" t="s">
        <v>216</v>
      </c>
      <c r="E588" s="67" t="s">
        <v>429</v>
      </c>
      <c r="F588" s="67" t="s">
        <v>271</v>
      </c>
      <c r="G588" s="67" t="s">
        <v>249</v>
      </c>
      <c r="H588" s="67"/>
      <c r="I588" s="38">
        <v>18139.6</v>
      </c>
    </row>
    <row r="589" spans="1:9" ht="28.5">
      <c r="A589" s="99" t="s">
        <v>324</v>
      </c>
      <c r="B589" s="58" t="s">
        <v>353</v>
      </c>
      <c r="C589" s="58" t="s">
        <v>220</v>
      </c>
      <c r="D589" s="58" t="s">
        <v>220</v>
      </c>
      <c r="E589" s="58"/>
      <c r="F589" s="58"/>
      <c r="G589" s="58"/>
      <c r="H589" s="67"/>
      <c r="I589" s="35">
        <f>I590</f>
        <v>5869</v>
      </c>
    </row>
    <row r="590" spans="1:9" ht="18">
      <c r="A590" s="100" t="s">
        <v>190</v>
      </c>
      <c r="B590" s="57" t="s">
        <v>353</v>
      </c>
      <c r="C590" s="57" t="s">
        <v>220</v>
      </c>
      <c r="D590" s="57" t="s">
        <v>220</v>
      </c>
      <c r="E590" s="57" t="s">
        <v>404</v>
      </c>
      <c r="F590" s="57"/>
      <c r="G590" s="57"/>
      <c r="H590" s="67"/>
      <c r="I590" s="36">
        <f>I591</f>
        <v>5869</v>
      </c>
    </row>
    <row r="591" spans="1:9" ht="30">
      <c r="A591" s="100" t="s">
        <v>267</v>
      </c>
      <c r="B591" s="57" t="s">
        <v>353</v>
      </c>
      <c r="C591" s="57" t="s">
        <v>220</v>
      </c>
      <c r="D591" s="57" t="s">
        <v>220</v>
      </c>
      <c r="E591" s="57" t="s">
        <v>403</v>
      </c>
      <c r="F591" s="57"/>
      <c r="G591" s="57"/>
      <c r="H591" s="67"/>
      <c r="I591" s="36">
        <f>I592+I595</f>
        <v>5869</v>
      </c>
    </row>
    <row r="592" spans="1:9" ht="90">
      <c r="A592" s="60" t="s">
        <v>346</v>
      </c>
      <c r="B592" s="57" t="s">
        <v>353</v>
      </c>
      <c r="C592" s="57" t="s">
        <v>220</v>
      </c>
      <c r="D592" s="57" t="s">
        <v>220</v>
      </c>
      <c r="E592" s="57" t="s">
        <v>403</v>
      </c>
      <c r="F592" s="57" t="s">
        <v>268</v>
      </c>
      <c r="G592" s="57"/>
      <c r="H592" s="67"/>
      <c r="I592" s="36">
        <f>I593</f>
        <v>5689.5</v>
      </c>
    </row>
    <row r="593" spans="1:9" ht="30">
      <c r="A593" s="60" t="s">
        <v>345</v>
      </c>
      <c r="B593" s="57" t="s">
        <v>353</v>
      </c>
      <c r="C593" s="57" t="s">
        <v>220</v>
      </c>
      <c r="D593" s="57" t="s">
        <v>220</v>
      </c>
      <c r="E593" s="57" t="s">
        <v>403</v>
      </c>
      <c r="F593" s="57" t="s">
        <v>269</v>
      </c>
      <c r="G593" s="57"/>
      <c r="H593" s="67"/>
      <c r="I593" s="36">
        <f>I594</f>
        <v>5689.5</v>
      </c>
    </row>
    <row r="594" spans="1:9" s="64" customFormat="1" ht="18">
      <c r="A594" s="61" t="s">
        <v>260</v>
      </c>
      <c r="B594" s="67" t="s">
        <v>353</v>
      </c>
      <c r="C594" s="67" t="s">
        <v>220</v>
      </c>
      <c r="D594" s="67" t="s">
        <v>220</v>
      </c>
      <c r="E594" s="67" t="s">
        <v>403</v>
      </c>
      <c r="F594" s="67" t="s">
        <v>269</v>
      </c>
      <c r="G594" s="67" t="s">
        <v>248</v>
      </c>
      <c r="H594" s="67"/>
      <c r="I594" s="38">
        <v>5689.5</v>
      </c>
    </row>
    <row r="595" spans="1:9" s="64" customFormat="1" ht="33.75" customHeight="1">
      <c r="A595" s="52" t="s">
        <v>362</v>
      </c>
      <c r="B595" s="57" t="s">
        <v>353</v>
      </c>
      <c r="C595" s="57" t="s">
        <v>220</v>
      </c>
      <c r="D595" s="57" t="s">
        <v>220</v>
      </c>
      <c r="E595" s="57" t="s">
        <v>403</v>
      </c>
      <c r="F595" s="57" t="s">
        <v>270</v>
      </c>
      <c r="G595" s="57"/>
      <c r="H595" s="67"/>
      <c r="I595" s="36">
        <f>I596</f>
        <v>179.5</v>
      </c>
    </row>
    <row r="596" spans="1:9" ht="45">
      <c r="A596" s="52" t="s">
        <v>348</v>
      </c>
      <c r="B596" s="57" t="s">
        <v>353</v>
      </c>
      <c r="C596" s="57" t="s">
        <v>220</v>
      </c>
      <c r="D596" s="57" t="s">
        <v>220</v>
      </c>
      <c r="E596" s="57" t="s">
        <v>403</v>
      </c>
      <c r="F596" s="57" t="s">
        <v>271</v>
      </c>
      <c r="G596" s="57"/>
      <c r="H596" s="67"/>
      <c r="I596" s="36">
        <f>I597</f>
        <v>179.5</v>
      </c>
    </row>
    <row r="597" spans="1:9" ht="18">
      <c r="A597" s="61" t="s">
        <v>260</v>
      </c>
      <c r="B597" s="67" t="s">
        <v>353</v>
      </c>
      <c r="C597" s="67" t="s">
        <v>220</v>
      </c>
      <c r="D597" s="67" t="s">
        <v>220</v>
      </c>
      <c r="E597" s="67" t="s">
        <v>403</v>
      </c>
      <c r="F597" s="67" t="s">
        <v>271</v>
      </c>
      <c r="G597" s="67" t="s">
        <v>248</v>
      </c>
      <c r="H597" s="67"/>
      <c r="I597" s="38">
        <v>179.5</v>
      </c>
    </row>
    <row r="598" spans="1:9" ht="57.75">
      <c r="A598" s="98" t="s">
        <v>291</v>
      </c>
      <c r="B598" s="58" t="s">
        <v>334</v>
      </c>
      <c r="C598" s="57"/>
      <c r="D598" s="57"/>
      <c r="E598" s="57"/>
      <c r="F598" s="57"/>
      <c r="G598" s="57"/>
      <c r="H598" s="57"/>
      <c r="I598" s="35">
        <f>I601+I644+I719+I703</f>
        <v>98793.1</v>
      </c>
    </row>
    <row r="599" spans="1:9" ht="18">
      <c r="A599" s="62" t="s">
        <v>260</v>
      </c>
      <c r="B599" s="58" t="s">
        <v>334</v>
      </c>
      <c r="C599" s="58"/>
      <c r="D599" s="58"/>
      <c r="E599" s="58"/>
      <c r="F599" s="58"/>
      <c r="G599" s="58" t="s">
        <v>248</v>
      </c>
      <c r="H599" s="57"/>
      <c r="I599" s="35">
        <f>I609+I616+I623+I631+I637+I643+I652+I658+I664+I667+I670+I676+I682+I692+I695+I699+I702+I715+I727+I730+I735+I741</f>
        <v>96288.99999999999</v>
      </c>
    </row>
    <row r="600" spans="1:9" ht="18">
      <c r="A600" s="62" t="s">
        <v>261</v>
      </c>
      <c r="B600" s="58" t="s">
        <v>334</v>
      </c>
      <c r="C600" s="58"/>
      <c r="D600" s="58"/>
      <c r="E600" s="58"/>
      <c r="F600" s="58"/>
      <c r="G600" s="58" t="s">
        <v>249</v>
      </c>
      <c r="H600" s="57"/>
      <c r="I600" s="35">
        <f>I686+I711+I718</f>
        <v>2504.1000000000004</v>
      </c>
    </row>
    <row r="601" spans="1:9" ht="18">
      <c r="A601" s="62" t="s">
        <v>207</v>
      </c>
      <c r="B601" s="58" t="s">
        <v>334</v>
      </c>
      <c r="C601" s="58" t="s">
        <v>222</v>
      </c>
      <c r="D601" s="57"/>
      <c r="E601" s="57"/>
      <c r="F601" s="57"/>
      <c r="G601" s="57"/>
      <c r="H601" s="57"/>
      <c r="I601" s="35">
        <f>I602+I624</f>
        <v>55130.899999999994</v>
      </c>
    </row>
    <row r="602" spans="1:9" ht="18">
      <c r="A602" s="62" t="s">
        <v>335</v>
      </c>
      <c r="B602" s="58" t="s">
        <v>334</v>
      </c>
      <c r="C602" s="58" t="s">
        <v>222</v>
      </c>
      <c r="D602" s="58" t="s">
        <v>216</v>
      </c>
      <c r="E602" s="58"/>
      <c r="F602" s="58"/>
      <c r="G602" s="58"/>
      <c r="H602" s="57"/>
      <c r="I602" s="35">
        <f>I603+I610+I617</f>
        <v>54950.899999999994</v>
      </c>
    </row>
    <row r="603" spans="1:9" ht="45">
      <c r="A603" s="52" t="s">
        <v>15</v>
      </c>
      <c r="B603" s="57" t="s">
        <v>334</v>
      </c>
      <c r="C603" s="57" t="s">
        <v>222</v>
      </c>
      <c r="D603" s="57" t="s">
        <v>216</v>
      </c>
      <c r="E603" s="57" t="s">
        <v>16</v>
      </c>
      <c r="F603" s="57"/>
      <c r="G603" s="57"/>
      <c r="H603" s="57"/>
      <c r="I603" s="36">
        <f aca="true" t="shared" si="10" ref="I603:I608">I604</f>
        <v>31070.8</v>
      </c>
    </row>
    <row r="604" spans="1:9" ht="45">
      <c r="A604" s="60" t="s">
        <v>17</v>
      </c>
      <c r="B604" s="57" t="s">
        <v>334</v>
      </c>
      <c r="C604" s="57" t="s">
        <v>222</v>
      </c>
      <c r="D604" s="57" t="s">
        <v>216</v>
      </c>
      <c r="E604" s="57" t="s">
        <v>18</v>
      </c>
      <c r="F604" s="57"/>
      <c r="G604" s="57"/>
      <c r="H604" s="57"/>
      <c r="I604" s="36">
        <f t="shared" si="10"/>
        <v>31070.8</v>
      </c>
    </row>
    <row r="605" spans="1:9" ht="45">
      <c r="A605" s="100" t="s">
        <v>19</v>
      </c>
      <c r="B605" s="57" t="s">
        <v>334</v>
      </c>
      <c r="C605" s="57" t="s">
        <v>222</v>
      </c>
      <c r="D605" s="57" t="s">
        <v>216</v>
      </c>
      <c r="E605" s="57" t="s">
        <v>20</v>
      </c>
      <c r="F605" s="57"/>
      <c r="G605" s="57"/>
      <c r="H605" s="57"/>
      <c r="I605" s="36">
        <f t="shared" si="10"/>
        <v>31070.8</v>
      </c>
    </row>
    <row r="606" spans="1:9" ht="18">
      <c r="A606" s="52" t="s">
        <v>328</v>
      </c>
      <c r="B606" s="57" t="s">
        <v>334</v>
      </c>
      <c r="C606" s="57" t="s">
        <v>222</v>
      </c>
      <c r="D606" s="57" t="s">
        <v>216</v>
      </c>
      <c r="E606" s="57" t="s">
        <v>21</v>
      </c>
      <c r="F606" s="57"/>
      <c r="G606" s="57"/>
      <c r="H606" s="57"/>
      <c r="I606" s="36">
        <f t="shared" si="10"/>
        <v>31070.8</v>
      </c>
    </row>
    <row r="607" spans="1:9" ht="45">
      <c r="A607" s="100" t="s">
        <v>273</v>
      </c>
      <c r="B607" s="57" t="s">
        <v>334</v>
      </c>
      <c r="C607" s="57" t="s">
        <v>222</v>
      </c>
      <c r="D607" s="57" t="s">
        <v>216</v>
      </c>
      <c r="E607" s="57" t="s">
        <v>21</v>
      </c>
      <c r="F607" s="57" t="s">
        <v>272</v>
      </c>
      <c r="G607" s="57"/>
      <c r="H607" s="57"/>
      <c r="I607" s="36">
        <f t="shared" si="10"/>
        <v>31070.8</v>
      </c>
    </row>
    <row r="608" spans="1:9" ht="18">
      <c r="A608" s="60" t="s">
        <v>275</v>
      </c>
      <c r="B608" s="57" t="s">
        <v>334</v>
      </c>
      <c r="C608" s="57" t="s">
        <v>222</v>
      </c>
      <c r="D608" s="57" t="s">
        <v>216</v>
      </c>
      <c r="E608" s="57" t="s">
        <v>21</v>
      </c>
      <c r="F608" s="57" t="s">
        <v>274</v>
      </c>
      <c r="G608" s="57"/>
      <c r="H608" s="57"/>
      <c r="I608" s="36">
        <f t="shared" si="10"/>
        <v>31070.8</v>
      </c>
    </row>
    <row r="609" spans="1:9" ht="18">
      <c r="A609" s="61" t="s">
        <v>260</v>
      </c>
      <c r="B609" s="67" t="s">
        <v>334</v>
      </c>
      <c r="C609" s="67" t="s">
        <v>222</v>
      </c>
      <c r="D609" s="67" t="s">
        <v>216</v>
      </c>
      <c r="E609" s="67" t="s">
        <v>21</v>
      </c>
      <c r="F609" s="67" t="s">
        <v>274</v>
      </c>
      <c r="G609" s="67" t="s">
        <v>248</v>
      </c>
      <c r="H609" s="67"/>
      <c r="I609" s="38">
        <v>31070.8</v>
      </c>
    </row>
    <row r="610" spans="1:9" ht="45">
      <c r="A610" s="60" t="s">
        <v>39</v>
      </c>
      <c r="B610" s="57" t="s">
        <v>334</v>
      </c>
      <c r="C610" s="57" t="s">
        <v>222</v>
      </c>
      <c r="D610" s="57" t="s">
        <v>216</v>
      </c>
      <c r="E610" s="57" t="s">
        <v>40</v>
      </c>
      <c r="F610" s="57"/>
      <c r="G610" s="57"/>
      <c r="H610" s="57"/>
      <c r="I610" s="36">
        <f aca="true" t="shared" si="11" ref="I610:I615">I611</f>
        <v>15288.9</v>
      </c>
    </row>
    <row r="611" spans="1:9" ht="60">
      <c r="A611" s="60" t="s">
        <v>120</v>
      </c>
      <c r="B611" s="57" t="s">
        <v>334</v>
      </c>
      <c r="C611" s="57" t="s">
        <v>222</v>
      </c>
      <c r="D611" s="57" t="s">
        <v>216</v>
      </c>
      <c r="E611" s="57" t="s">
        <v>121</v>
      </c>
      <c r="F611" s="57"/>
      <c r="G611" s="57"/>
      <c r="H611" s="57"/>
      <c r="I611" s="36">
        <f t="shared" si="11"/>
        <v>15288.9</v>
      </c>
    </row>
    <row r="612" spans="1:9" ht="60">
      <c r="A612" s="60" t="s">
        <v>446</v>
      </c>
      <c r="B612" s="57" t="s">
        <v>334</v>
      </c>
      <c r="C612" s="57" t="s">
        <v>222</v>
      </c>
      <c r="D612" s="57" t="s">
        <v>216</v>
      </c>
      <c r="E612" s="57" t="s">
        <v>122</v>
      </c>
      <c r="F612" s="57"/>
      <c r="G612" s="57"/>
      <c r="H612" s="57"/>
      <c r="I612" s="36">
        <f t="shared" si="11"/>
        <v>15288.9</v>
      </c>
    </row>
    <row r="613" spans="1:9" ht="18">
      <c r="A613" s="52" t="s">
        <v>328</v>
      </c>
      <c r="B613" s="57" t="s">
        <v>334</v>
      </c>
      <c r="C613" s="57" t="s">
        <v>222</v>
      </c>
      <c r="D613" s="57" t="s">
        <v>216</v>
      </c>
      <c r="E613" s="57" t="s">
        <v>122</v>
      </c>
      <c r="F613" s="57"/>
      <c r="G613" s="57"/>
      <c r="H613" s="57"/>
      <c r="I613" s="36">
        <f t="shared" si="11"/>
        <v>15288.9</v>
      </c>
    </row>
    <row r="614" spans="1:9" ht="45">
      <c r="A614" s="100" t="s">
        <v>273</v>
      </c>
      <c r="B614" s="57" t="s">
        <v>334</v>
      </c>
      <c r="C614" s="57" t="s">
        <v>222</v>
      </c>
      <c r="D614" s="57" t="s">
        <v>216</v>
      </c>
      <c r="E614" s="57" t="s">
        <v>122</v>
      </c>
      <c r="F614" s="57" t="s">
        <v>272</v>
      </c>
      <c r="G614" s="57"/>
      <c r="H614" s="57"/>
      <c r="I614" s="36">
        <f t="shared" si="11"/>
        <v>15288.9</v>
      </c>
    </row>
    <row r="615" spans="1:9" ht="18">
      <c r="A615" s="60" t="s">
        <v>275</v>
      </c>
      <c r="B615" s="57" t="s">
        <v>334</v>
      </c>
      <c r="C615" s="57" t="s">
        <v>222</v>
      </c>
      <c r="D615" s="57" t="s">
        <v>216</v>
      </c>
      <c r="E615" s="57" t="s">
        <v>122</v>
      </c>
      <c r="F615" s="57" t="s">
        <v>274</v>
      </c>
      <c r="G615" s="57"/>
      <c r="H615" s="57"/>
      <c r="I615" s="36">
        <f t="shared" si="11"/>
        <v>15288.9</v>
      </c>
    </row>
    <row r="616" spans="1:9" ht="18">
      <c r="A616" s="61" t="s">
        <v>260</v>
      </c>
      <c r="B616" s="57" t="s">
        <v>334</v>
      </c>
      <c r="C616" s="67" t="s">
        <v>222</v>
      </c>
      <c r="D616" s="67" t="s">
        <v>216</v>
      </c>
      <c r="E616" s="67" t="s">
        <v>122</v>
      </c>
      <c r="F616" s="67" t="s">
        <v>274</v>
      </c>
      <c r="G616" s="67" t="s">
        <v>248</v>
      </c>
      <c r="H616" s="67"/>
      <c r="I616" s="38">
        <v>15288.9</v>
      </c>
    </row>
    <row r="617" spans="1:9" ht="30">
      <c r="A617" s="52" t="s">
        <v>340</v>
      </c>
      <c r="B617" s="57" t="s">
        <v>334</v>
      </c>
      <c r="C617" s="57" t="s">
        <v>222</v>
      </c>
      <c r="D617" s="57" t="s">
        <v>216</v>
      </c>
      <c r="E617" s="57" t="s">
        <v>62</v>
      </c>
      <c r="F617" s="57"/>
      <c r="G617" s="57"/>
      <c r="H617" s="57"/>
      <c r="I617" s="36">
        <f aca="true" t="shared" si="12" ref="I617:I622">I618</f>
        <v>8591.2</v>
      </c>
    </row>
    <row r="618" spans="1:9" ht="45">
      <c r="A618" s="52" t="s">
        <v>169</v>
      </c>
      <c r="B618" s="57" t="s">
        <v>334</v>
      </c>
      <c r="C618" s="57" t="s">
        <v>222</v>
      </c>
      <c r="D618" s="57" t="s">
        <v>216</v>
      </c>
      <c r="E618" s="57" t="s">
        <v>170</v>
      </c>
      <c r="F618" s="67"/>
      <c r="G618" s="67"/>
      <c r="H618" s="67"/>
      <c r="I618" s="36">
        <f t="shared" si="12"/>
        <v>8591.2</v>
      </c>
    </row>
    <row r="619" spans="1:9" ht="45">
      <c r="A619" s="100" t="s">
        <v>171</v>
      </c>
      <c r="B619" s="57" t="s">
        <v>334</v>
      </c>
      <c r="C619" s="57" t="s">
        <v>222</v>
      </c>
      <c r="D619" s="57" t="s">
        <v>216</v>
      </c>
      <c r="E619" s="57" t="s">
        <v>172</v>
      </c>
      <c r="F619" s="67"/>
      <c r="G619" s="67"/>
      <c r="H619" s="67"/>
      <c r="I619" s="36">
        <f t="shared" si="12"/>
        <v>8591.2</v>
      </c>
    </row>
    <row r="620" spans="1:9" ht="18">
      <c r="A620" s="100" t="s">
        <v>328</v>
      </c>
      <c r="B620" s="57" t="s">
        <v>334</v>
      </c>
      <c r="C620" s="57" t="s">
        <v>222</v>
      </c>
      <c r="D620" s="57" t="s">
        <v>216</v>
      </c>
      <c r="E620" s="57" t="s">
        <v>173</v>
      </c>
      <c r="F620" s="67"/>
      <c r="G620" s="67"/>
      <c r="H620" s="67"/>
      <c r="I620" s="36">
        <f t="shared" si="12"/>
        <v>8591.2</v>
      </c>
    </row>
    <row r="621" spans="1:9" ht="45">
      <c r="A621" s="100" t="s">
        <v>273</v>
      </c>
      <c r="B621" s="57" t="s">
        <v>334</v>
      </c>
      <c r="C621" s="57" t="s">
        <v>222</v>
      </c>
      <c r="D621" s="57" t="s">
        <v>216</v>
      </c>
      <c r="E621" s="57" t="s">
        <v>173</v>
      </c>
      <c r="F621" s="57" t="s">
        <v>272</v>
      </c>
      <c r="G621" s="57"/>
      <c r="H621" s="57"/>
      <c r="I621" s="36">
        <f t="shared" si="12"/>
        <v>8591.2</v>
      </c>
    </row>
    <row r="622" spans="1:9" ht="18">
      <c r="A622" s="60" t="s">
        <v>275</v>
      </c>
      <c r="B622" s="57" t="s">
        <v>334</v>
      </c>
      <c r="C622" s="57" t="s">
        <v>222</v>
      </c>
      <c r="D622" s="57" t="s">
        <v>216</v>
      </c>
      <c r="E622" s="57" t="s">
        <v>173</v>
      </c>
      <c r="F622" s="57" t="s">
        <v>274</v>
      </c>
      <c r="G622" s="57"/>
      <c r="H622" s="57"/>
      <c r="I622" s="36">
        <f t="shared" si="12"/>
        <v>8591.2</v>
      </c>
    </row>
    <row r="623" spans="1:9" ht="18">
      <c r="A623" s="61" t="s">
        <v>260</v>
      </c>
      <c r="B623" s="67" t="s">
        <v>334</v>
      </c>
      <c r="C623" s="67" t="s">
        <v>222</v>
      </c>
      <c r="D623" s="67" t="s">
        <v>216</v>
      </c>
      <c r="E623" s="67" t="s">
        <v>173</v>
      </c>
      <c r="F623" s="67" t="s">
        <v>274</v>
      </c>
      <c r="G623" s="67" t="s">
        <v>248</v>
      </c>
      <c r="H623" s="67"/>
      <c r="I623" s="38">
        <v>8591.2</v>
      </c>
    </row>
    <row r="624" spans="1:9" ht="18">
      <c r="A624" s="62" t="s">
        <v>344</v>
      </c>
      <c r="B624" s="58" t="s">
        <v>334</v>
      </c>
      <c r="C624" s="58" t="s">
        <v>222</v>
      </c>
      <c r="D624" s="58" t="s">
        <v>222</v>
      </c>
      <c r="E624" s="58"/>
      <c r="F624" s="58"/>
      <c r="G624" s="58"/>
      <c r="H624" s="58"/>
      <c r="I624" s="35">
        <f>I625</f>
        <v>180</v>
      </c>
    </row>
    <row r="625" spans="1:9" ht="30">
      <c r="A625" s="52" t="s">
        <v>340</v>
      </c>
      <c r="B625" s="57" t="s">
        <v>334</v>
      </c>
      <c r="C625" s="57" t="s">
        <v>222</v>
      </c>
      <c r="D625" s="57" t="s">
        <v>222</v>
      </c>
      <c r="E625" s="57" t="s">
        <v>62</v>
      </c>
      <c r="F625" s="57"/>
      <c r="G625" s="57"/>
      <c r="H625" s="57"/>
      <c r="I625" s="36">
        <f>I626+I632+I638</f>
        <v>180</v>
      </c>
    </row>
    <row r="626" spans="1:9" ht="30">
      <c r="A626" s="52" t="s">
        <v>341</v>
      </c>
      <c r="B626" s="57" t="s">
        <v>334</v>
      </c>
      <c r="C626" s="57" t="s">
        <v>222</v>
      </c>
      <c r="D626" s="57" t="s">
        <v>222</v>
      </c>
      <c r="E626" s="57" t="s">
        <v>124</v>
      </c>
      <c r="F626" s="57"/>
      <c r="G626" s="57"/>
      <c r="H626" s="57"/>
      <c r="I626" s="36">
        <f>I629</f>
        <v>80</v>
      </c>
    </row>
    <row r="627" spans="1:9" ht="60">
      <c r="A627" s="52" t="s">
        <v>123</v>
      </c>
      <c r="B627" s="57" t="s">
        <v>334</v>
      </c>
      <c r="C627" s="57" t="s">
        <v>222</v>
      </c>
      <c r="D627" s="57" t="s">
        <v>222</v>
      </c>
      <c r="E627" s="57" t="s">
        <v>126</v>
      </c>
      <c r="F627" s="57"/>
      <c r="G627" s="57"/>
      <c r="H627" s="57"/>
      <c r="I627" s="36">
        <f>I628</f>
        <v>80</v>
      </c>
    </row>
    <row r="628" spans="1:9" ht="18">
      <c r="A628" s="52" t="s">
        <v>328</v>
      </c>
      <c r="B628" s="57" t="s">
        <v>334</v>
      </c>
      <c r="C628" s="57" t="s">
        <v>222</v>
      </c>
      <c r="D628" s="57" t="s">
        <v>222</v>
      </c>
      <c r="E628" s="57" t="s">
        <v>125</v>
      </c>
      <c r="F628" s="57"/>
      <c r="G628" s="57"/>
      <c r="H628" s="57"/>
      <c r="I628" s="36">
        <f>I629</f>
        <v>80</v>
      </c>
    </row>
    <row r="629" spans="1:9" ht="33.75" customHeight="1">
      <c r="A629" s="52" t="s">
        <v>362</v>
      </c>
      <c r="B629" s="57" t="s">
        <v>334</v>
      </c>
      <c r="C629" s="57" t="s">
        <v>222</v>
      </c>
      <c r="D629" s="57" t="s">
        <v>222</v>
      </c>
      <c r="E629" s="57" t="s">
        <v>125</v>
      </c>
      <c r="F629" s="57" t="s">
        <v>270</v>
      </c>
      <c r="G629" s="57"/>
      <c r="H629" s="57"/>
      <c r="I629" s="36">
        <f>I630</f>
        <v>80</v>
      </c>
    </row>
    <row r="630" spans="1:9" ht="45">
      <c r="A630" s="52" t="s">
        <v>348</v>
      </c>
      <c r="B630" s="57" t="s">
        <v>334</v>
      </c>
      <c r="C630" s="57" t="s">
        <v>222</v>
      </c>
      <c r="D630" s="57" t="s">
        <v>222</v>
      </c>
      <c r="E630" s="57" t="s">
        <v>125</v>
      </c>
      <c r="F630" s="57" t="s">
        <v>271</v>
      </c>
      <c r="G630" s="57"/>
      <c r="H630" s="57"/>
      <c r="I630" s="36">
        <f>I631</f>
        <v>80</v>
      </c>
    </row>
    <row r="631" spans="1:9" ht="18">
      <c r="A631" s="63" t="s">
        <v>260</v>
      </c>
      <c r="B631" s="67" t="s">
        <v>334</v>
      </c>
      <c r="C631" s="67" t="s">
        <v>222</v>
      </c>
      <c r="D631" s="67" t="s">
        <v>222</v>
      </c>
      <c r="E631" s="67" t="s">
        <v>125</v>
      </c>
      <c r="F631" s="67" t="s">
        <v>271</v>
      </c>
      <c r="G631" s="67" t="s">
        <v>248</v>
      </c>
      <c r="H631" s="67"/>
      <c r="I631" s="38">
        <v>80</v>
      </c>
    </row>
    <row r="632" spans="1:9" ht="33" customHeight="1">
      <c r="A632" s="52" t="s">
        <v>447</v>
      </c>
      <c r="B632" s="57" t="s">
        <v>334</v>
      </c>
      <c r="C632" s="57" t="s">
        <v>222</v>
      </c>
      <c r="D632" s="57" t="s">
        <v>222</v>
      </c>
      <c r="E632" s="57" t="s">
        <v>127</v>
      </c>
      <c r="F632" s="57"/>
      <c r="G632" s="57"/>
      <c r="H632" s="57"/>
      <c r="I632" s="36">
        <f>I635</f>
        <v>80</v>
      </c>
    </row>
    <row r="633" spans="1:9" ht="60">
      <c r="A633" s="52" t="s">
        <v>448</v>
      </c>
      <c r="B633" s="57" t="s">
        <v>334</v>
      </c>
      <c r="C633" s="57" t="s">
        <v>222</v>
      </c>
      <c r="D633" s="57" t="s">
        <v>222</v>
      </c>
      <c r="E633" s="57" t="s">
        <v>128</v>
      </c>
      <c r="F633" s="57"/>
      <c r="G633" s="57"/>
      <c r="H633" s="57"/>
      <c r="I633" s="36">
        <f>I634</f>
        <v>80</v>
      </c>
    </row>
    <row r="634" spans="1:9" ht="18">
      <c r="A634" s="52" t="s">
        <v>328</v>
      </c>
      <c r="B634" s="57" t="s">
        <v>334</v>
      </c>
      <c r="C634" s="57" t="s">
        <v>222</v>
      </c>
      <c r="D634" s="57" t="s">
        <v>222</v>
      </c>
      <c r="E634" s="57" t="s">
        <v>129</v>
      </c>
      <c r="F634" s="57"/>
      <c r="G634" s="57"/>
      <c r="H634" s="57"/>
      <c r="I634" s="36">
        <f>I635</f>
        <v>80</v>
      </c>
    </row>
    <row r="635" spans="1:9" ht="33.75" customHeight="1">
      <c r="A635" s="52" t="s">
        <v>362</v>
      </c>
      <c r="B635" s="57" t="s">
        <v>334</v>
      </c>
      <c r="C635" s="57" t="s">
        <v>222</v>
      </c>
      <c r="D635" s="57" t="s">
        <v>222</v>
      </c>
      <c r="E635" s="57" t="s">
        <v>129</v>
      </c>
      <c r="F635" s="57" t="s">
        <v>270</v>
      </c>
      <c r="G635" s="57"/>
      <c r="H635" s="57"/>
      <c r="I635" s="36">
        <f>I636</f>
        <v>80</v>
      </c>
    </row>
    <row r="636" spans="1:9" ht="45">
      <c r="A636" s="52" t="s">
        <v>348</v>
      </c>
      <c r="B636" s="57" t="s">
        <v>334</v>
      </c>
      <c r="C636" s="57" t="s">
        <v>222</v>
      </c>
      <c r="D636" s="57" t="s">
        <v>222</v>
      </c>
      <c r="E636" s="57" t="s">
        <v>129</v>
      </c>
      <c r="F636" s="57" t="s">
        <v>271</v>
      </c>
      <c r="G636" s="57"/>
      <c r="H636" s="57"/>
      <c r="I636" s="36">
        <f>I637</f>
        <v>80</v>
      </c>
    </row>
    <row r="637" spans="1:9" ht="18">
      <c r="A637" s="63" t="s">
        <v>260</v>
      </c>
      <c r="B637" s="57" t="s">
        <v>334</v>
      </c>
      <c r="C637" s="67" t="s">
        <v>222</v>
      </c>
      <c r="D637" s="67" t="s">
        <v>222</v>
      </c>
      <c r="E637" s="67" t="s">
        <v>129</v>
      </c>
      <c r="F637" s="67" t="s">
        <v>271</v>
      </c>
      <c r="G637" s="67" t="s">
        <v>248</v>
      </c>
      <c r="H637" s="67"/>
      <c r="I637" s="38">
        <v>80</v>
      </c>
    </row>
    <row r="638" spans="1:9" ht="45">
      <c r="A638" s="52" t="s">
        <v>342</v>
      </c>
      <c r="B638" s="57" t="s">
        <v>334</v>
      </c>
      <c r="C638" s="57" t="s">
        <v>222</v>
      </c>
      <c r="D638" s="57" t="s">
        <v>222</v>
      </c>
      <c r="E638" s="57" t="s">
        <v>130</v>
      </c>
      <c r="F638" s="57"/>
      <c r="G638" s="57"/>
      <c r="H638" s="57"/>
      <c r="I638" s="36">
        <f>I641</f>
        <v>20</v>
      </c>
    </row>
    <row r="639" spans="1:9" ht="75" customHeight="1">
      <c r="A639" s="52" t="s">
        <v>449</v>
      </c>
      <c r="B639" s="57" t="s">
        <v>334</v>
      </c>
      <c r="C639" s="57" t="s">
        <v>222</v>
      </c>
      <c r="D639" s="57" t="s">
        <v>222</v>
      </c>
      <c r="E639" s="57" t="s">
        <v>131</v>
      </c>
      <c r="F639" s="57"/>
      <c r="G639" s="57"/>
      <c r="H639" s="57"/>
      <c r="I639" s="36">
        <f>I640</f>
        <v>20</v>
      </c>
    </row>
    <row r="640" spans="1:9" ht="18">
      <c r="A640" s="52" t="s">
        <v>328</v>
      </c>
      <c r="B640" s="57" t="s">
        <v>334</v>
      </c>
      <c r="C640" s="57" t="s">
        <v>222</v>
      </c>
      <c r="D640" s="57" t="s">
        <v>222</v>
      </c>
      <c r="E640" s="57" t="s">
        <v>132</v>
      </c>
      <c r="F640" s="57"/>
      <c r="G640" s="57"/>
      <c r="H640" s="57"/>
      <c r="I640" s="36">
        <f>I641</f>
        <v>20</v>
      </c>
    </row>
    <row r="641" spans="1:9" ht="36" customHeight="1">
      <c r="A641" s="52" t="s">
        <v>362</v>
      </c>
      <c r="B641" s="57" t="s">
        <v>334</v>
      </c>
      <c r="C641" s="57" t="s">
        <v>222</v>
      </c>
      <c r="D641" s="57" t="s">
        <v>222</v>
      </c>
      <c r="E641" s="57" t="s">
        <v>132</v>
      </c>
      <c r="F641" s="57" t="s">
        <v>270</v>
      </c>
      <c r="G641" s="57"/>
      <c r="H641" s="57"/>
      <c r="I641" s="36">
        <f>I642</f>
        <v>20</v>
      </c>
    </row>
    <row r="642" spans="1:9" ht="45">
      <c r="A642" s="52" t="s">
        <v>348</v>
      </c>
      <c r="B642" s="57" t="s">
        <v>334</v>
      </c>
      <c r="C642" s="57" t="s">
        <v>222</v>
      </c>
      <c r="D642" s="57" t="s">
        <v>222</v>
      </c>
      <c r="E642" s="57" t="s">
        <v>132</v>
      </c>
      <c r="F642" s="57" t="s">
        <v>271</v>
      </c>
      <c r="G642" s="57"/>
      <c r="H642" s="57"/>
      <c r="I642" s="36">
        <f>I643</f>
        <v>20</v>
      </c>
    </row>
    <row r="643" spans="1:9" ht="18">
      <c r="A643" s="63" t="s">
        <v>260</v>
      </c>
      <c r="B643" s="57" t="s">
        <v>334</v>
      </c>
      <c r="C643" s="67" t="s">
        <v>222</v>
      </c>
      <c r="D643" s="67" t="s">
        <v>222</v>
      </c>
      <c r="E643" s="67" t="s">
        <v>132</v>
      </c>
      <c r="F643" s="67" t="s">
        <v>271</v>
      </c>
      <c r="G643" s="67" t="s">
        <v>248</v>
      </c>
      <c r="H643" s="67"/>
      <c r="I643" s="38">
        <v>20</v>
      </c>
    </row>
    <row r="644" spans="1:9" ht="18">
      <c r="A644" s="62" t="s">
        <v>438</v>
      </c>
      <c r="B644" s="58" t="s">
        <v>334</v>
      </c>
      <c r="C644" s="58" t="s">
        <v>219</v>
      </c>
      <c r="D644" s="57"/>
      <c r="E644" s="57"/>
      <c r="F644" s="57"/>
      <c r="G644" s="57"/>
      <c r="H644" s="67"/>
      <c r="I644" s="35">
        <f>I645+I687</f>
        <v>30343.6</v>
      </c>
    </row>
    <row r="645" spans="1:9" ht="18">
      <c r="A645" s="62" t="s">
        <v>211</v>
      </c>
      <c r="B645" s="58" t="s">
        <v>334</v>
      </c>
      <c r="C645" s="58" t="s">
        <v>219</v>
      </c>
      <c r="D645" s="58" t="s">
        <v>215</v>
      </c>
      <c r="E645" s="58"/>
      <c r="F645" s="58"/>
      <c r="G645" s="58"/>
      <c r="H645" s="58"/>
      <c r="I645" s="35">
        <f>I646</f>
        <v>22556.399999999998</v>
      </c>
    </row>
    <row r="646" spans="1:9" ht="45">
      <c r="A646" s="52" t="s">
        <v>15</v>
      </c>
      <c r="B646" s="57" t="s">
        <v>334</v>
      </c>
      <c r="C646" s="57" t="s">
        <v>219</v>
      </c>
      <c r="D646" s="57" t="s">
        <v>215</v>
      </c>
      <c r="E646" s="57" t="s">
        <v>16</v>
      </c>
      <c r="F646" s="57"/>
      <c r="G646" s="57"/>
      <c r="H646" s="57"/>
      <c r="I646" s="36">
        <f>I647+I653+I659+I671+I678</f>
        <v>22556.399999999998</v>
      </c>
    </row>
    <row r="647" spans="1:9" ht="30">
      <c r="A647" s="60" t="s">
        <v>192</v>
      </c>
      <c r="B647" s="57" t="s">
        <v>334</v>
      </c>
      <c r="C647" s="57" t="s">
        <v>219</v>
      </c>
      <c r="D647" s="57" t="s">
        <v>215</v>
      </c>
      <c r="E647" s="57" t="s">
        <v>22</v>
      </c>
      <c r="F647" s="57"/>
      <c r="G647" s="57"/>
      <c r="H647" s="57"/>
      <c r="I647" s="36">
        <f>I648</f>
        <v>15620.5</v>
      </c>
    </row>
    <row r="648" spans="1:9" ht="60">
      <c r="A648" s="52" t="s">
        <v>330</v>
      </c>
      <c r="B648" s="57" t="s">
        <v>334</v>
      </c>
      <c r="C648" s="57" t="s">
        <v>219</v>
      </c>
      <c r="D648" s="57" t="s">
        <v>215</v>
      </c>
      <c r="E648" s="57" t="s">
        <v>23</v>
      </c>
      <c r="F648" s="57"/>
      <c r="G648" s="57"/>
      <c r="H648" s="57"/>
      <c r="I648" s="36">
        <f>I649</f>
        <v>15620.5</v>
      </c>
    </row>
    <row r="649" spans="1:9" ht="18">
      <c r="A649" s="52" t="s">
        <v>328</v>
      </c>
      <c r="B649" s="57" t="s">
        <v>334</v>
      </c>
      <c r="C649" s="57" t="s">
        <v>219</v>
      </c>
      <c r="D649" s="57" t="s">
        <v>215</v>
      </c>
      <c r="E649" s="57" t="s">
        <v>24</v>
      </c>
      <c r="F649" s="57"/>
      <c r="G649" s="57"/>
      <c r="H649" s="57"/>
      <c r="I649" s="36">
        <f>I650</f>
        <v>15620.5</v>
      </c>
    </row>
    <row r="650" spans="1:9" ht="45">
      <c r="A650" s="100" t="s">
        <v>273</v>
      </c>
      <c r="B650" s="57" t="s">
        <v>334</v>
      </c>
      <c r="C650" s="57" t="s">
        <v>219</v>
      </c>
      <c r="D650" s="57" t="s">
        <v>215</v>
      </c>
      <c r="E650" s="57" t="s">
        <v>24</v>
      </c>
      <c r="F650" s="57" t="s">
        <v>272</v>
      </c>
      <c r="G650" s="57"/>
      <c r="H650" s="57"/>
      <c r="I650" s="36">
        <f>I651</f>
        <v>15620.5</v>
      </c>
    </row>
    <row r="651" spans="1:9" ht="18">
      <c r="A651" s="60" t="s">
        <v>275</v>
      </c>
      <c r="B651" s="57" t="s">
        <v>334</v>
      </c>
      <c r="C651" s="57" t="s">
        <v>219</v>
      </c>
      <c r="D651" s="57" t="s">
        <v>215</v>
      </c>
      <c r="E651" s="57" t="s">
        <v>24</v>
      </c>
      <c r="F651" s="57" t="s">
        <v>274</v>
      </c>
      <c r="G651" s="57"/>
      <c r="H651" s="57"/>
      <c r="I651" s="36">
        <f>I652</f>
        <v>15620.5</v>
      </c>
    </row>
    <row r="652" spans="1:9" ht="18">
      <c r="A652" s="61" t="s">
        <v>260</v>
      </c>
      <c r="B652" s="57" t="s">
        <v>334</v>
      </c>
      <c r="C652" s="67" t="s">
        <v>219</v>
      </c>
      <c r="D652" s="67" t="s">
        <v>215</v>
      </c>
      <c r="E652" s="67" t="s">
        <v>24</v>
      </c>
      <c r="F652" s="67" t="s">
        <v>274</v>
      </c>
      <c r="G652" s="67" t="s">
        <v>248</v>
      </c>
      <c r="H652" s="67"/>
      <c r="I652" s="38">
        <v>15620.5</v>
      </c>
    </row>
    <row r="653" spans="1:9" ht="30">
      <c r="A653" s="52" t="s">
        <v>193</v>
      </c>
      <c r="B653" s="57" t="s">
        <v>334</v>
      </c>
      <c r="C653" s="57" t="s">
        <v>219</v>
      </c>
      <c r="D653" s="57" t="s">
        <v>215</v>
      </c>
      <c r="E653" s="57" t="s">
        <v>25</v>
      </c>
      <c r="F653" s="57"/>
      <c r="G653" s="57"/>
      <c r="H653" s="57"/>
      <c r="I653" s="36">
        <f>I654</f>
        <v>2828.5</v>
      </c>
    </row>
    <row r="654" spans="1:9" ht="30">
      <c r="A654" s="52" t="s">
        <v>329</v>
      </c>
      <c r="B654" s="57" t="s">
        <v>334</v>
      </c>
      <c r="C654" s="57" t="s">
        <v>219</v>
      </c>
      <c r="D654" s="57" t="s">
        <v>215</v>
      </c>
      <c r="E654" s="57" t="s">
        <v>26</v>
      </c>
      <c r="F654" s="57"/>
      <c r="G654" s="57"/>
      <c r="H654" s="57"/>
      <c r="I654" s="36">
        <f>I655</f>
        <v>2828.5</v>
      </c>
    </row>
    <row r="655" spans="1:9" ht="18">
      <c r="A655" s="52" t="s">
        <v>328</v>
      </c>
      <c r="B655" s="57" t="s">
        <v>334</v>
      </c>
      <c r="C655" s="57" t="s">
        <v>219</v>
      </c>
      <c r="D655" s="57" t="s">
        <v>215</v>
      </c>
      <c r="E655" s="57" t="s">
        <v>27</v>
      </c>
      <c r="F655" s="57"/>
      <c r="G655" s="57"/>
      <c r="H655" s="57"/>
      <c r="I655" s="36">
        <f>I656</f>
        <v>2828.5</v>
      </c>
    </row>
    <row r="656" spans="1:9" ht="45">
      <c r="A656" s="100" t="s">
        <v>273</v>
      </c>
      <c r="B656" s="57" t="s">
        <v>334</v>
      </c>
      <c r="C656" s="57" t="s">
        <v>219</v>
      </c>
      <c r="D656" s="57" t="s">
        <v>215</v>
      </c>
      <c r="E656" s="57" t="s">
        <v>27</v>
      </c>
      <c r="F656" s="57" t="s">
        <v>272</v>
      </c>
      <c r="G656" s="57"/>
      <c r="H656" s="57"/>
      <c r="I656" s="36">
        <f>I657</f>
        <v>2828.5</v>
      </c>
    </row>
    <row r="657" spans="1:9" ht="18">
      <c r="A657" s="60" t="s">
        <v>275</v>
      </c>
      <c r="B657" s="57" t="s">
        <v>334</v>
      </c>
      <c r="C657" s="57" t="s">
        <v>219</v>
      </c>
      <c r="D657" s="57" t="s">
        <v>215</v>
      </c>
      <c r="E657" s="57" t="s">
        <v>27</v>
      </c>
      <c r="F657" s="57" t="s">
        <v>274</v>
      </c>
      <c r="G657" s="57"/>
      <c r="H657" s="57"/>
      <c r="I657" s="36">
        <f>I658</f>
        <v>2828.5</v>
      </c>
    </row>
    <row r="658" spans="1:9" ht="18">
      <c r="A658" s="61" t="s">
        <v>260</v>
      </c>
      <c r="B658" s="57" t="s">
        <v>334</v>
      </c>
      <c r="C658" s="67" t="s">
        <v>219</v>
      </c>
      <c r="D658" s="67" t="s">
        <v>215</v>
      </c>
      <c r="E658" s="67" t="s">
        <v>27</v>
      </c>
      <c r="F658" s="67" t="s">
        <v>274</v>
      </c>
      <c r="G658" s="67" t="s">
        <v>248</v>
      </c>
      <c r="H658" s="67"/>
      <c r="I658" s="38">
        <v>2828.5</v>
      </c>
    </row>
    <row r="659" spans="1:9" ht="30">
      <c r="A659" s="52" t="s">
        <v>194</v>
      </c>
      <c r="B659" s="57" t="s">
        <v>334</v>
      </c>
      <c r="C659" s="57" t="s">
        <v>219</v>
      </c>
      <c r="D659" s="57" t="s">
        <v>215</v>
      </c>
      <c r="E659" s="57" t="s">
        <v>28</v>
      </c>
      <c r="F659" s="57"/>
      <c r="G659" s="57"/>
      <c r="H659" s="57"/>
      <c r="I659" s="36">
        <f>I660</f>
        <v>3201.2999999999997</v>
      </c>
    </row>
    <row r="660" spans="1:9" ht="30">
      <c r="A660" s="52" t="s">
        <v>287</v>
      </c>
      <c r="B660" s="57" t="s">
        <v>334</v>
      </c>
      <c r="C660" s="57" t="s">
        <v>219</v>
      </c>
      <c r="D660" s="57" t="s">
        <v>215</v>
      </c>
      <c r="E660" s="57" t="s">
        <v>29</v>
      </c>
      <c r="F660" s="57"/>
      <c r="G660" s="57"/>
      <c r="H660" s="57"/>
      <c r="I660" s="36">
        <f>I661</f>
        <v>3201.2999999999997</v>
      </c>
    </row>
    <row r="661" spans="1:9" ht="18">
      <c r="A661" s="52" t="s">
        <v>328</v>
      </c>
      <c r="B661" s="57" t="s">
        <v>334</v>
      </c>
      <c r="C661" s="57" t="s">
        <v>219</v>
      </c>
      <c r="D661" s="57" t="s">
        <v>215</v>
      </c>
      <c r="E661" s="57" t="s">
        <v>30</v>
      </c>
      <c r="F661" s="57"/>
      <c r="G661" s="57"/>
      <c r="H661" s="57"/>
      <c r="I661" s="36">
        <f>I662+I665+I670</f>
        <v>3201.2999999999997</v>
      </c>
    </row>
    <row r="662" spans="1:9" ht="90">
      <c r="A662" s="60" t="s">
        <v>346</v>
      </c>
      <c r="B662" s="57" t="s">
        <v>334</v>
      </c>
      <c r="C662" s="57" t="s">
        <v>219</v>
      </c>
      <c r="D662" s="57" t="s">
        <v>215</v>
      </c>
      <c r="E662" s="57" t="s">
        <v>30</v>
      </c>
      <c r="F662" s="57" t="s">
        <v>268</v>
      </c>
      <c r="G662" s="57"/>
      <c r="H662" s="57"/>
      <c r="I662" s="36">
        <f>I663</f>
        <v>2623.4</v>
      </c>
    </row>
    <row r="663" spans="1:9" ht="30">
      <c r="A663" s="60" t="s">
        <v>277</v>
      </c>
      <c r="B663" s="57" t="s">
        <v>334</v>
      </c>
      <c r="C663" s="57" t="s">
        <v>219</v>
      </c>
      <c r="D663" s="57" t="s">
        <v>215</v>
      </c>
      <c r="E663" s="57" t="s">
        <v>30</v>
      </c>
      <c r="F663" s="57" t="s">
        <v>276</v>
      </c>
      <c r="G663" s="57"/>
      <c r="H663" s="57"/>
      <c r="I663" s="36">
        <f>I664</f>
        <v>2623.4</v>
      </c>
    </row>
    <row r="664" spans="1:9" ht="18">
      <c r="A664" s="63" t="s">
        <v>260</v>
      </c>
      <c r="B664" s="67" t="s">
        <v>334</v>
      </c>
      <c r="C664" s="67" t="s">
        <v>219</v>
      </c>
      <c r="D664" s="67" t="s">
        <v>215</v>
      </c>
      <c r="E664" s="67" t="s">
        <v>30</v>
      </c>
      <c r="F664" s="67" t="s">
        <v>276</v>
      </c>
      <c r="G664" s="67" t="s">
        <v>248</v>
      </c>
      <c r="H664" s="67"/>
      <c r="I664" s="38">
        <v>2623.4</v>
      </c>
    </row>
    <row r="665" spans="1:9" ht="33.75" customHeight="1">
      <c r="A665" s="52" t="s">
        <v>362</v>
      </c>
      <c r="B665" s="57" t="s">
        <v>334</v>
      </c>
      <c r="C665" s="57" t="s">
        <v>219</v>
      </c>
      <c r="D665" s="57" t="s">
        <v>215</v>
      </c>
      <c r="E665" s="57" t="s">
        <v>30</v>
      </c>
      <c r="F665" s="57" t="s">
        <v>270</v>
      </c>
      <c r="G665" s="57"/>
      <c r="H665" s="57"/>
      <c r="I665" s="36">
        <f>I666</f>
        <v>510.7</v>
      </c>
    </row>
    <row r="666" spans="1:9" ht="45">
      <c r="A666" s="52" t="s">
        <v>348</v>
      </c>
      <c r="B666" s="57" t="s">
        <v>334</v>
      </c>
      <c r="C666" s="57" t="s">
        <v>219</v>
      </c>
      <c r="D666" s="57" t="s">
        <v>215</v>
      </c>
      <c r="E666" s="57" t="s">
        <v>30</v>
      </c>
      <c r="F666" s="57" t="s">
        <v>271</v>
      </c>
      <c r="G666" s="57"/>
      <c r="H666" s="57"/>
      <c r="I666" s="36">
        <f>I667</f>
        <v>510.7</v>
      </c>
    </row>
    <row r="667" spans="1:9" ht="18">
      <c r="A667" s="61" t="s">
        <v>260</v>
      </c>
      <c r="B667" s="67" t="s">
        <v>334</v>
      </c>
      <c r="C667" s="67" t="s">
        <v>219</v>
      </c>
      <c r="D667" s="67" t="s">
        <v>215</v>
      </c>
      <c r="E667" s="67" t="s">
        <v>30</v>
      </c>
      <c r="F667" s="67" t="s">
        <v>271</v>
      </c>
      <c r="G667" s="67" t="s">
        <v>248</v>
      </c>
      <c r="H667" s="67"/>
      <c r="I667" s="38">
        <v>510.7</v>
      </c>
    </row>
    <row r="668" spans="1:9" ht="18">
      <c r="A668" s="52" t="s">
        <v>279</v>
      </c>
      <c r="B668" s="57" t="s">
        <v>334</v>
      </c>
      <c r="C668" s="57" t="s">
        <v>219</v>
      </c>
      <c r="D668" s="57" t="s">
        <v>215</v>
      </c>
      <c r="E668" s="57" t="s">
        <v>30</v>
      </c>
      <c r="F668" s="57" t="s">
        <v>278</v>
      </c>
      <c r="G668" s="57"/>
      <c r="H668" s="57"/>
      <c r="I668" s="36">
        <f>I669</f>
        <v>67.2</v>
      </c>
    </row>
    <row r="669" spans="1:9" ht="18">
      <c r="A669" s="52" t="s">
        <v>281</v>
      </c>
      <c r="B669" s="57" t="s">
        <v>334</v>
      </c>
      <c r="C669" s="57" t="s">
        <v>219</v>
      </c>
      <c r="D669" s="57" t="s">
        <v>215</v>
      </c>
      <c r="E669" s="57" t="s">
        <v>30</v>
      </c>
      <c r="F669" s="57" t="s">
        <v>280</v>
      </c>
      <c r="G669" s="57"/>
      <c r="H669" s="57"/>
      <c r="I669" s="36">
        <f>I670</f>
        <v>67.2</v>
      </c>
    </row>
    <row r="670" spans="1:9" ht="18">
      <c r="A670" s="61" t="s">
        <v>260</v>
      </c>
      <c r="B670" s="67" t="s">
        <v>334</v>
      </c>
      <c r="C670" s="67" t="s">
        <v>219</v>
      </c>
      <c r="D670" s="67" t="s">
        <v>215</v>
      </c>
      <c r="E670" s="67" t="s">
        <v>30</v>
      </c>
      <c r="F670" s="67" t="s">
        <v>280</v>
      </c>
      <c r="G670" s="67" t="s">
        <v>248</v>
      </c>
      <c r="H670" s="67"/>
      <c r="I670" s="38">
        <v>67.2</v>
      </c>
    </row>
    <row r="671" spans="1:9" ht="30">
      <c r="A671" s="52" t="s">
        <v>195</v>
      </c>
      <c r="B671" s="57" t="s">
        <v>334</v>
      </c>
      <c r="C671" s="57" t="s">
        <v>219</v>
      </c>
      <c r="D671" s="57" t="s">
        <v>215</v>
      </c>
      <c r="E671" s="57" t="s">
        <v>31</v>
      </c>
      <c r="F671" s="57"/>
      <c r="G671" s="57"/>
      <c r="H671" s="57"/>
      <c r="I671" s="36">
        <f>I672</f>
        <v>490</v>
      </c>
    </row>
    <row r="672" spans="1:9" ht="45">
      <c r="A672" s="52" t="s">
        <v>425</v>
      </c>
      <c r="B672" s="57" t="s">
        <v>334</v>
      </c>
      <c r="C672" s="57" t="s">
        <v>219</v>
      </c>
      <c r="D672" s="57" t="s">
        <v>215</v>
      </c>
      <c r="E672" s="57" t="s">
        <v>32</v>
      </c>
      <c r="F672" s="57"/>
      <c r="G672" s="57"/>
      <c r="H672" s="57"/>
      <c r="I672" s="36">
        <f>I673</f>
        <v>490</v>
      </c>
    </row>
    <row r="673" spans="1:9" ht="18">
      <c r="A673" s="52" t="s">
        <v>328</v>
      </c>
      <c r="B673" s="57" t="s">
        <v>334</v>
      </c>
      <c r="C673" s="57" t="s">
        <v>219</v>
      </c>
      <c r="D673" s="57" t="s">
        <v>215</v>
      </c>
      <c r="E673" s="57" t="s">
        <v>33</v>
      </c>
      <c r="F673" s="57"/>
      <c r="G673" s="57"/>
      <c r="H673" s="57"/>
      <c r="I673" s="36">
        <f>I674</f>
        <v>490</v>
      </c>
    </row>
    <row r="674" spans="1:9" ht="32.25" customHeight="1">
      <c r="A674" s="52" t="s">
        <v>362</v>
      </c>
      <c r="B674" s="57" t="s">
        <v>334</v>
      </c>
      <c r="C674" s="57" t="s">
        <v>219</v>
      </c>
      <c r="D674" s="57" t="s">
        <v>215</v>
      </c>
      <c r="E674" s="57" t="s">
        <v>33</v>
      </c>
      <c r="F674" s="57" t="s">
        <v>270</v>
      </c>
      <c r="G674" s="57"/>
      <c r="H674" s="57"/>
      <c r="I674" s="36">
        <f>I675</f>
        <v>490</v>
      </c>
    </row>
    <row r="675" spans="1:9" ht="45">
      <c r="A675" s="52" t="s">
        <v>348</v>
      </c>
      <c r="B675" s="57" t="s">
        <v>334</v>
      </c>
      <c r="C675" s="57" t="s">
        <v>219</v>
      </c>
      <c r="D675" s="57" t="s">
        <v>215</v>
      </c>
      <c r="E675" s="57" t="s">
        <v>33</v>
      </c>
      <c r="F675" s="57" t="s">
        <v>271</v>
      </c>
      <c r="G675" s="57"/>
      <c r="H675" s="57"/>
      <c r="I675" s="36">
        <f>I676</f>
        <v>490</v>
      </c>
    </row>
    <row r="676" spans="1:9" ht="18">
      <c r="A676" s="63" t="s">
        <v>260</v>
      </c>
      <c r="B676" s="67" t="s">
        <v>334</v>
      </c>
      <c r="C676" s="67" t="s">
        <v>219</v>
      </c>
      <c r="D676" s="67" t="s">
        <v>215</v>
      </c>
      <c r="E676" s="57" t="s">
        <v>33</v>
      </c>
      <c r="F676" s="67" t="s">
        <v>271</v>
      </c>
      <c r="G676" s="67" t="s">
        <v>248</v>
      </c>
      <c r="H676" s="67"/>
      <c r="I676" s="38">
        <v>490</v>
      </c>
    </row>
    <row r="677" spans="1:9" ht="30">
      <c r="A677" s="60" t="s">
        <v>422</v>
      </c>
      <c r="B677" s="57" t="s">
        <v>334</v>
      </c>
      <c r="C677" s="57" t="s">
        <v>219</v>
      </c>
      <c r="D677" s="57" t="s">
        <v>215</v>
      </c>
      <c r="E677" s="57" t="s">
        <v>423</v>
      </c>
      <c r="F677" s="57"/>
      <c r="G677" s="57"/>
      <c r="H677" s="57"/>
      <c r="I677" s="36">
        <f>I678</f>
        <v>416.1</v>
      </c>
    </row>
    <row r="678" spans="1:9" ht="45">
      <c r="A678" s="52" t="s">
        <v>177</v>
      </c>
      <c r="B678" s="57" t="s">
        <v>334</v>
      </c>
      <c r="C678" s="57" t="s">
        <v>219</v>
      </c>
      <c r="D678" s="57" t="s">
        <v>215</v>
      </c>
      <c r="E678" s="57" t="s">
        <v>459</v>
      </c>
      <c r="F678" s="67"/>
      <c r="G678" s="67"/>
      <c r="H678" s="67"/>
      <c r="I678" s="36">
        <f>I679+I683</f>
        <v>416.1</v>
      </c>
    </row>
    <row r="679" spans="1:9" ht="18">
      <c r="A679" s="52" t="s">
        <v>328</v>
      </c>
      <c r="B679" s="57" t="s">
        <v>334</v>
      </c>
      <c r="C679" s="57" t="s">
        <v>219</v>
      </c>
      <c r="D679" s="57" t="s">
        <v>215</v>
      </c>
      <c r="E679" s="57" t="s">
        <v>168</v>
      </c>
      <c r="F679" s="57"/>
      <c r="G679" s="57"/>
      <c r="H679" s="57"/>
      <c r="I679" s="36">
        <f>I680</f>
        <v>342</v>
      </c>
    </row>
    <row r="680" spans="1:9" ht="36" customHeight="1">
      <c r="A680" s="52" t="s">
        <v>362</v>
      </c>
      <c r="B680" s="57" t="s">
        <v>334</v>
      </c>
      <c r="C680" s="57" t="s">
        <v>219</v>
      </c>
      <c r="D680" s="57" t="s">
        <v>215</v>
      </c>
      <c r="E680" s="57" t="s">
        <v>168</v>
      </c>
      <c r="F680" s="57" t="s">
        <v>270</v>
      </c>
      <c r="G680" s="57"/>
      <c r="H680" s="57"/>
      <c r="I680" s="36">
        <f>I681</f>
        <v>342</v>
      </c>
    </row>
    <row r="681" spans="1:9" ht="45">
      <c r="A681" s="52" t="s">
        <v>348</v>
      </c>
      <c r="B681" s="57" t="s">
        <v>334</v>
      </c>
      <c r="C681" s="57" t="s">
        <v>219</v>
      </c>
      <c r="D681" s="57" t="s">
        <v>215</v>
      </c>
      <c r="E681" s="57" t="s">
        <v>168</v>
      </c>
      <c r="F681" s="57" t="s">
        <v>271</v>
      </c>
      <c r="G681" s="57"/>
      <c r="H681" s="57"/>
      <c r="I681" s="36">
        <f>I682</f>
        <v>342</v>
      </c>
    </row>
    <row r="682" spans="1:9" ht="18">
      <c r="A682" s="63" t="s">
        <v>260</v>
      </c>
      <c r="B682" s="67" t="s">
        <v>334</v>
      </c>
      <c r="C682" s="67" t="s">
        <v>219</v>
      </c>
      <c r="D682" s="67" t="s">
        <v>215</v>
      </c>
      <c r="E682" s="67" t="s">
        <v>168</v>
      </c>
      <c r="F682" s="67" t="s">
        <v>271</v>
      </c>
      <c r="G682" s="67" t="s">
        <v>248</v>
      </c>
      <c r="H682" s="67"/>
      <c r="I682" s="38">
        <v>342</v>
      </c>
    </row>
    <row r="683" spans="1:9" ht="18">
      <c r="A683" s="52" t="s">
        <v>328</v>
      </c>
      <c r="B683" s="57" t="s">
        <v>334</v>
      </c>
      <c r="C683" s="57" t="s">
        <v>219</v>
      </c>
      <c r="D683" s="57" t="s">
        <v>215</v>
      </c>
      <c r="E683" s="57" t="s">
        <v>460</v>
      </c>
      <c r="F683" s="57"/>
      <c r="G683" s="57"/>
      <c r="H683" s="57"/>
      <c r="I683" s="36">
        <f>I684</f>
        <v>74.1</v>
      </c>
    </row>
    <row r="684" spans="1:9" ht="31.5" customHeight="1">
      <c r="A684" s="52" t="s">
        <v>362</v>
      </c>
      <c r="B684" s="57" t="s">
        <v>334</v>
      </c>
      <c r="C684" s="57" t="s">
        <v>219</v>
      </c>
      <c r="D684" s="57" t="s">
        <v>215</v>
      </c>
      <c r="E684" s="57" t="s">
        <v>460</v>
      </c>
      <c r="F684" s="57" t="s">
        <v>270</v>
      </c>
      <c r="G684" s="57"/>
      <c r="H684" s="57"/>
      <c r="I684" s="36">
        <f>I685</f>
        <v>74.1</v>
      </c>
    </row>
    <row r="685" spans="1:9" ht="45">
      <c r="A685" s="52" t="s">
        <v>348</v>
      </c>
      <c r="B685" s="57" t="s">
        <v>334</v>
      </c>
      <c r="C685" s="57" t="s">
        <v>219</v>
      </c>
      <c r="D685" s="57" t="s">
        <v>215</v>
      </c>
      <c r="E685" s="57" t="s">
        <v>460</v>
      </c>
      <c r="F685" s="57" t="s">
        <v>271</v>
      </c>
      <c r="G685" s="57"/>
      <c r="H685" s="57"/>
      <c r="I685" s="36">
        <f>I686</f>
        <v>74.1</v>
      </c>
    </row>
    <row r="686" spans="1:9" ht="18">
      <c r="A686" s="63" t="s">
        <v>261</v>
      </c>
      <c r="B686" s="67" t="s">
        <v>334</v>
      </c>
      <c r="C686" s="67" t="s">
        <v>219</v>
      </c>
      <c r="D686" s="67" t="s">
        <v>215</v>
      </c>
      <c r="E686" s="67" t="s">
        <v>460</v>
      </c>
      <c r="F686" s="67" t="s">
        <v>271</v>
      </c>
      <c r="G686" s="67" t="s">
        <v>249</v>
      </c>
      <c r="H686" s="67"/>
      <c r="I686" s="38">
        <v>74.1</v>
      </c>
    </row>
    <row r="687" spans="1:9" ht="28.5">
      <c r="A687" s="62" t="s">
        <v>358</v>
      </c>
      <c r="B687" s="58" t="s">
        <v>334</v>
      </c>
      <c r="C687" s="58" t="s">
        <v>219</v>
      </c>
      <c r="D687" s="58" t="s">
        <v>218</v>
      </c>
      <c r="E687" s="58"/>
      <c r="F687" s="58"/>
      <c r="G687" s="58"/>
      <c r="H687" s="58"/>
      <c r="I687" s="35">
        <f>I688</f>
        <v>7787.200000000001</v>
      </c>
    </row>
    <row r="688" spans="1:9" ht="18">
      <c r="A688" s="60" t="s">
        <v>190</v>
      </c>
      <c r="B688" s="57" t="s">
        <v>334</v>
      </c>
      <c r="C688" s="57" t="s">
        <v>219</v>
      </c>
      <c r="D688" s="57" t="s">
        <v>218</v>
      </c>
      <c r="E688" s="57" t="s">
        <v>404</v>
      </c>
      <c r="F688" s="57"/>
      <c r="G688" s="57"/>
      <c r="H688" s="57"/>
      <c r="I688" s="36">
        <f>I689+I696</f>
        <v>7787.200000000001</v>
      </c>
    </row>
    <row r="689" spans="1:9" ht="30">
      <c r="A689" s="97" t="s">
        <v>267</v>
      </c>
      <c r="B689" s="57" t="s">
        <v>334</v>
      </c>
      <c r="C689" s="57" t="s">
        <v>219</v>
      </c>
      <c r="D689" s="57" t="s">
        <v>218</v>
      </c>
      <c r="E689" s="57" t="s">
        <v>403</v>
      </c>
      <c r="F689" s="57"/>
      <c r="G689" s="57"/>
      <c r="H689" s="57"/>
      <c r="I689" s="36">
        <f>I690+I693</f>
        <v>3524.6</v>
      </c>
    </row>
    <row r="690" spans="1:9" ht="90">
      <c r="A690" s="60" t="s">
        <v>346</v>
      </c>
      <c r="B690" s="57" t="s">
        <v>334</v>
      </c>
      <c r="C690" s="57" t="s">
        <v>219</v>
      </c>
      <c r="D690" s="57" t="s">
        <v>218</v>
      </c>
      <c r="E690" s="57" t="s">
        <v>403</v>
      </c>
      <c r="F690" s="57" t="s">
        <v>268</v>
      </c>
      <c r="G690" s="57"/>
      <c r="H690" s="57"/>
      <c r="I690" s="36">
        <f>I691</f>
        <v>3437.9</v>
      </c>
    </row>
    <row r="691" spans="1:9" ht="30">
      <c r="A691" s="60" t="s">
        <v>345</v>
      </c>
      <c r="B691" s="57" t="s">
        <v>334</v>
      </c>
      <c r="C691" s="57" t="s">
        <v>219</v>
      </c>
      <c r="D691" s="57" t="s">
        <v>218</v>
      </c>
      <c r="E691" s="57" t="s">
        <v>403</v>
      </c>
      <c r="F691" s="57" t="s">
        <v>269</v>
      </c>
      <c r="G691" s="57"/>
      <c r="H691" s="57"/>
      <c r="I691" s="36">
        <f>I692</f>
        <v>3437.9</v>
      </c>
    </row>
    <row r="692" spans="1:9" ht="18">
      <c r="A692" s="61" t="s">
        <v>260</v>
      </c>
      <c r="B692" s="67" t="s">
        <v>334</v>
      </c>
      <c r="C692" s="67" t="s">
        <v>219</v>
      </c>
      <c r="D692" s="67" t="s">
        <v>218</v>
      </c>
      <c r="E692" s="67" t="s">
        <v>403</v>
      </c>
      <c r="F692" s="67" t="s">
        <v>269</v>
      </c>
      <c r="G692" s="67" t="s">
        <v>248</v>
      </c>
      <c r="H692" s="67"/>
      <c r="I692" s="38">
        <v>3437.9</v>
      </c>
    </row>
    <row r="693" spans="1:9" ht="34.5" customHeight="1">
      <c r="A693" s="52" t="s">
        <v>362</v>
      </c>
      <c r="B693" s="57" t="s">
        <v>334</v>
      </c>
      <c r="C693" s="57" t="s">
        <v>219</v>
      </c>
      <c r="D693" s="57" t="s">
        <v>218</v>
      </c>
      <c r="E693" s="57" t="s">
        <v>403</v>
      </c>
      <c r="F693" s="57" t="s">
        <v>270</v>
      </c>
      <c r="G693" s="57"/>
      <c r="H693" s="57"/>
      <c r="I693" s="36">
        <f>I694</f>
        <v>86.7</v>
      </c>
    </row>
    <row r="694" spans="1:9" ht="45">
      <c r="A694" s="52" t="s">
        <v>348</v>
      </c>
      <c r="B694" s="57" t="s">
        <v>334</v>
      </c>
      <c r="C694" s="57" t="s">
        <v>219</v>
      </c>
      <c r="D694" s="57" t="s">
        <v>218</v>
      </c>
      <c r="E694" s="57" t="s">
        <v>403</v>
      </c>
      <c r="F694" s="57" t="s">
        <v>271</v>
      </c>
      <c r="G694" s="57"/>
      <c r="H694" s="57"/>
      <c r="I694" s="36">
        <f>G695:I695</f>
        <v>86.7</v>
      </c>
    </row>
    <row r="695" spans="1:9" ht="18">
      <c r="A695" s="61" t="s">
        <v>260</v>
      </c>
      <c r="B695" s="67" t="s">
        <v>334</v>
      </c>
      <c r="C695" s="67" t="s">
        <v>219</v>
      </c>
      <c r="D695" s="67" t="s">
        <v>218</v>
      </c>
      <c r="E695" s="67" t="s">
        <v>403</v>
      </c>
      <c r="F695" s="67" t="s">
        <v>271</v>
      </c>
      <c r="G695" s="67" t="s">
        <v>248</v>
      </c>
      <c r="H695" s="67"/>
      <c r="I695" s="38">
        <v>86.7</v>
      </c>
    </row>
    <row r="696" spans="1:9" ht="30">
      <c r="A696" s="60" t="s">
        <v>293</v>
      </c>
      <c r="B696" s="57" t="s">
        <v>334</v>
      </c>
      <c r="C696" s="57" t="s">
        <v>219</v>
      </c>
      <c r="D696" s="57" t="s">
        <v>218</v>
      </c>
      <c r="E696" s="57" t="s">
        <v>34</v>
      </c>
      <c r="F696" s="57"/>
      <c r="G696" s="57"/>
      <c r="H696" s="57"/>
      <c r="I696" s="36">
        <f>I697+I700</f>
        <v>4262.6</v>
      </c>
    </row>
    <row r="697" spans="1:9" ht="90">
      <c r="A697" s="60" t="s">
        <v>346</v>
      </c>
      <c r="B697" s="57" t="s">
        <v>334</v>
      </c>
      <c r="C697" s="57" t="s">
        <v>219</v>
      </c>
      <c r="D697" s="57" t="s">
        <v>218</v>
      </c>
      <c r="E697" s="57" t="s">
        <v>34</v>
      </c>
      <c r="F697" s="57" t="s">
        <v>268</v>
      </c>
      <c r="G697" s="57"/>
      <c r="H697" s="57"/>
      <c r="I697" s="36">
        <f>I698</f>
        <v>3987</v>
      </c>
    </row>
    <row r="698" spans="1:9" ht="30">
      <c r="A698" s="60" t="s">
        <v>277</v>
      </c>
      <c r="B698" s="57" t="s">
        <v>334</v>
      </c>
      <c r="C698" s="57" t="s">
        <v>219</v>
      </c>
      <c r="D698" s="57" t="s">
        <v>218</v>
      </c>
      <c r="E698" s="57" t="s">
        <v>34</v>
      </c>
      <c r="F698" s="57" t="s">
        <v>276</v>
      </c>
      <c r="G698" s="57"/>
      <c r="H698" s="57"/>
      <c r="I698" s="36">
        <f>I699</f>
        <v>3987</v>
      </c>
    </row>
    <row r="699" spans="1:9" ht="18">
      <c r="A699" s="63" t="s">
        <v>260</v>
      </c>
      <c r="B699" s="67" t="s">
        <v>334</v>
      </c>
      <c r="C699" s="67" t="s">
        <v>219</v>
      </c>
      <c r="D699" s="67" t="s">
        <v>218</v>
      </c>
      <c r="E699" s="67" t="s">
        <v>34</v>
      </c>
      <c r="F699" s="67" t="s">
        <v>276</v>
      </c>
      <c r="G699" s="67" t="s">
        <v>248</v>
      </c>
      <c r="H699" s="67"/>
      <c r="I699" s="38">
        <v>3987</v>
      </c>
    </row>
    <row r="700" spans="1:9" ht="36" customHeight="1">
      <c r="A700" s="52" t="s">
        <v>362</v>
      </c>
      <c r="B700" s="57" t="s">
        <v>334</v>
      </c>
      <c r="C700" s="57" t="s">
        <v>219</v>
      </c>
      <c r="D700" s="57" t="s">
        <v>218</v>
      </c>
      <c r="E700" s="57" t="s">
        <v>34</v>
      </c>
      <c r="F700" s="57" t="s">
        <v>270</v>
      </c>
      <c r="G700" s="57"/>
      <c r="H700" s="57"/>
      <c r="I700" s="36">
        <f>I701</f>
        <v>275.6</v>
      </c>
    </row>
    <row r="701" spans="1:9" ht="45">
      <c r="A701" s="52" t="s">
        <v>348</v>
      </c>
      <c r="B701" s="57" t="s">
        <v>334</v>
      </c>
      <c r="C701" s="57" t="s">
        <v>219</v>
      </c>
      <c r="D701" s="57" t="s">
        <v>218</v>
      </c>
      <c r="E701" s="57" t="s">
        <v>34</v>
      </c>
      <c r="F701" s="57" t="s">
        <v>271</v>
      </c>
      <c r="G701" s="57"/>
      <c r="H701" s="57"/>
      <c r="I701" s="36">
        <f>I702</f>
        <v>275.6</v>
      </c>
    </row>
    <row r="702" spans="1:9" ht="18">
      <c r="A702" s="61" t="s">
        <v>260</v>
      </c>
      <c r="B702" s="67" t="s">
        <v>334</v>
      </c>
      <c r="C702" s="67" t="s">
        <v>219</v>
      </c>
      <c r="D702" s="67" t="s">
        <v>218</v>
      </c>
      <c r="E702" s="67" t="s">
        <v>34</v>
      </c>
      <c r="F702" s="67" t="s">
        <v>271</v>
      </c>
      <c r="G702" s="67" t="s">
        <v>248</v>
      </c>
      <c r="H702" s="67"/>
      <c r="I702" s="38">
        <v>275.6</v>
      </c>
    </row>
    <row r="703" spans="1:9" ht="18">
      <c r="A703" s="62" t="s">
        <v>212</v>
      </c>
      <c r="B703" s="58" t="s">
        <v>334</v>
      </c>
      <c r="C703" s="58" t="s">
        <v>229</v>
      </c>
      <c r="D703" s="58"/>
      <c r="E703" s="67"/>
      <c r="F703" s="67"/>
      <c r="G703" s="67"/>
      <c r="H703" s="67"/>
      <c r="I703" s="35">
        <f aca="true" t="shared" si="13" ref="I703:I714">I704</f>
        <v>3977.7999999999997</v>
      </c>
    </row>
    <row r="704" spans="1:9" ht="18">
      <c r="A704" s="62" t="s">
        <v>264</v>
      </c>
      <c r="B704" s="58" t="s">
        <v>334</v>
      </c>
      <c r="C704" s="58" t="s">
        <v>229</v>
      </c>
      <c r="D704" s="58" t="s">
        <v>218</v>
      </c>
      <c r="E704" s="67"/>
      <c r="F704" s="67"/>
      <c r="G704" s="67"/>
      <c r="H704" s="67"/>
      <c r="I704" s="35">
        <f t="shared" si="13"/>
        <v>3977.7999999999997</v>
      </c>
    </row>
    <row r="705" spans="1:9" ht="30">
      <c r="A705" s="52" t="s">
        <v>340</v>
      </c>
      <c r="B705" s="57" t="s">
        <v>334</v>
      </c>
      <c r="C705" s="57" t="s">
        <v>229</v>
      </c>
      <c r="D705" s="57" t="s">
        <v>218</v>
      </c>
      <c r="E705" s="57" t="s">
        <v>133</v>
      </c>
      <c r="F705" s="57"/>
      <c r="G705" s="57"/>
      <c r="H705" s="67"/>
      <c r="I705" s="36">
        <f t="shared" si="13"/>
        <v>3977.7999999999997</v>
      </c>
    </row>
    <row r="706" spans="1:9" ht="30">
      <c r="A706" s="52" t="s">
        <v>354</v>
      </c>
      <c r="B706" s="57" t="s">
        <v>334</v>
      </c>
      <c r="C706" s="57" t="s">
        <v>229</v>
      </c>
      <c r="D706" s="57" t="s">
        <v>218</v>
      </c>
      <c r="E706" s="57" t="s">
        <v>134</v>
      </c>
      <c r="F706" s="57"/>
      <c r="G706" s="57"/>
      <c r="H706" s="67"/>
      <c r="I706" s="36">
        <f t="shared" si="13"/>
        <v>3977.7999999999997</v>
      </c>
    </row>
    <row r="707" spans="1:9" ht="75">
      <c r="A707" s="52" t="s">
        <v>355</v>
      </c>
      <c r="B707" s="57" t="s">
        <v>334</v>
      </c>
      <c r="C707" s="57" t="s">
        <v>229</v>
      </c>
      <c r="D707" s="57" t="s">
        <v>218</v>
      </c>
      <c r="E707" s="57" t="s">
        <v>135</v>
      </c>
      <c r="F707" s="57"/>
      <c r="G707" s="57"/>
      <c r="H707" s="67"/>
      <c r="I707" s="36">
        <f>I712+I708</f>
        <v>3977.7999999999997</v>
      </c>
    </row>
    <row r="708" spans="1:9" ht="18">
      <c r="A708" s="52" t="s">
        <v>328</v>
      </c>
      <c r="B708" s="57" t="s">
        <v>334</v>
      </c>
      <c r="C708" s="57" t="s">
        <v>229</v>
      </c>
      <c r="D708" s="57" t="s">
        <v>218</v>
      </c>
      <c r="E708" s="57" t="s">
        <v>484</v>
      </c>
      <c r="F708" s="57"/>
      <c r="G708" s="57"/>
      <c r="H708" s="67"/>
      <c r="I708" s="36">
        <f>I709</f>
        <v>627.1</v>
      </c>
    </row>
    <row r="709" spans="1:9" ht="30">
      <c r="A709" s="52" t="s">
        <v>283</v>
      </c>
      <c r="B709" s="57" t="s">
        <v>334</v>
      </c>
      <c r="C709" s="57" t="s">
        <v>229</v>
      </c>
      <c r="D709" s="57" t="s">
        <v>218</v>
      </c>
      <c r="E709" s="57" t="s">
        <v>484</v>
      </c>
      <c r="F709" s="57" t="s">
        <v>282</v>
      </c>
      <c r="G709" s="57"/>
      <c r="H709" s="67"/>
      <c r="I709" s="36">
        <f>I710</f>
        <v>627.1</v>
      </c>
    </row>
    <row r="710" spans="1:9" ht="30">
      <c r="A710" s="52" t="s">
        <v>296</v>
      </c>
      <c r="B710" s="57" t="s">
        <v>334</v>
      </c>
      <c r="C710" s="57" t="s">
        <v>229</v>
      </c>
      <c r="D710" s="57" t="s">
        <v>218</v>
      </c>
      <c r="E710" s="57" t="s">
        <v>484</v>
      </c>
      <c r="F710" s="57" t="s">
        <v>286</v>
      </c>
      <c r="G710" s="57"/>
      <c r="H710" s="67"/>
      <c r="I710" s="36">
        <f>I711</f>
        <v>627.1</v>
      </c>
    </row>
    <row r="711" spans="1:9" ht="18">
      <c r="A711" s="61" t="s">
        <v>261</v>
      </c>
      <c r="B711" s="67" t="s">
        <v>334</v>
      </c>
      <c r="C711" s="67" t="s">
        <v>229</v>
      </c>
      <c r="D711" s="67" t="s">
        <v>218</v>
      </c>
      <c r="E711" s="67" t="s">
        <v>484</v>
      </c>
      <c r="F711" s="67" t="s">
        <v>286</v>
      </c>
      <c r="G711" s="67" t="s">
        <v>249</v>
      </c>
      <c r="H711" s="67"/>
      <c r="I711" s="38">
        <v>627.1</v>
      </c>
    </row>
    <row r="712" spans="1:9" ht="18">
      <c r="A712" s="52" t="s">
        <v>328</v>
      </c>
      <c r="B712" s="57" t="s">
        <v>334</v>
      </c>
      <c r="C712" s="57" t="s">
        <v>229</v>
      </c>
      <c r="D712" s="57" t="s">
        <v>218</v>
      </c>
      <c r="E712" s="57" t="s">
        <v>136</v>
      </c>
      <c r="F712" s="57"/>
      <c r="G712" s="57"/>
      <c r="H712" s="67"/>
      <c r="I712" s="36">
        <f>I713+I716</f>
        <v>3350.7</v>
      </c>
    </row>
    <row r="713" spans="1:9" ht="30">
      <c r="A713" s="52" t="s">
        <v>283</v>
      </c>
      <c r="B713" s="57" t="s">
        <v>334</v>
      </c>
      <c r="C713" s="57" t="s">
        <v>229</v>
      </c>
      <c r="D713" s="57" t="s">
        <v>218</v>
      </c>
      <c r="E713" s="57" t="s">
        <v>136</v>
      </c>
      <c r="F713" s="57" t="s">
        <v>282</v>
      </c>
      <c r="G713" s="57"/>
      <c r="H713" s="67"/>
      <c r="I713" s="36">
        <f t="shared" si="13"/>
        <v>1547.8</v>
      </c>
    </row>
    <row r="714" spans="1:9" ht="30">
      <c r="A714" s="52" t="s">
        <v>296</v>
      </c>
      <c r="B714" s="57" t="s">
        <v>334</v>
      </c>
      <c r="C714" s="57" t="s">
        <v>229</v>
      </c>
      <c r="D714" s="57" t="s">
        <v>218</v>
      </c>
      <c r="E714" s="57" t="s">
        <v>136</v>
      </c>
      <c r="F714" s="57" t="s">
        <v>286</v>
      </c>
      <c r="G714" s="57"/>
      <c r="H714" s="67"/>
      <c r="I714" s="36">
        <f t="shared" si="13"/>
        <v>1547.8</v>
      </c>
    </row>
    <row r="715" spans="1:9" ht="18">
      <c r="A715" s="61" t="s">
        <v>260</v>
      </c>
      <c r="B715" s="67" t="s">
        <v>334</v>
      </c>
      <c r="C715" s="67" t="s">
        <v>229</v>
      </c>
      <c r="D715" s="67" t="s">
        <v>218</v>
      </c>
      <c r="E715" s="67" t="s">
        <v>136</v>
      </c>
      <c r="F715" s="67" t="s">
        <v>286</v>
      </c>
      <c r="G715" s="67" t="s">
        <v>248</v>
      </c>
      <c r="H715" s="67"/>
      <c r="I715" s="38">
        <v>1547.8</v>
      </c>
    </row>
    <row r="716" spans="1:9" ht="30">
      <c r="A716" s="52" t="s">
        <v>283</v>
      </c>
      <c r="B716" s="57" t="s">
        <v>334</v>
      </c>
      <c r="C716" s="57" t="s">
        <v>229</v>
      </c>
      <c r="D716" s="57" t="s">
        <v>218</v>
      </c>
      <c r="E716" s="57" t="s">
        <v>136</v>
      </c>
      <c r="F716" s="57" t="s">
        <v>282</v>
      </c>
      <c r="G716" s="57"/>
      <c r="H716" s="67"/>
      <c r="I716" s="36">
        <f>I717</f>
        <v>1802.9</v>
      </c>
    </row>
    <row r="717" spans="1:9" ht="30">
      <c r="A717" s="52" t="s">
        <v>296</v>
      </c>
      <c r="B717" s="57" t="s">
        <v>334</v>
      </c>
      <c r="C717" s="57" t="s">
        <v>229</v>
      </c>
      <c r="D717" s="57" t="s">
        <v>218</v>
      </c>
      <c r="E717" s="57" t="s">
        <v>136</v>
      </c>
      <c r="F717" s="57" t="s">
        <v>286</v>
      </c>
      <c r="G717" s="57"/>
      <c r="H717" s="67"/>
      <c r="I717" s="36">
        <f>I718</f>
        <v>1802.9</v>
      </c>
    </row>
    <row r="718" spans="1:9" ht="18">
      <c r="A718" s="61" t="s">
        <v>261</v>
      </c>
      <c r="B718" s="67" t="s">
        <v>334</v>
      </c>
      <c r="C718" s="67" t="s">
        <v>229</v>
      </c>
      <c r="D718" s="67" t="s">
        <v>218</v>
      </c>
      <c r="E718" s="67" t="s">
        <v>136</v>
      </c>
      <c r="F718" s="67" t="s">
        <v>286</v>
      </c>
      <c r="G718" s="67" t="s">
        <v>249</v>
      </c>
      <c r="H718" s="67"/>
      <c r="I718" s="38">
        <v>1802.9</v>
      </c>
    </row>
    <row r="719" spans="1:9" ht="18">
      <c r="A719" s="62" t="s">
        <v>259</v>
      </c>
      <c r="B719" s="58" t="s">
        <v>334</v>
      </c>
      <c r="C719" s="58" t="s">
        <v>232</v>
      </c>
      <c r="D719" s="57"/>
      <c r="E719" s="57"/>
      <c r="F719" s="57"/>
      <c r="G719" s="57"/>
      <c r="H719" s="57"/>
      <c r="I719" s="35">
        <f>I720</f>
        <v>9340.8</v>
      </c>
    </row>
    <row r="720" spans="1:9" ht="18">
      <c r="A720" s="62" t="s">
        <v>257</v>
      </c>
      <c r="B720" s="58" t="s">
        <v>334</v>
      </c>
      <c r="C720" s="58" t="s">
        <v>232</v>
      </c>
      <c r="D720" s="58" t="s">
        <v>221</v>
      </c>
      <c r="E720" s="58"/>
      <c r="F720" s="58"/>
      <c r="G720" s="58"/>
      <c r="H720" s="58"/>
      <c r="I720" s="35">
        <f>I721</f>
        <v>9340.8</v>
      </c>
    </row>
    <row r="721" spans="1:9" ht="45">
      <c r="A721" s="60" t="s">
        <v>39</v>
      </c>
      <c r="B721" s="57" t="s">
        <v>334</v>
      </c>
      <c r="C721" s="57" t="s">
        <v>232</v>
      </c>
      <c r="D721" s="57" t="s">
        <v>221</v>
      </c>
      <c r="E721" s="57" t="s">
        <v>40</v>
      </c>
      <c r="F721" s="57"/>
      <c r="G721" s="57"/>
      <c r="H721" s="57"/>
      <c r="I721" s="36">
        <f>I722+I736</f>
        <v>9340.8</v>
      </c>
    </row>
    <row r="722" spans="1:9" ht="75">
      <c r="A722" s="60" t="s">
        <v>450</v>
      </c>
      <c r="B722" s="57" t="s">
        <v>334</v>
      </c>
      <c r="C722" s="57" t="s">
        <v>232</v>
      </c>
      <c r="D722" s="57" t="s">
        <v>221</v>
      </c>
      <c r="E722" s="57" t="s">
        <v>41</v>
      </c>
      <c r="F722" s="57"/>
      <c r="G722" s="57"/>
      <c r="H722" s="57"/>
      <c r="I722" s="36">
        <f>I723+I731</f>
        <v>9090.8</v>
      </c>
    </row>
    <row r="723" spans="1:9" ht="60">
      <c r="A723" s="60" t="s">
        <v>453</v>
      </c>
      <c r="B723" s="57" t="s">
        <v>334</v>
      </c>
      <c r="C723" s="57" t="s">
        <v>232</v>
      </c>
      <c r="D723" s="57" t="s">
        <v>221</v>
      </c>
      <c r="E723" s="57" t="s">
        <v>44</v>
      </c>
      <c r="F723" s="57"/>
      <c r="G723" s="57"/>
      <c r="H723" s="57"/>
      <c r="I723" s="36">
        <f>I724</f>
        <v>500</v>
      </c>
    </row>
    <row r="724" spans="1:9" ht="18">
      <c r="A724" s="52" t="s">
        <v>328</v>
      </c>
      <c r="B724" s="57" t="s">
        <v>334</v>
      </c>
      <c r="C724" s="57" t="s">
        <v>232</v>
      </c>
      <c r="D724" s="57" t="s">
        <v>221</v>
      </c>
      <c r="E724" s="57" t="s">
        <v>45</v>
      </c>
      <c r="F724" s="57"/>
      <c r="G724" s="57"/>
      <c r="H724" s="57"/>
      <c r="I724" s="36">
        <f>I728+I725</f>
        <v>500</v>
      </c>
    </row>
    <row r="725" spans="1:9" ht="90">
      <c r="A725" s="60" t="s">
        <v>346</v>
      </c>
      <c r="B725" s="57" t="s">
        <v>334</v>
      </c>
      <c r="C725" s="57" t="s">
        <v>232</v>
      </c>
      <c r="D725" s="57" t="s">
        <v>221</v>
      </c>
      <c r="E725" s="57" t="s">
        <v>45</v>
      </c>
      <c r="F725" s="57" t="s">
        <v>268</v>
      </c>
      <c r="G725" s="57"/>
      <c r="H725" s="57"/>
      <c r="I725" s="36">
        <f>I726</f>
        <v>150</v>
      </c>
    </row>
    <row r="726" spans="1:9" ht="30">
      <c r="A726" s="60" t="s">
        <v>345</v>
      </c>
      <c r="B726" s="57" t="s">
        <v>334</v>
      </c>
      <c r="C726" s="57" t="s">
        <v>232</v>
      </c>
      <c r="D726" s="57" t="s">
        <v>221</v>
      </c>
      <c r="E726" s="57" t="s">
        <v>45</v>
      </c>
      <c r="F726" s="57" t="s">
        <v>269</v>
      </c>
      <c r="G726" s="57"/>
      <c r="H726" s="57"/>
      <c r="I726" s="36">
        <f>I727</f>
        <v>150</v>
      </c>
    </row>
    <row r="727" spans="1:9" ht="18">
      <c r="A727" s="61" t="s">
        <v>260</v>
      </c>
      <c r="B727" s="67" t="s">
        <v>334</v>
      </c>
      <c r="C727" s="67" t="s">
        <v>232</v>
      </c>
      <c r="D727" s="67" t="s">
        <v>221</v>
      </c>
      <c r="E727" s="67" t="s">
        <v>45</v>
      </c>
      <c r="F727" s="67" t="s">
        <v>269</v>
      </c>
      <c r="G727" s="67" t="s">
        <v>248</v>
      </c>
      <c r="H727" s="67"/>
      <c r="I727" s="38">
        <v>150</v>
      </c>
    </row>
    <row r="728" spans="1:9" ht="34.5" customHeight="1">
      <c r="A728" s="52" t="s">
        <v>362</v>
      </c>
      <c r="B728" s="57" t="s">
        <v>334</v>
      </c>
      <c r="C728" s="57" t="s">
        <v>232</v>
      </c>
      <c r="D728" s="57" t="s">
        <v>221</v>
      </c>
      <c r="E728" s="57" t="s">
        <v>45</v>
      </c>
      <c r="F728" s="57" t="s">
        <v>270</v>
      </c>
      <c r="G728" s="57"/>
      <c r="H728" s="57"/>
      <c r="I728" s="36">
        <f>I729</f>
        <v>350</v>
      </c>
    </row>
    <row r="729" spans="1:9" ht="45">
      <c r="A729" s="52" t="s">
        <v>348</v>
      </c>
      <c r="B729" s="57" t="s">
        <v>334</v>
      </c>
      <c r="C729" s="57" t="s">
        <v>232</v>
      </c>
      <c r="D729" s="57" t="s">
        <v>221</v>
      </c>
      <c r="E729" s="57" t="s">
        <v>45</v>
      </c>
      <c r="F729" s="57" t="s">
        <v>271</v>
      </c>
      <c r="G729" s="57"/>
      <c r="H729" s="57"/>
      <c r="I729" s="36">
        <f>I730</f>
        <v>350</v>
      </c>
    </row>
    <row r="730" spans="1:9" ht="18">
      <c r="A730" s="61" t="s">
        <v>260</v>
      </c>
      <c r="B730" s="67" t="s">
        <v>334</v>
      </c>
      <c r="C730" s="67" t="s">
        <v>232</v>
      </c>
      <c r="D730" s="67" t="s">
        <v>221</v>
      </c>
      <c r="E730" s="67" t="s">
        <v>45</v>
      </c>
      <c r="F730" s="67" t="s">
        <v>271</v>
      </c>
      <c r="G730" s="67" t="s">
        <v>248</v>
      </c>
      <c r="H730" s="67"/>
      <c r="I730" s="38">
        <v>350</v>
      </c>
    </row>
    <row r="731" spans="1:9" ht="75">
      <c r="A731" s="60" t="s">
        <v>46</v>
      </c>
      <c r="B731" s="57" t="s">
        <v>334</v>
      </c>
      <c r="C731" s="57" t="s">
        <v>232</v>
      </c>
      <c r="D731" s="57" t="s">
        <v>221</v>
      </c>
      <c r="E731" s="57" t="s">
        <v>47</v>
      </c>
      <c r="F731" s="57"/>
      <c r="G731" s="57"/>
      <c r="H731" s="57"/>
      <c r="I731" s="36">
        <f>I732</f>
        <v>8590.8</v>
      </c>
    </row>
    <row r="732" spans="1:9" ht="18">
      <c r="A732" s="52" t="s">
        <v>328</v>
      </c>
      <c r="B732" s="57" t="s">
        <v>334</v>
      </c>
      <c r="C732" s="57" t="s">
        <v>232</v>
      </c>
      <c r="D732" s="57" t="s">
        <v>221</v>
      </c>
      <c r="E732" s="57" t="s">
        <v>48</v>
      </c>
      <c r="F732" s="57"/>
      <c r="G732" s="57"/>
      <c r="H732" s="57"/>
      <c r="I732" s="36">
        <f>I733</f>
        <v>8590.8</v>
      </c>
    </row>
    <row r="733" spans="1:9" ht="45">
      <c r="A733" s="100" t="s">
        <v>273</v>
      </c>
      <c r="B733" s="57" t="s">
        <v>334</v>
      </c>
      <c r="C733" s="57" t="s">
        <v>232</v>
      </c>
      <c r="D733" s="57" t="s">
        <v>221</v>
      </c>
      <c r="E733" s="57" t="s">
        <v>48</v>
      </c>
      <c r="F733" s="57" t="s">
        <v>272</v>
      </c>
      <c r="G733" s="57"/>
      <c r="H733" s="57"/>
      <c r="I733" s="36">
        <f>I734</f>
        <v>8590.8</v>
      </c>
    </row>
    <row r="734" spans="1:9" ht="18">
      <c r="A734" s="60" t="s">
        <v>298</v>
      </c>
      <c r="B734" s="57" t="s">
        <v>334</v>
      </c>
      <c r="C734" s="57" t="s">
        <v>232</v>
      </c>
      <c r="D734" s="57" t="s">
        <v>221</v>
      </c>
      <c r="E734" s="57" t="s">
        <v>48</v>
      </c>
      <c r="F734" s="57" t="s">
        <v>297</v>
      </c>
      <c r="G734" s="57"/>
      <c r="H734" s="57"/>
      <c r="I734" s="36">
        <f>I735</f>
        <v>8590.8</v>
      </c>
    </row>
    <row r="735" spans="1:9" ht="18">
      <c r="A735" s="61" t="s">
        <v>260</v>
      </c>
      <c r="B735" s="67" t="s">
        <v>334</v>
      </c>
      <c r="C735" s="67" t="s">
        <v>232</v>
      </c>
      <c r="D735" s="67" t="s">
        <v>221</v>
      </c>
      <c r="E735" s="67" t="s">
        <v>48</v>
      </c>
      <c r="F735" s="67" t="s">
        <v>297</v>
      </c>
      <c r="G735" s="67" t="s">
        <v>248</v>
      </c>
      <c r="H735" s="67"/>
      <c r="I735" s="38">
        <v>8590.8</v>
      </c>
    </row>
    <row r="736" spans="1:9" ht="45">
      <c r="A736" s="60" t="s">
        <v>49</v>
      </c>
      <c r="B736" s="57" t="s">
        <v>334</v>
      </c>
      <c r="C736" s="57" t="s">
        <v>232</v>
      </c>
      <c r="D736" s="57" t="s">
        <v>221</v>
      </c>
      <c r="E736" s="57" t="s">
        <v>50</v>
      </c>
      <c r="F736" s="67"/>
      <c r="G736" s="67"/>
      <c r="H736" s="67"/>
      <c r="I736" s="36">
        <f>I737</f>
        <v>250</v>
      </c>
    </row>
    <row r="737" spans="1:9" ht="30">
      <c r="A737" s="60" t="s">
        <v>51</v>
      </c>
      <c r="B737" s="57" t="s">
        <v>334</v>
      </c>
      <c r="C737" s="57" t="s">
        <v>232</v>
      </c>
      <c r="D737" s="57" t="s">
        <v>221</v>
      </c>
      <c r="E737" s="57" t="s">
        <v>52</v>
      </c>
      <c r="F737" s="67"/>
      <c r="G737" s="67"/>
      <c r="H737" s="67"/>
      <c r="I737" s="36">
        <f>I738</f>
        <v>250</v>
      </c>
    </row>
    <row r="738" spans="1:9" ht="18">
      <c r="A738" s="52" t="s">
        <v>328</v>
      </c>
      <c r="B738" s="57" t="s">
        <v>334</v>
      </c>
      <c r="C738" s="57" t="s">
        <v>232</v>
      </c>
      <c r="D738" s="57" t="s">
        <v>221</v>
      </c>
      <c r="E738" s="57" t="s">
        <v>53</v>
      </c>
      <c r="F738" s="57"/>
      <c r="G738" s="67"/>
      <c r="H738" s="67"/>
      <c r="I738" s="36">
        <f>I739</f>
        <v>250</v>
      </c>
    </row>
    <row r="739" spans="1:9" ht="27.75" customHeight="1">
      <c r="A739" s="52" t="s">
        <v>362</v>
      </c>
      <c r="B739" s="57" t="s">
        <v>334</v>
      </c>
      <c r="C739" s="57" t="s">
        <v>232</v>
      </c>
      <c r="D739" s="57" t="s">
        <v>221</v>
      </c>
      <c r="E739" s="57" t="s">
        <v>53</v>
      </c>
      <c r="F739" s="57" t="s">
        <v>270</v>
      </c>
      <c r="G739" s="67"/>
      <c r="H739" s="67"/>
      <c r="I739" s="36">
        <f>I740</f>
        <v>250</v>
      </c>
    </row>
    <row r="740" spans="1:9" ht="45">
      <c r="A740" s="52" t="s">
        <v>348</v>
      </c>
      <c r="B740" s="57" t="s">
        <v>334</v>
      </c>
      <c r="C740" s="57" t="s">
        <v>232</v>
      </c>
      <c r="D740" s="57" t="s">
        <v>221</v>
      </c>
      <c r="E740" s="57" t="s">
        <v>53</v>
      </c>
      <c r="F740" s="57" t="s">
        <v>271</v>
      </c>
      <c r="G740" s="67"/>
      <c r="H740" s="67"/>
      <c r="I740" s="36">
        <f>I741</f>
        <v>250</v>
      </c>
    </row>
    <row r="741" spans="1:9" ht="18">
      <c r="A741" s="61" t="s">
        <v>260</v>
      </c>
      <c r="B741" s="67" t="s">
        <v>334</v>
      </c>
      <c r="C741" s="67" t="s">
        <v>232</v>
      </c>
      <c r="D741" s="67" t="s">
        <v>221</v>
      </c>
      <c r="E741" s="67" t="s">
        <v>53</v>
      </c>
      <c r="F741" s="67" t="s">
        <v>271</v>
      </c>
      <c r="G741" s="67" t="s">
        <v>248</v>
      </c>
      <c r="H741" s="67"/>
      <c r="I741" s="38">
        <v>250</v>
      </c>
    </row>
    <row r="742" spans="1:9" ht="28.5">
      <c r="A742" s="62" t="s">
        <v>253</v>
      </c>
      <c r="B742" s="58" t="s">
        <v>236</v>
      </c>
      <c r="C742" s="58"/>
      <c r="D742" s="58"/>
      <c r="E742" s="58"/>
      <c r="F742" s="58"/>
      <c r="G742" s="58"/>
      <c r="H742" s="58"/>
      <c r="I742" s="35">
        <f>I745+I771+I785+I778</f>
        <v>12879.4</v>
      </c>
    </row>
    <row r="743" spans="1:9" ht="18">
      <c r="A743" s="62" t="s">
        <v>260</v>
      </c>
      <c r="B743" s="58" t="s">
        <v>236</v>
      </c>
      <c r="C743" s="58"/>
      <c r="D743" s="58"/>
      <c r="E743" s="58"/>
      <c r="F743" s="58"/>
      <c r="G743" s="58" t="s">
        <v>248</v>
      </c>
      <c r="H743" s="58"/>
      <c r="I743" s="35">
        <f>I751+I754+I770+I777+I792+I763+I757</f>
        <v>11709.4</v>
      </c>
    </row>
    <row r="744" spans="1:9" ht="18">
      <c r="A744" s="62" t="s">
        <v>261</v>
      </c>
      <c r="B744" s="58" t="s">
        <v>236</v>
      </c>
      <c r="C744" s="58"/>
      <c r="D744" s="58"/>
      <c r="E744" s="58"/>
      <c r="F744" s="58"/>
      <c r="G744" s="58" t="s">
        <v>249</v>
      </c>
      <c r="H744" s="58"/>
      <c r="I744" s="35">
        <f>I784</f>
        <v>1170</v>
      </c>
    </row>
    <row r="745" spans="1:9" ht="18">
      <c r="A745" s="62" t="s">
        <v>265</v>
      </c>
      <c r="B745" s="58" t="s">
        <v>236</v>
      </c>
      <c r="C745" s="58" t="s">
        <v>215</v>
      </c>
      <c r="D745" s="58"/>
      <c r="E745" s="58"/>
      <c r="F745" s="57"/>
      <c r="G745" s="57"/>
      <c r="H745" s="57"/>
      <c r="I745" s="35">
        <f>I746+I758+I764</f>
        <v>7271.599999999999</v>
      </c>
    </row>
    <row r="746" spans="1:9" ht="57">
      <c r="A746" s="62" t="s">
        <v>343</v>
      </c>
      <c r="B746" s="58" t="s">
        <v>236</v>
      </c>
      <c r="C746" s="58" t="s">
        <v>215</v>
      </c>
      <c r="D746" s="58" t="s">
        <v>223</v>
      </c>
      <c r="E746" s="58"/>
      <c r="F746" s="58"/>
      <c r="G746" s="58"/>
      <c r="H746" s="58"/>
      <c r="I746" s="35">
        <f>I747</f>
        <v>6133.599999999999</v>
      </c>
    </row>
    <row r="747" spans="1:9" ht="18">
      <c r="A747" s="60" t="s">
        <v>190</v>
      </c>
      <c r="B747" s="57" t="s">
        <v>236</v>
      </c>
      <c r="C747" s="57" t="s">
        <v>215</v>
      </c>
      <c r="D747" s="57" t="s">
        <v>223</v>
      </c>
      <c r="E747" s="57" t="s">
        <v>35</v>
      </c>
      <c r="F747" s="57"/>
      <c r="G747" s="57"/>
      <c r="H747" s="57"/>
      <c r="I747" s="36">
        <f>I748</f>
        <v>6133.599999999999</v>
      </c>
    </row>
    <row r="748" spans="1:9" ht="30">
      <c r="A748" s="97" t="s">
        <v>267</v>
      </c>
      <c r="B748" s="57" t="s">
        <v>236</v>
      </c>
      <c r="C748" s="57" t="s">
        <v>215</v>
      </c>
      <c r="D748" s="57" t="s">
        <v>223</v>
      </c>
      <c r="E748" s="57" t="s">
        <v>403</v>
      </c>
      <c r="F748" s="57"/>
      <c r="G748" s="57"/>
      <c r="H748" s="57"/>
      <c r="I748" s="36">
        <f>I749+I752+I755</f>
        <v>6133.599999999999</v>
      </c>
    </row>
    <row r="749" spans="1:9" ht="90">
      <c r="A749" s="60" t="s">
        <v>346</v>
      </c>
      <c r="B749" s="57" t="s">
        <v>236</v>
      </c>
      <c r="C749" s="57" t="s">
        <v>215</v>
      </c>
      <c r="D749" s="57" t="s">
        <v>223</v>
      </c>
      <c r="E749" s="57" t="s">
        <v>403</v>
      </c>
      <c r="F749" s="57" t="s">
        <v>268</v>
      </c>
      <c r="G749" s="57"/>
      <c r="H749" s="57"/>
      <c r="I749" s="36">
        <f>I750</f>
        <v>5741.4</v>
      </c>
    </row>
    <row r="750" spans="1:9" ht="30">
      <c r="A750" s="60" t="s">
        <v>345</v>
      </c>
      <c r="B750" s="57" t="s">
        <v>236</v>
      </c>
      <c r="C750" s="57" t="s">
        <v>215</v>
      </c>
      <c r="D750" s="57" t="s">
        <v>223</v>
      </c>
      <c r="E750" s="57" t="s">
        <v>403</v>
      </c>
      <c r="F750" s="57" t="s">
        <v>269</v>
      </c>
      <c r="G750" s="57"/>
      <c r="H750" s="57"/>
      <c r="I750" s="36">
        <f>I751</f>
        <v>5741.4</v>
      </c>
    </row>
    <row r="751" spans="1:9" ht="18">
      <c r="A751" s="61" t="s">
        <v>260</v>
      </c>
      <c r="B751" s="67" t="s">
        <v>236</v>
      </c>
      <c r="C751" s="67" t="s">
        <v>215</v>
      </c>
      <c r="D751" s="67" t="s">
        <v>223</v>
      </c>
      <c r="E751" s="67" t="s">
        <v>403</v>
      </c>
      <c r="F751" s="67" t="s">
        <v>269</v>
      </c>
      <c r="G751" s="67" t="s">
        <v>248</v>
      </c>
      <c r="H751" s="67"/>
      <c r="I751" s="38">
        <v>5741.4</v>
      </c>
    </row>
    <row r="752" spans="1:9" ht="45">
      <c r="A752" s="52" t="s">
        <v>362</v>
      </c>
      <c r="B752" s="57" t="s">
        <v>236</v>
      </c>
      <c r="C752" s="57" t="s">
        <v>215</v>
      </c>
      <c r="D752" s="57" t="s">
        <v>223</v>
      </c>
      <c r="E752" s="57" t="s">
        <v>403</v>
      </c>
      <c r="F752" s="57" t="s">
        <v>270</v>
      </c>
      <c r="G752" s="57"/>
      <c r="H752" s="57"/>
      <c r="I752" s="36">
        <f>I753</f>
        <v>391.2</v>
      </c>
    </row>
    <row r="753" spans="1:9" ht="45">
      <c r="A753" s="52" t="s">
        <v>348</v>
      </c>
      <c r="B753" s="57" t="s">
        <v>236</v>
      </c>
      <c r="C753" s="57" t="s">
        <v>215</v>
      </c>
      <c r="D753" s="57" t="s">
        <v>223</v>
      </c>
      <c r="E753" s="57" t="s">
        <v>403</v>
      </c>
      <c r="F753" s="57" t="s">
        <v>271</v>
      </c>
      <c r="G753" s="57"/>
      <c r="H753" s="57"/>
      <c r="I753" s="36">
        <f>I754</f>
        <v>391.2</v>
      </c>
    </row>
    <row r="754" spans="1:9" ht="18">
      <c r="A754" s="61" t="s">
        <v>260</v>
      </c>
      <c r="B754" s="67" t="s">
        <v>236</v>
      </c>
      <c r="C754" s="67" t="s">
        <v>215</v>
      </c>
      <c r="D754" s="67" t="s">
        <v>223</v>
      </c>
      <c r="E754" s="67" t="s">
        <v>403</v>
      </c>
      <c r="F754" s="67" t="s">
        <v>271</v>
      </c>
      <c r="G754" s="67" t="s">
        <v>248</v>
      </c>
      <c r="H754" s="67"/>
      <c r="I754" s="38">
        <v>391.2</v>
      </c>
    </row>
    <row r="755" spans="1:9" ht="18">
      <c r="A755" s="159" t="s">
        <v>279</v>
      </c>
      <c r="B755" s="158" t="s">
        <v>236</v>
      </c>
      <c r="C755" s="158" t="s">
        <v>215</v>
      </c>
      <c r="D755" s="158" t="s">
        <v>223</v>
      </c>
      <c r="E755" s="158" t="s">
        <v>483</v>
      </c>
      <c r="F755" s="158" t="s">
        <v>278</v>
      </c>
      <c r="G755" s="158"/>
      <c r="H755" s="67"/>
      <c r="I755" s="36">
        <f>I756</f>
        <v>1</v>
      </c>
    </row>
    <row r="756" spans="1:9" ht="18">
      <c r="A756" s="159" t="s">
        <v>281</v>
      </c>
      <c r="B756" s="158" t="s">
        <v>236</v>
      </c>
      <c r="C756" s="158" t="s">
        <v>215</v>
      </c>
      <c r="D756" s="158" t="s">
        <v>223</v>
      </c>
      <c r="E756" s="158" t="s">
        <v>483</v>
      </c>
      <c r="F756" s="158" t="s">
        <v>280</v>
      </c>
      <c r="G756" s="158"/>
      <c r="H756" s="67"/>
      <c r="I756" s="36">
        <f>I757</f>
        <v>1</v>
      </c>
    </row>
    <row r="757" spans="1:9" ht="18">
      <c r="A757" s="141" t="s">
        <v>260</v>
      </c>
      <c r="B757" s="162" t="s">
        <v>236</v>
      </c>
      <c r="C757" s="162" t="s">
        <v>215</v>
      </c>
      <c r="D757" s="162" t="s">
        <v>223</v>
      </c>
      <c r="E757" s="67" t="s">
        <v>403</v>
      </c>
      <c r="F757" s="162" t="s">
        <v>280</v>
      </c>
      <c r="G757" s="162" t="s">
        <v>248</v>
      </c>
      <c r="H757" s="67"/>
      <c r="I757" s="38">
        <v>1</v>
      </c>
    </row>
    <row r="758" spans="1:9" ht="29.25">
      <c r="A758" s="154" t="s">
        <v>479</v>
      </c>
      <c r="B758" s="156" t="s">
        <v>236</v>
      </c>
      <c r="C758" s="156" t="s">
        <v>215</v>
      </c>
      <c r="D758" s="156" t="s">
        <v>222</v>
      </c>
      <c r="E758" s="156"/>
      <c r="F758" s="156"/>
      <c r="G758" s="156"/>
      <c r="H758" s="67"/>
      <c r="I758" s="35">
        <f>I759</f>
        <v>1000</v>
      </c>
    </row>
    <row r="759" spans="1:9" ht="18">
      <c r="A759" s="157" t="s">
        <v>190</v>
      </c>
      <c r="B759" s="158" t="s">
        <v>236</v>
      </c>
      <c r="C759" s="158" t="s">
        <v>215</v>
      </c>
      <c r="D759" s="158" t="s">
        <v>222</v>
      </c>
      <c r="E759" s="158" t="s">
        <v>35</v>
      </c>
      <c r="F759" s="158"/>
      <c r="G759" s="158"/>
      <c r="H759" s="67"/>
      <c r="I759" s="36">
        <f>I760</f>
        <v>1000</v>
      </c>
    </row>
    <row r="760" spans="1:9" ht="45">
      <c r="A760" s="159" t="s">
        <v>480</v>
      </c>
      <c r="B760" s="158" t="s">
        <v>236</v>
      </c>
      <c r="C760" s="158" t="s">
        <v>215</v>
      </c>
      <c r="D760" s="158" t="s">
        <v>222</v>
      </c>
      <c r="E760" s="158" t="s">
        <v>509</v>
      </c>
      <c r="F760" s="158"/>
      <c r="G760" s="158"/>
      <c r="H760" s="67"/>
      <c r="I760" s="36">
        <f>I761</f>
        <v>1000</v>
      </c>
    </row>
    <row r="761" spans="1:9" ht="18">
      <c r="A761" s="160" t="s">
        <v>279</v>
      </c>
      <c r="B761" s="158" t="s">
        <v>236</v>
      </c>
      <c r="C761" s="158" t="s">
        <v>215</v>
      </c>
      <c r="D761" s="158" t="s">
        <v>222</v>
      </c>
      <c r="E761" s="158" t="s">
        <v>509</v>
      </c>
      <c r="F761" s="158" t="s">
        <v>278</v>
      </c>
      <c r="G761" s="158"/>
      <c r="H761" s="67"/>
      <c r="I761" s="36">
        <f>I762</f>
        <v>1000</v>
      </c>
    </row>
    <row r="762" spans="1:9" ht="18">
      <c r="A762" s="160" t="s">
        <v>481</v>
      </c>
      <c r="B762" s="158" t="s">
        <v>236</v>
      </c>
      <c r="C762" s="158" t="s">
        <v>215</v>
      </c>
      <c r="D762" s="158" t="s">
        <v>222</v>
      </c>
      <c r="E762" s="158" t="s">
        <v>509</v>
      </c>
      <c r="F762" s="158" t="s">
        <v>482</v>
      </c>
      <c r="G762" s="158"/>
      <c r="H762" s="67"/>
      <c r="I762" s="36">
        <f>I763</f>
        <v>1000</v>
      </c>
    </row>
    <row r="763" spans="1:9" ht="18">
      <c r="A763" s="161" t="s">
        <v>260</v>
      </c>
      <c r="B763" s="162" t="s">
        <v>236</v>
      </c>
      <c r="C763" s="162" t="s">
        <v>215</v>
      </c>
      <c r="D763" s="162" t="s">
        <v>222</v>
      </c>
      <c r="E763" s="162" t="s">
        <v>509</v>
      </c>
      <c r="F763" s="162" t="s">
        <v>482</v>
      </c>
      <c r="G763" s="162" t="s">
        <v>248</v>
      </c>
      <c r="H763" s="67"/>
      <c r="I763" s="38">
        <v>1000</v>
      </c>
    </row>
    <row r="764" spans="1:9" ht="18">
      <c r="A764" s="98" t="s">
        <v>202</v>
      </c>
      <c r="B764" s="58" t="s">
        <v>236</v>
      </c>
      <c r="C764" s="58" t="s">
        <v>215</v>
      </c>
      <c r="D764" s="58" t="s">
        <v>256</v>
      </c>
      <c r="E764" s="58" t="s">
        <v>235</v>
      </c>
      <c r="F764" s="58"/>
      <c r="G764" s="58"/>
      <c r="H764" s="58"/>
      <c r="I764" s="35">
        <f>I765</f>
        <v>138</v>
      </c>
    </row>
    <row r="765" spans="1:9" ht="60">
      <c r="A765" s="166" t="s">
        <v>366</v>
      </c>
      <c r="B765" s="57" t="s">
        <v>236</v>
      </c>
      <c r="C765" s="57" t="s">
        <v>215</v>
      </c>
      <c r="D765" s="57" t="s">
        <v>256</v>
      </c>
      <c r="E765" s="90" t="s">
        <v>36</v>
      </c>
      <c r="F765" s="57"/>
      <c r="G765" s="57"/>
      <c r="H765" s="57"/>
      <c r="I765" s="36">
        <f>I766</f>
        <v>138</v>
      </c>
    </row>
    <row r="766" spans="1:9" ht="45">
      <c r="A766" s="60" t="s">
        <v>331</v>
      </c>
      <c r="B766" s="57" t="s">
        <v>236</v>
      </c>
      <c r="C766" s="57" t="s">
        <v>215</v>
      </c>
      <c r="D766" s="57" t="s">
        <v>256</v>
      </c>
      <c r="E766" s="57" t="s">
        <v>443</v>
      </c>
      <c r="F766" s="57"/>
      <c r="G766" s="57"/>
      <c r="H766" s="57"/>
      <c r="I766" s="36">
        <f>I767</f>
        <v>138</v>
      </c>
    </row>
    <row r="767" spans="1:9" ht="18">
      <c r="A767" s="52" t="s">
        <v>328</v>
      </c>
      <c r="B767" s="57" t="s">
        <v>236</v>
      </c>
      <c r="C767" s="57" t="s">
        <v>215</v>
      </c>
      <c r="D767" s="57" t="s">
        <v>256</v>
      </c>
      <c r="E767" s="57" t="s">
        <v>444</v>
      </c>
      <c r="F767" s="57"/>
      <c r="G767" s="57"/>
      <c r="H767" s="57"/>
      <c r="I767" s="36">
        <f>I769</f>
        <v>138</v>
      </c>
    </row>
    <row r="768" spans="1:9" ht="45">
      <c r="A768" s="100" t="s">
        <v>273</v>
      </c>
      <c r="B768" s="57" t="s">
        <v>236</v>
      </c>
      <c r="C768" s="57" t="s">
        <v>215</v>
      </c>
      <c r="D768" s="57" t="s">
        <v>256</v>
      </c>
      <c r="E768" s="57" t="s">
        <v>444</v>
      </c>
      <c r="F768" s="57" t="s">
        <v>272</v>
      </c>
      <c r="G768" s="57"/>
      <c r="H768" s="57"/>
      <c r="I768" s="36">
        <f>I769</f>
        <v>138</v>
      </c>
    </row>
    <row r="769" spans="1:9" ht="48.75" customHeight="1">
      <c r="A769" s="60" t="s">
        <v>43</v>
      </c>
      <c r="B769" s="57" t="s">
        <v>236</v>
      </c>
      <c r="C769" s="57" t="s">
        <v>215</v>
      </c>
      <c r="D769" s="57" t="s">
        <v>256</v>
      </c>
      <c r="E769" s="57" t="s">
        <v>444</v>
      </c>
      <c r="F769" s="57" t="s">
        <v>42</v>
      </c>
      <c r="G769" s="57"/>
      <c r="H769" s="57"/>
      <c r="I769" s="36">
        <f>I770</f>
        <v>138</v>
      </c>
    </row>
    <row r="770" spans="1:9" ht="18">
      <c r="A770" s="63" t="s">
        <v>260</v>
      </c>
      <c r="B770" s="67" t="s">
        <v>236</v>
      </c>
      <c r="C770" s="67" t="s">
        <v>215</v>
      </c>
      <c r="D770" s="67" t="s">
        <v>256</v>
      </c>
      <c r="E770" s="67" t="s">
        <v>444</v>
      </c>
      <c r="F770" s="67" t="s">
        <v>42</v>
      </c>
      <c r="G770" s="67" t="s">
        <v>248</v>
      </c>
      <c r="H770" s="67"/>
      <c r="I770" s="38">
        <v>138</v>
      </c>
    </row>
    <row r="771" spans="1:9" ht="18">
      <c r="A771" s="62" t="s">
        <v>204</v>
      </c>
      <c r="B771" s="58" t="s">
        <v>236</v>
      </c>
      <c r="C771" s="58" t="s">
        <v>220</v>
      </c>
      <c r="D771" s="57"/>
      <c r="E771" s="57"/>
      <c r="F771" s="57"/>
      <c r="G771" s="57"/>
      <c r="H771" s="57"/>
      <c r="I771" s="35">
        <f>I772</f>
        <v>750</v>
      </c>
    </row>
    <row r="772" spans="1:9" ht="18">
      <c r="A772" s="98" t="s">
        <v>206</v>
      </c>
      <c r="B772" s="58" t="s">
        <v>236</v>
      </c>
      <c r="C772" s="58" t="s">
        <v>220</v>
      </c>
      <c r="D772" s="58" t="s">
        <v>221</v>
      </c>
      <c r="E772" s="57"/>
      <c r="F772" s="57"/>
      <c r="G772" s="57"/>
      <c r="H772" s="57"/>
      <c r="I772" s="35">
        <f>I773</f>
        <v>750</v>
      </c>
    </row>
    <row r="773" spans="1:9" ht="18">
      <c r="A773" s="52" t="s">
        <v>190</v>
      </c>
      <c r="B773" s="57" t="s">
        <v>236</v>
      </c>
      <c r="C773" s="57" t="s">
        <v>220</v>
      </c>
      <c r="D773" s="57" t="s">
        <v>221</v>
      </c>
      <c r="E773" s="57" t="s">
        <v>404</v>
      </c>
      <c r="F773" s="57"/>
      <c r="G773" s="57"/>
      <c r="H773" s="57"/>
      <c r="I773" s="36">
        <f>I774</f>
        <v>750</v>
      </c>
    </row>
    <row r="774" spans="1:9" ht="60">
      <c r="A774" s="52" t="s">
        <v>338</v>
      </c>
      <c r="B774" s="57" t="s">
        <v>236</v>
      </c>
      <c r="C774" s="57" t="s">
        <v>220</v>
      </c>
      <c r="D774" s="57" t="s">
        <v>221</v>
      </c>
      <c r="E774" s="57" t="s">
        <v>37</v>
      </c>
      <c r="F774" s="57"/>
      <c r="G774" s="57"/>
      <c r="H774" s="57"/>
      <c r="I774" s="36">
        <f>I776</f>
        <v>750</v>
      </c>
    </row>
    <row r="775" spans="1:9" ht="17.25" customHeight="1">
      <c r="A775" s="52" t="s">
        <v>279</v>
      </c>
      <c r="B775" s="57" t="s">
        <v>236</v>
      </c>
      <c r="C775" s="57" t="s">
        <v>220</v>
      </c>
      <c r="D775" s="57" t="s">
        <v>221</v>
      </c>
      <c r="E775" s="57" t="s">
        <v>37</v>
      </c>
      <c r="F775" s="57" t="s">
        <v>278</v>
      </c>
      <c r="G775" s="57"/>
      <c r="H775" s="57"/>
      <c r="I775" s="36">
        <f>I776</f>
        <v>750</v>
      </c>
    </row>
    <row r="776" spans="1:9" ht="63" customHeight="1">
      <c r="A776" s="52" t="s">
        <v>418</v>
      </c>
      <c r="B776" s="57" t="s">
        <v>236</v>
      </c>
      <c r="C776" s="57" t="s">
        <v>220</v>
      </c>
      <c r="D776" s="57" t="s">
        <v>221</v>
      </c>
      <c r="E776" s="57" t="s">
        <v>37</v>
      </c>
      <c r="F776" s="57" t="s">
        <v>300</v>
      </c>
      <c r="G776" s="57"/>
      <c r="H776" s="57"/>
      <c r="I776" s="36">
        <f>I777</f>
        <v>750</v>
      </c>
    </row>
    <row r="777" spans="1:9" ht="15.75" customHeight="1">
      <c r="A777" s="61" t="s">
        <v>260</v>
      </c>
      <c r="B777" s="67" t="s">
        <v>236</v>
      </c>
      <c r="C777" s="67" t="s">
        <v>220</v>
      </c>
      <c r="D777" s="67" t="s">
        <v>221</v>
      </c>
      <c r="E777" s="67" t="s">
        <v>37</v>
      </c>
      <c r="F777" s="67" t="s">
        <v>300</v>
      </c>
      <c r="G777" s="67" t="s">
        <v>248</v>
      </c>
      <c r="H777" s="67"/>
      <c r="I777" s="38">
        <v>750</v>
      </c>
    </row>
    <row r="778" spans="1:9" ht="20.25" customHeight="1">
      <c r="A778" s="62" t="s">
        <v>212</v>
      </c>
      <c r="B778" s="58" t="s">
        <v>236</v>
      </c>
      <c r="C778" s="58" t="s">
        <v>229</v>
      </c>
      <c r="D778" s="58"/>
      <c r="E778" s="58"/>
      <c r="F778" s="58"/>
      <c r="G778" s="58"/>
      <c r="H778" s="58"/>
      <c r="I778" s="35">
        <f aca="true" t="shared" si="14" ref="I778:I783">I779</f>
        <v>1170</v>
      </c>
    </row>
    <row r="779" spans="1:9" ht="20.25" customHeight="1">
      <c r="A779" s="62" t="s">
        <v>227</v>
      </c>
      <c r="B779" s="58" t="s">
        <v>236</v>
      </c>
      <c r="C779" s="58" t="s">
        <v>229</v>
      </c>
      <c r="D779" s="58" t="s">
        <v>216</v>
      </c>
      <c r="E779" s="58"/>
      <c r="F779" s="58"/>
      <c r="G779" s="58"/>
      <c r="H779" s="58"/>
      <c r="I779" s="35">
        <f t="shared" si="14"/>
        <v>1170</v>
      </c>
    </row>
    <row r="780" spans="1:9" ht="18">
      <c r="A780" s="60" t="s">
        <v>190</v>
      </c>
      <c r="B780" s="57" t="s">
        <v>236</v>
      </c>
      <c r="C780" s="57" t="s">
        <v>229</v>
      </c>
      <c r="D780" s="57" t="s">
        <v>216</v>
      </c>
      <c r="E780" s="57" t="s">
        <v>404</v>
      </c>
      <c r="F780" s="57"/>
      <c r="G780" s="57"/>
      <c r="H780" s="57"/>
      <c r="I780" s="36">
        <f t="shared" si="14"/>
        <v>1170</v>
      </c>
    </row>
    <row r="781" spans="1:9" ht="51" customHeight="1">
      <c r="A781" s="60" t="s">
        <v>451</v>
      </c>
      <c r="B781" s="57" t="s">
        <v>236</v>
      </c>
      <c r="C781" s="57" t="s">
        <v>229</v>
      </c>
      <c r="D781" s="57" t="s">
        <v>216</v>
      </c>
      <c r="E781" s="57" t="s">
        <v>452</v>
      </c>
      <c r="F781" s="57"/>
      <c r="G781" s="57"/>
      <c r="H781" s="57"/>
      <c r="I781" s="36">
        <f t="shared" si="14"/>
        <v>1170</v>
      </c>
    </row>
    <row r="782" spans="1:9" ht="30">
      <c r="A782" s="60" t="s">
        <v>283</v>
      </c>
      <c r="B782" s="57" t="s">
        <v>236</v>
      </c>
      <c r="C782" s="57" t="s">
        <v>229</v>
      </c>
      <c r="D782" s="57" t="s">
        <v>216</v>
      </c>
      <c r="E782" s="57" t="s">
        <v>452</v>
      </c>
      <c r="F782" s="57" t="s">
        <v>282</v>
      </c>
      <c r="G782" s="57"/>
      <c r="H782" s="57"/>
      <c r="I782" s="36">
        <f t="shared" si="14"/>
        <v>1170</v>
      </c>
    </row>
    <row r="783" spans="1:9" ht="30">
      <c r="A783" s="60" t="s">
        <v>296</v>
      </c>
      <c r="B783" s="57" t="s">
        <v>236</v>
      </c>
      <c r="C783" s="57" t="s">
        <v>229</v>
      </c>
      <c r="D783" s="57" t="s">
        <v>216</v>
      </c>
      <c r="E783" s="57" t="s">
        <v>452</v>
      </c>
      <c r="F783" s="57" t="s">
        <v>286</v>
      </c>
      <c r="G783" s="57"/>
      <c r="H783" s="57"/>
      <c r="I783" s="36">
        <f t="shared" si="14"/>
        <v>1170</v>
      </c>
    </row>
    <row r="784" spans="1:9" ht="18">
      <c r="A784" s="63" t="s">
        <v>261</v>
      </c>
      <c r="B784" s="67" t="s">
        <v>236</v>
      </c>
      <c r="C784" s="67" t="s">
        <v>229</v>
      </c>
      <c r="D784" s="67" t="s">
        <v>216</v>
      </c>
      <c r="E784" s="67" t="s">
        <v>452</v>
      </c>
      <c r="F784" s="67" t="s">
        <v>286</v>
      </c>
      <c r="G784" s="67" t="s">
        <v>249</v>
      </c>
      <c r="H784" s="67"/>
      <c r="I784" s="38">
        <v>1170</v>
      </c>
    </row>
    <row r="785" spans="1:9" ht="29.25">
      <c r="A785" s="154" t="s">
        <v>472</v>
      </c>
      <c r="B785" s="58" t="s">
        <v>236</v>
      </c>
      <c r="C785" s="58" t="s">
        <v>256</v>
      </c>
      <c r="D785" s="58"/>
      <c r="E785" s="58"/>
      <c r="F785" s="58"/>
      <c r="G785" s="58"/>
      <c r="H785" s="58"/>
      <c r="I785" s="35">
        <f aca="true" t="shared" si="15" ref="I785:I791">I786</f>
        <v>3687.8</v>
      </c>
    </row>
    <row r="786" spans="1:9" ht="28.5">
      <c r="A786" s="155" t="s">
        <v>473</v>
      </c>
      <c r="B786" s="58" t="s">
        <v>236</v>
      </c>
      <c r="C786" s="58" t="s">
        <v>256</v>
      </c>
      <c r="D786" s="58" t="s">
        <v>215</v>
      </c>
      <c r="E786" s="58"/>
      <c r="F786" s="58"/>
      <c r="G786" s="58"/>
      <c r="H786" s="58"/>
      <c r="I786" s="35">
        <f t="shared" si="15"/>
        <v>3687.8</v>
      </c>
    </row>
    <row r="787" spans="1:9" ht="18">
      <c r="A787" s="52" t="s">
        <v>190</v>
      </c>
      <c r="B787" s="57" t="s">
        <v>236</v>
      </c>
      <c r="C787" s="57" t="s">
        <v>256</v>
      </c>
      <c r="D787" s="57" t="s">
        <v>215</v>
      </c>
      <c r="E787" s="57" t="s">
        <v>404</v>
      </c>
      <c r="F787" s="58"/>
      <c r="G787" s="58"/>
      <c r="H787" s="58"/>
      <c r="I787" s="36">
        <f t="shared" si="15"/>
        <v>3687.8</v>
      </c>
    </row>
    <row r="788" spans="1:9" ht="30">
      <c r="A788" s="52" t="s">
        <v>325</v>
      </c>
      <c r="B788" s="57" t="s">
        <v>236</v>
      </c>
      <c r="C788" s="57" t="s">
        <v>256</v>
      </c>
      <c r="D788" s="57" t="s">
        <v>215</v>
      </c>
      <c r="E788" s="57" t="s">
        <v>404</v>
      </c>
      <c r="F788" s="57"/>
      <c r="G788" s="57"/>
      <c r="H788" s="57"/>
      <c r="I788" s="36">
        <f t="shared" si="15"/>
        <v>3687.8</v>
      </c>
    </row>
    <row r="789" spans="1:9" ht="60">
      <c r="A789" s="52" t="s">
        <v>186</v>
      </c>
      <c r="B789" s="57" t="s">
        <v>236</v>
      </c>
      <c r="C789" s="57" t="s">
        <v>256</v>
      </c>
      <c r="D789" s="57" t="s">
        <v>215</v>
      </c>
      <c r="E789" s="57" t="s">
        <v>38</v>
      </c>
      <c r="F789" s="57"/>
      <c r="G789" s="57"/>
      <c r="H789" s="57"/>
      <c r="I789" s="36">
        <f t="shared" si="15"/>
        <v>3687.8</v>
      </c>
    </row>
    <row r="790" spans="1:9" ht="30">
      <c r="A790" s="52" t="s">
        <v>326</v>
      </c>
      <c r="B790" s="57" t="s">
        <v>236</v>
      </c>
      <c r="C790" s="57" t="s">
        <v>256</v>
      </c>
      <c r="D790" s="57" t="s">
        <v>215</v>
      </c>
      <c r="E790" s="57" t="s">
        <v>38</v>
      </c>
      <c r="F790" s="57" t="s">
        <v>308</v>
      </c>
      <c r="G790" s="57"/>
      <c r="H790" s="57"/>
      <c r="I790" s="36">
        <f t="shared" si="15"/>
        <v>3687.8</v>
      </c>
    </row>
    <row r="791" spans="1:9" ht="18">
      <c r="A791" s="52" t="s">
        <v>310</v>
      </c>
      <c r="B791" s="57" t="s">
        <v>236</v>
      </c>
      <c r="C791" s="57" t="s">
        <v>256</v>
      </c>
      <c r="D791" s="57" t="s">
        <v>215</v>
      </c>
      <c r="E791" s="57" t="s">
        <v>38</v>
      </c>
      <c r="F791" s="57" t="s">
        <v>309</v>
      </c>
      <c r="G791" s="57"/>
      <c r="H791" s="57"/>
      <c r="I791" s="36">
        <f t="shared" si="15"/>
        <v>3687.8</v>
      </c>
    </row>
    <row r="792" spans="1:9" ht="18">
      <c r="A792" s="61" t="s">
        <v>260</v>
      </c>
      <c r="B792" s="67" t="s">
        <v>236</v>
      </c>
      <c r="C792" s="67" t="s">
        <v>256</v>
      </c>
      <c r="D792" s="67" t="s">
        <v>215</v>
      </c>
      <c r="E792" s="67" t="s">
        <v>38</v>
      </c>
      <c r="F792" s="67" t="s">
        <v>309</v>
      </c>
      <c r="G792" s="67" t="s">
        <v>248</v>
      </c>
      <c r="H792" s="67"/>
      <c r="I792" s="38">
        <v>3687.8</v>
      </c>
    </row>
    <row r="793" spans="1:9" ht="18">
      <c r="A793" s="59" t="s">
        <v>258</v>
      </c>
      <c r="B793" s="110"/>
      <c r="C793" s="110"/>
      <c r="D793" s="110"/>
      <c r="E793" s="110"/>
      <c r="F793" s="110"/>
      <c r="G793" s="110"/>
      <c r="H793" s="110"/>
      <c r="I793" s="40">
        <f>I6+I36+I49+I226+I295+I598+I742+I460</f>
        <v>747504.9000000001</v>
      </c>
    </row>
    <row r="794" spans="1:9" ht="18">
      <c r="A794" s="59" t="s">
        <v>260</v>
      </c>
      <c r="B794" s="110"/>
      <c r="C794" s="110"/>
      <c r="D794" s="110"/>
      <c r="E794" s="110"/>
      <c r="F794" s="110"/>
      <c r="G794" s="111" t="s">
        <v>248</v>
      </c>
      <c r="H794" s="110"/>
      <c r="I794" s="40">
        <f>I7+I37+I50+I227+I296+I599+I743+I461</f>
        <v>383716.1</v>
      </c>
    </row>
    <row r="795" spans="1:9" ht="18">
      <c r="A795" s="65" t="s">
        <v>261</v>
      </c>
      <c r="B795" s="41"/>
      <c r="C795" s="41"/>
      <c r="D795" s="41"/>
      <c r="E795" s="41"/>
      <c r="F795" s="41"/>
      <c r="G795" s="66" t="s">
        <v>249</v>
      </c>
      <c r="H795" s="41"/>
      <c r="I795" s="40">
        <f>I51+I228+I297+I600+I744+I462</f>
        <v>363788.8</v>
      </c>
    </row>
    <row r="796" spans="1:9" ht="18">
      <c r="A796" s="183"/>
      <c r="B796" s="183"/>
      <c r="C796" s="183"/>
      <c r="D796" s="183"/>
      <c r="E796" s="183"/>
      <c r="F796" s="183"/>
      <c r="G796" s="183"/>
      <c r="H796" s="183"/>
      <c r="I796" s="183"/>
    </row>
    <row r="797" spans="1:9" ht="18">
      <c r="A797" s="55"/>
      <c r="B797" s="55"/>
      <c r="C797" s="55"/>
      <c r="D797" s="55"/>
      <c r="E797" s="55"/>
      <c r="F797" s="55"/>
      <c r="G797" s="55"/>
      <c r="H797" s="55"/>
      <c r="I797" s="55"/>
    </row>
    <row r="798" spans="1:9" ht="18">
      <c r="A798" s="24"/>
      <c r="B798" s="25"/>
      <c r="C798" s="25"/>
      <c r="D798" s="25"/>
      <c r="E798" s="25"/>
      <c r="F798" s="25"/>
      <c r="G798" s="25"/>
      <c r="H798" s="25"/>
      <c r="I798" s="26"/>
    </row>
    <row r="799" spans="1:9" ht="18">
      <c r="A799" s="24"/>
      <c r="B799" s="25"/>
      <c r="C799" s="25"/>
      <c r="D799" s="27"/>
      <c r="E799" s="25"/>
      <c r="F799" s="25"/>
      <c r="G799" s="25"/>
      <c r="H799" s="25"/>
      <c r="I799" s="26"/>
    </row>
    <row r="800" spans="1:9" ht="18">
      <c r="A800" s="24"/>
      <c r="B800" s="25"/>
      <c r="C800" s="25"/>
      <c r="D800" s="25"/>
      <c r="E800" s="25"/>
      <c r="F800" s="25"/>
      <c r="G800" s="25"/>
      <c r="H800" s="25"/>
      <c r="I800" s="26"/>
    </row>
    <row r="801" spans="1:9" ht="18">
      <c r="A801" s="24"/>
      <c r="B801" s="25"/>
      <c r="C801" s="25"/>
      <c r="D801" s="25"/>
      <c r="E801" s="25"/>
      <c r="F801" s="25"/>
      <c r="G801" s="25"/>
      <c r="H801" s="25"/>
      <c r="I801" s="26"/>
    </row>
    <row r="802" spans="1:9" ht="18">
      <c r="A802" s="24"/>
      <c r="B802" s="25"/>
      <c r="C802" s="25"/>
      <c r="D802" s="25"/>
      <c r="E802" s="25"/>
      <c r="F802" s="25"/>
      <c r="G802" s="25"/>
      <c r="H802" s="25"/>
      <c r="I802" s="26"/>
    </row>
    <row r="803" spans="1:9" ht="18">
      <c r="A803" s="24"/>
      <c r="B803" s="25"/>
      <c r="C803" s="25"/>
      <c r="D803" s="25"/>
      <c r="E803" s="25"/>
      <c r="F803" s="25"/>
      <c r="G803" s="25"/>
      <c r="H803" s="25"/>
      <c r="I803" s="26"/>
    </row>
    <row r="804" spans="1:9" ht="18">
      <c r="A804" s="24"/>
      <c r="B804" s="25"/>
      <c r="C804" s="25"/>
      <c r="D804" s="25"/>
      <c r="E804" s="25"/>
      <c r="F804" s="25"/>
      <c r="G804" s="25"/>
      <c r="H804" s="25"/>
      <c r="I804" s="26"/>
    </row>
    <row r="805" spans="1:9" ht="18">
      <c r="A805" s="24"/>
      <c r="B805" s="25"/>
      <c r="C805" s="25"/>
      <c r="D805" s="25"/>
      <c r="E805" s="25"/>
      <c r="F805" s="25"/>
      <c r="G805" s="25"/>
      <c r="H805" s="25"/>
      <c r="I805" s="26"/>
    </row>
    <row r="806" spans="1:9" ht="18">
      <c r="A806" s="24"/>
      <c r="B806" s="25"/>
      <c r="C806" s="25"/>
      <c r="D806" s="25"/>
      <c r="E806" s="25"/>
      <c r="F806" s="25"/>
      <c r="G806" s="25"/>
      <c r="H806" s="25"/>
      <c r="I806" s="26"/>
    </row>
    <row r="807" spans="1:9" ht="18">
      <c r="A807" s="24"/>
      <c r="B807" s="25"/>
      <c r="C807" s="25"/>
      <c r="D807" s="25"/>
      <c r="E807" s="25"/>
      <c r="F807" s="25"/>
      <c r="G807" s="25"/>
      <c r="H807" s="25"/>
      <c r="I807" s="26"/>
    </row>
    <row r="808" spans="1:9" ht="18">
      <c r="A808" s="24"/>
      <c r="B808" s="25"/>
      <c r="C808" s="25"/>
      <c r="D808" s="25"/>
      <c r="E808" s="25"/>
      <c r="F808" s="25"/>
      <c r="G808" s="25"/>
      <c r="H808" s="25"/>
      <c r="I808" s="26"/>
    </row>
    <row r="809" spans="1:9" ht="18">
      <c r="A809" s="24"/>
      <c r="B809" s="25"/>
      <c r="C809" s="25"/>
      <c r="D809" s="25"/>
      <c r="E809" s="25"/>
      <c r="F809" s="25"/>
      <c r="G809" s="25"/>
      <c r="H809" s="25"/>
      <c r="I809" s="26"/>
    </row>
    <row r="810" spans="1:9" ht="18">
      <c r="A810" s="24"/>
      <c r="B810" s="25"/>
      <c r="C810" s="25"/>
      <c r="D810" s="25"/>
      <c r="E810" s="25"/>
      <c r="F810" s="25"/>
      <c r="G810" s="25"/>
      <c r="H810" s="25"/>
      <c r="I810" s="26"/>
    </row>
    <row r="811" spans="1:9" ht="18">
      <c r="A811" s="24"/>
      <c r="B811" s="25"/>
      <c r="C811" s="25"/>
      <c r="D811" s="25"/>
      <c r="E811" s="25"/>
      <c r="F811" s="25"/>
      <c r="G811" s="25"/>
      <c r="H811" s="25"/>
      <c r="I811" s="26"/>
    </row>
    <row r="812" spans="1:9" ht="18">
      <c r="A812" s="24"/>
      <c r="B812" s="25"/>
      <c r="C812" s="25"/>
      <c r="D812" s="25"/>
      <c r="E812" s="25"/>
      <c r="F812" s="25"/>
      <c r="G812" s="25"/>
      <c r="H812" s="25"/>
      <c r="I812" s="26"/>
    </row>
    <row r="813" spans="1:9" ht="18">
      <c r="A813" s="24"/>
      <c r="B813" s="25"/>
      <c r="C813" s="25"/>
      <c r="D813" s="25"/>
      <c r="E813" s="25"/>
      <c r="F813" s="25"/>
      <c r="G813" s="25"/>
      <c r="H813" s="25"/>
      <c r="I813" s="26"/>
    </row>
    <row r="814" spans="1:9" ht="18">
      <c r="A814" s="24"/>
      <c r="B814" s="25"/>
      <c r="C814" s="25"/>
      <c r="D814" s="25"/>
      <c r="E814" s="25"/>
      <c r="F814" s="25"/>
      <c r="G814" s="25"/>
      <c r="H814" s="25"/>
      <c r="I814" s="26"/>
    </row>
    <row r="815" spans="1:9" ht="18">
      <c r="A815" s="24"/>
      <c r="B815" s="25"/>
      <c r="C815" s="25"/>
      <c r="D815" s="25"/>
      <c r="E815" s="25"/>
      <c r="F815" s="25"/>
      <c r="G815" s="25"/>
      <c r="H815" s="25"/>
      <c r="I815" s="26"/>
    </row>
    <row r="816" spans="1:9" ht="18">
      <c r="A816" s="24"/>
      <c r="B816" s="25"/>
      <c r="C816" s="25"/>
      <c r="D816" s="25"/>
      <c r="E816" s="25"/>
      <c r="F816" s="25"/>
      <c r="G816" s="25"/>
      <c r="H816" s="25"/>
      <c r="I816" s="26"/>
    </row>
    <row r="817" spans="1:9" ht="18">
      <c r="A817" s="24"/>
      <c r="B817" s="25"/>
      <c r="C817" s="25"/>
      <c r="D817" s="25"/>
      <c r="E817" s="25"/>
      <c r="F817" s="25"/>
      <c r="G817" s="25"/>
      <c r="H817" s="25"/>
      <c r="I817" s="26"/>
    </row>
    <row r="818" spans="1:9" ht="18">
      <c r="A818" s="24"/>
      <c r="B818" s="25"/>
      <c r="C818" s="25"/>
      <c r="D818" s="25"/>
      <c r="E818" s="25"/>
      <c r="F818" s="25"/>
      <c r="G818" s="25"/>
      <c r="H818" s="25"/>
      <c r="I818" s="26"/>
    </row>
    <row r="819" spans="1:9" ht="18">
      <c r="A819" s="24"/>
      <c r="B819" s="25"/>
      <c r="C819" s="25"/>
      <c r="D819" s="25"/>
      <c r="E819" s="25"/>
      <c r="F819" s="25"/>
      <c r="G819" s="25"/>
      <c r="H819" s="25"/>
      <c r="I819" s="26"/>
    </row>
    <row r="820" spans="1:9" ht="18">
      <c r="A820" s="24"/>
      <c r="B820" s="25"/>
      <c r="C820" s="25"/>
      <c r="D820" s="25"/>
      <c r="E820" s="25"/>
      <c r="F820" s="25"/>
      <c r="G820" s="25"/>
      <c r="H820" s="25"/>
      <c r="I820" s="26"/>
    </row>
    <row r="821" spans="1:9" ht="18">
      <c r="A821" s="24"/>
      <c r="B821" s="25"/>
      <c r="C821" s="25"/>
      <c r="D821" s="25"/>
      <c r="E821" s="25"/>
      <c r="F821" s="25"/>
      <c r="G821" s="25"/>
      <c r="H821" s="25"/>
      <c r="I821" s="26"/>
    </row>
    <row r="822" spans="1:9" ht="18">
      <c r="A822" s="24"/>
      <c r="B822" s="25"/>
      <c r="C822" s="25"/>
      <c r="D822" s="25"/>
      <c r="E822" s="25"/>
      <c r="F822" s="25"/>
      <c r="G822" s="25"/>
      <c r="H822" s="25"/>
      <c r="I822" s="26"/>
    </row>
    <row r="823" spans="1:9" ht="18">
      <c r="A823" s="24"/>
      <c r="B823" s="25"/>
      <c r="C823" s="25"/>
      <c r="D823" s="25"/>
      <c r="E823" s="25"/>
      <c r="F823" s="25"/>
      <c r="G823" s="25"/>
      <c r="H823" s="25"/>
      <c r="I823" s="26"/>
    </row>
    <row r="824" spans="1:9" ht="18">
      <c r="A824" s="24"/>
      <c r="B824" s="25"/>
      <c r="C824" s="25"/>
      <c r="D824" s="25"/>
      <c r="E824" s="25"/>
      <c r="F824" s="25"/>
      <c r="G824" s="25"/>
      <c r="H824" s="25"/>
      <c r="I824" s="26"/>
    </row>
    <row r="825" spans="1:9" ht="18">
      <c r="A825" s="24"/>
      <c r="B825" s="25"/>
      <c r="C825" s="25"/>
      <c r="D825" s="25"/>
      <c r="E825" s="25"/>
      <c r="F825" s="25"/>
      <c r="G825" s="25"/>
      <c r="H825" s="25"/>
      <c r="I825" s="26"/>
    </row>
    <row r="826" spans="1:9" ht="18">
      <c r="A826" s="24"/>
      <c r="B826" s="25"/>
      <c r="C826" s="25"/>
      <c r="D826" s="25"/>
      <c r="E826" s="25"/>
      <c r="F826" s="25"/>
      <c r="G826" s="25"/>
      <c r="H826" s="25"/>
      <c r="I826" s="26"/>
    </row>
    <row r="827" spans="1:9" ht="18">
      <c r="A827" s="24"/>
      <c r="B827" s="25"/>
      <c r="C827" s="25"/>
      <c r="D827" s="25"/>
      <c r="E827" s="25"/>
      <c r="F827" s="25"/>
      <c r="G827" s="25"/>
      <c r="H827" s="25"/>
      <c r="I827" s="26"/>
    </row>
    <row r="828" spans="1:9" ht="18">
      <c r="A828" s="24"/>
      <c r="B828" s="25"/>
      <c r="C828" s="25"/>
      <c r="D828" s="25"/>
      <c r="E828" s="25"/>
      <c r="F828" s="25"/>
      <c r="G828" s="25"/>
      <c r="H828" s="25"/>
      <c r="I828" s="26"/>
    </row>
    <row r="829" spans="1:9" ht="18">
      <c r="A829" s="24"/>
      <c r="B829" s="25"/>
      <c r="C829" s="25"/>
      <c r="D829" s="25"/>
      <c r="E829" s="25"/>
      <c r="F829" s="25"/>
      <c r="G829" s="25"/>
      <c r="H829" s="25"/>
      <c r="I829" s="26"/>
    </row>
    <row r="830" spans="1:9" ht="18">
      <c r="A830" s="24"/>
      <c r="B830" s="25"/>
      <c r="C830" s="25"/>
      <c r="D830" s="25"/>
      <c r="E830" s="25"/>
      <c r="F830" s="25"/>
      <c r="G830" s="25"/>
      <c r="H830" s="25"/>
      <c r="I830" s="26"/>
    </row>
    <row r="831" spans="1:9" ht="18">
      <c r="A831" s="28"/>
      <c r="B831" s="29"/>
      <c r="C831" s="29"/>
      <c r="D831" s="29"/>
      <c r="E831" s="29"/>
      <c r="F831" s="29"/>
      <c r="G831" s="29"/>
      <c r="H831" s="29"/>
      <c r="I831" s="26"/>
    </row>
    <row r="832" spans="1:9" ht="18">
      <c r="A832" s="28"/>
      <c r="B832" s="29"/>
      <c r="C832" s="29"/>
      <c r="D832" s="29"/>
      <c r="E832" s="29"/>
      <c r="F832" s="29"/>
      <c r="G832" s="29"/>
      <c r="H832" s="29"/>
      <c r="I832" s="26"/>
    </row>
    <row r="833" spans="1:9" ht="18">
      <c r="A833" s="28"/>
      <c r="B833" s="29"/>
      <c r="C833" s="29"/>
      <c r="D833" s="29"/>
      <c r="E833" s="29"/>
      <c r="F833" s="29"/>
      <c r="G833" s="29"/>
      <c r="H833" s="29"/>
      <c r="I833" s="26"/>
    </row>
    <row r="834" spans="1:9" ht="18">
      <c r="A834" s="28"/>
      <c r="B834" s="29"/>
      <c r="C834" s="29"/>
      <c r="D834" s="29"/>
      <c r="E834" s="29"/>
      <c r="F834" s="29"/>
      <c r="G834" s="29"/>
      <c r="H834" s="29"/>
      <c r="I834" s="26"/>
    </row>
    <row r="835" spans="1:9" ht="18">
      <c r="A835" s="28"/>
      <c r="B835" s="29"/>
      <c r="C835" s="29"/>
      <c r="D835" s="29"/>
      <c r="E835" s="29"/>
      <c r="F835" s="29"/>
      <c r="G835" s="29"/>
      <c r="H835" s="29"/>
      <c r="I835" s="26"/>
    </row>
    <row r="836" spans="1:9" ht="18">
      <c r="A836" s="28"/>
      <c r="B836" s="29"/>
      <c r="C836" s="29"/>
      <c r="D836" s="29"/>
      <c r="E836" s="29"/>
      <c r="F836" s="29"/>
      <c r="G836" s="29"/>
      <c r="H836" s="29"/>
      <c r="I836" s="26"/>
    </row>
    <row r="837" spans="1:9" ht="18">
      <c r="A837" s="28"/>
      <c r="B837" s="29"/>
      <c r="C837" s="29"/>
      <c r="D837" s="29"/>
      <c r="E837" s="29"/>
      <c r="F837" s="29"/>
      <c r="G837" s="29"/>
      <c r="H837" s="29"/>
      <c r="I837" s="26"/>
    </row>
    <row r="838" spans="1:9" ht="18">
      <c r="A838" s="28"/>
      <c r="B838" s="29"/>
      <c r="C838" s="29"/>
      <c r="D838" s="29"/>
      <c r="E838" s="29"/>
      <c r="F838" s="29"/>
      <c r="G838" s="29"/>
      <c r="H838" s="29"/>
      <c r="I838" s="26"/>
    </row>
    <row r="839" spans="1:9" ht="18">
      <c r="A839" s="28"/>
      <c r="B839" s="29"/>
      <c r="C839" s="29"/>
      <c r="D839" s="29"/>
      <c r="E839" s="29"/>
      <c r="F839" s="29"/>
      <c r="G839" s="29"/>
      <c r="H839" s="29"/>
      <c r="I839" s="26"/>
    </row>
    <row r="840" spans="1:9" ht="18">
      <c r="A840" s="28"/>
      <c r="B840" s="29"/>
      <c r="C840" s="29"/>
      <c r="D840" s="29"/>
      <c r="E840" s="29"/>
      <c r="F840" s="29"/>
      <c r="G840" s="29"/>
      <c r="H840" s="29"/>
      <c r="I840" s="26"/>
    </row>
    <row r="841" spans="1:9" ht="18">
      <c r="A841" s="28"/>
      <c r="B841" s="29"/>
      <c r="C841" s="29"/>
      <c r="D841" s="29"/>
      <c r="E841" s="29"/>
      <c r="F841" s="29"/>
      <c r="G841" s="29"/>
      <c r="H841" s="29"/>
      <c r="I841" s="26"/>
    </row>
    <row r="842" spans="1:9" ht="18">
      <c r="A842" s="28"/>
      <c r="B842" s="29"/>
      <c r="C842" s="29"/>
      <c r="D842" s="29"/>
      <c r="E842" s="29"/>
      <c r="F842" s="29"/>
      <c r="G842" s="29"/>
      <c r="H842" s="29"/>
      <c r="I842" s="26"/>
    </row>
    <row r="843" spans="1:9" ht="18">
      <c r="A843" s="28"/>
      <c r="B843" s="29"/>
      <c r="C843" s="29"/>
      <c r="D843" s="29"/>
      <c r="E843" s="29"/>
      <c r="F843" s="29"/>
      <c r="G843" s="29"/>
      <c r="H843" s="29"/>
      <c r="I843" s="26"/>
    </row>
    <row r="844" spans="1:9" ht="18">
      <c r="A844" s="28"/>
      <c r="B844" s="29"/>
      <c r="C844" s="29"/>
      <c r="D844" s="29"/>
      <c r="E844" s="29"/>
      <c r="F844" s="29"/>
      <c r="G844" s="29"/>
      <c r="H844" s="29"/>
      <c r="I844" s="26"/>
    </row>
    <row r="845" spans="1:9" ht="18">
      <c r="A845" s="28"/>
      <c r="B845" s="29"/>
      <c r="C845" s="29"/>
      <c r="D845" s="29"/>
      <c r="E845" s="29"/>
      <c r="F845" s="29"/>
      <c r="G845" s="29"/>
      <c r="H845" s="29"/>
      <c r="I845" s="26"/>
    </row>
    <row r="846" spans="1:9" ht="18">
      <c r="A846" s="28"/>
      <c r="B846" s="29"/>
      <c r="C846" s="29"/>
      <c r="D846" s="29"/>
      <c r="E846" s="29"/>
      <c r="F846" s="29"/>
      <c r="G846" s="29"/>
      <c r="H846" s="29"/>
      <c r="I846" s="26"/>
    </row>
    <row r="847" spans="1:9" ht="18">
      <c r="A847" s="28"/>
      <c r="B847" s="29"/>
      <c r="C847" s="29"/>
      <c r="D847" s="29"/>
      <c r="E847" s="29"/>
      <c r="F847" s="29"/>
      <c r="G847" s="29"/>
      <c r="H847" s="29"/>
      <c r="I847" s="26"/>
    </row>
    <row r="848" spans="1:9" ht="18">
      <c r="A848" s="28"/>
      <c r="B848" s="29"/>
      <c r="C848" s="29"/>
      <c r="D848" s="29"/>
      <c r="E848" s="29"/>
      <c r="F848" s="29"/>
      <c r="G848" s="29"/>
      <c r="H848" s="29"/>
      <c r="I848" s="26"/>
    </row>
    <row r="849" spans="1:9" ht="18">
      <c r="A849" s="28"/>
      <c r="B849" s="29"/>
      <c r="C849" s="29"/>
      <c r="D849" s="29"/>
      <c r="E849" s="29"/>
      <c r="F849" s="29"/>
      <c r="G849" s="29"/>
      <c r="H849" s="29"/>
      <c r="I849" s="26"/>
    </row>
    <row r="850" spans="1:9" ht="18">
      <c r="A850" s="28"/>
      <c r="B850" s="29"/>
      <c r="C850" s="29"/>
      <c r="D850" s="29"/>
      <c r="E850" s="29"/>
      <c r="F850" s="29"/>
      <c r="G850" s="29"/>
      <c r="H850" s="29"/>
      <c r="I850" s="26"/>
    </row>
    <row r="851" spans="1:9" ht="18">
      <c r="A851" s="28"/>
      <c r="B851" s="29"/>
      <c r="C851" s="29"/>
      <c r="D851" s="29"/>
      <c r="E851" s="29"/>
      <c r="F851" s="29"/>
      <c r="G851" s="29"/>
      <c r="H851" s="29"/>
      <c r="I851" s="26"/>
    </row>
    <row r="852" spans="1:9" ht="18">
      <c r="A852" s="28"/>
      <c r="B852" s="29"/>
      <c r="C852" s="29"/>
      <c r="D852" s="29"/>
      <c r="E852" s="29"/>
      <c r="F852" s="29"/>
      <c r="G852" s="29"/>
      <c r="H852" s="29"/>
      <c r="I852" s="26"/>
    </row>
    <row r="853" spans="1:9" ht="18">
      <c r="A853" s="28"/>
      <c r="B853" s="29"/>
      <c r="C853" s="29"/>
      <c r="D853" s="29"/>
      <c r="E853" s="29"/>
      <c r="F853" s="29"/>
      <c r="G853" s="29"/>
      <c r="H853" s="29"/>
      <c r="I853" s="26"/>
    </row>
    <row r="854" spans="1:9" ht="18">
      <c r="A854" s="28"/>
      <c r="B854" s="29"/>
      <c r="C854" s="29"/>
      <c r="D854" s="29"/>
      <c r="E854" s="29"/>
      <c r="F854" s="29"/>
      <c r="G854" s="29"/>
      <c r="H854" s="29"/>
      <c r="I854" s="26"/>
    </row>
    <row r="855" spans="1:9" ht="18">
      <c r="A855" s="28"/>
      <c r="B855" s="29"/>
      <c r="C855" s="29"/>
      <c r="D855" s="29"/>
      <c r="E855" s="29"/>
      <c r="F855" s="29"/>
      <c r="G855" s="29"/>
      <c r="H855" s="29"/>
      <c r="I855" s="26"/>
    </row>
    <row r="856" spans="1:9" ht="18">
      <c r="A856" s="28"/>
      <c r="B856" s="29"/>
      <c r="C856" s="29"/>
      <c r="D856" s="29"/>
      <c r="E856" s="29"/>
      <c r="F856" s="29"/>
      <c r="G856" s="29"/>
      <c r="H856" s="29"/>
      <c r="I856" s="26"/>
    </row>
    <row r="857" spans="1:9" ht="18">
      <c r="A857" s="28"/>
      <c r="B857" s="29"/>
      <c r="C857" s="29"/>
      <c r="D857" s="29"/>
      <c r="E857" s="29"/>
      <c r="F857" s="29"/>
      <c r="G857" s="29"/>
      <c r="H857" s="29"/>
      <c r="I857" s="26"/>
    </row>
    <row r="858" spans="1:9" ht="18">
      <c r="A858" s="28"/>
      <c r="B858" s="29"/>
      <c r="C858" s="29"/>
      <c r="D858" s="29"/>
      <c r="E858" s="29"/>
      <c r="F858" s="29"/>
      <c r="G858" s="29"/>
      <c r="H858" s="29"/>
      <c r="I858" s="26"/>
    </row>
    <row r="859" spans="1:9" ht="18">
      <c r="A859" s="28"/>
      <c r="B859" s="29"/>
      <c r="C859" s="29"/>
      <c r="D859" s="29"/>
      <c r="E859" s="29"/>
      <c r="F859" s="29"/>
      <c r="G859" s="29"/>
      <c r="H859" s="29"/>
      <c r="I859" s="26"/>
    </row>
    <row r="860" spans="1:9" ht="18">
      <c r="A860" s="28"/>
      <c r="B860" s="29"/>
      <c r="C860" s="29"/>
      <c r="D860" s="29"/>
      <c r="E860" s="29"/>
      <c r="F860" s="29"/>
      <c r="G860" s="29"/>
      <c r="H860" s="29"/>
      <c r="I860" s="26"/>
    </row>
    <row r="861" spans="1:9" ht="18">
      <c r="A861" s="28"/>
      <c r="B861" s="29"/>
      <c r="C861" s="29"/>
      <c r="D861" s="29"/>
      <c r="E861" s="29"/>
      <c r="F861" s="29"/>
      <c r="G861" s="29"/>
      <c r="H861" s="29"/>
      <c r="I861" s="26"/>
    </row>
    <row r="862" spans="1:9" ht="18">
      <c r="A862" s="28"/>
      <c r="B862" s="29"/>
      <c r="C862" s="29"/>
      <c r="D862" s="29"/>
      <c r="E862" s="29"/>
      <c r="F862" s="29"/>
      <c r="G862" s="29"/>
      <c r="H862" s="29"/>
      <c r="I862" s="26"/>
    </row>
    <row r="863" spans="1:9" ht="18">
      <c r="A863" s="28"/>
      <c r="B863" s="29"/>
      <c r="C863" s="29"/>
      <c r="D863" s="29"/>
      <c r="E863" s="29"/>
      <c r="F863" s="29"/>
      <c r="G863" s="29"/>
      <c r="H863" s="29"/>
      <c r="I863" s="26"/>
    </row>
    <row r="864" spans="1:9" ht="18">
      <c r="A864" s="28"/>
      <c r="B864" s="29"/>
      <c r="C864" s="29"/>
      <c r="D864" s="29"/>
      <c r="E864" s="29"/>
      <c r="F864" s="29"/>
      <c r="G864" s="29"/>
      <c r="H864" s="29"/>
      <c r="I864" s="26"/>
    </row>
    <row r="865" spans="1:9" ht="18">
      <c r="A865" s="28"/>
      <c r="B865" s="29"/>
      <c r="C865" s="29"/>
      <c r="D865" s="29"/>
      <c r="E865" s="29"/>
      <c r="F865" s="29"/>
      <c r="G865" s="29"/>
      <c r="H865" s="29"/>
      <c r="I865" s="26"/>
    </row>
    <row r="866" spans="1:9" ht="18">
      <c r="A866" s="28"/>
      <c r="B866" s="29"/>
      <c r="C866" s="29"/>
      <c r="D866" s="29"/>
      <c r="E866" s="29"/>
      <c r="F866" s="29"/>
      <c r="G866" s="29"/>
      <c r="H866" s="29"/>
      <c r="I866" s="26"/>
    </row>
    <row r="867" spans="1:9" ht="18">
      <c r="A867" s="28"/>
      <c r="B867" s="29"/>
      <c r="C867" s="29"/>
      <c r="D867" s="29"/>
      <c r="E867" s="29"/>
      <c r="F867" s="29"/>
      <c r="G867" s="29"/>
      <c r="H867" s="29"/>
      <c r="I867" s="26"/>
    </row>
    <row r="868" spans="1:9" ht="18">
      <c r="A868" s="28"/>
      <c r="B868" s="29"/>
      <c r="C868" s="29"/>
      <c r="D868" s="29"/>
      <c r="E868" s="29"/>
      <c r="F868" s="29"/>
      <c r="G868" s="29"/>
      <c r="H868" s="29"/>
      <c r="I868" s="26"/>
    </row>
    <row r="869" spans="1:9" ht="18">
      <c r="A869" s="28"/>
      <c r="B869" s="29"/>
      <c r="C869" s="29"/>
      <c r="D869" s="29"/>
      <c r="E869" s="29"/>
      <c r="F869" s="29"/>
      <c r="G869" s="29"/>
      <c r="H869" s="29"/>
      <c r="I869" s="26"/>
    </row>
    <row r="870" spans="1:9" ht="18">
      <c r="A870" s="28"/>
      <c r="B870" s="29"/>
      <c r="C870" s="29"/>
      <c r="D870" s="29"/>
      <c r="E870" s="29"/>
      <c r="F870" s="29"/>
      <c r="G870" s="29"/>
      <c r="H870" s="29"/>
      <c r="I870" s="26"/>
    </row>
    <row r="871" spans="1:9" ht="18">
      <c r="A871" s="28"/>
      <c r="B871" s="29"/>
      <c r="C871" s="29"/>
      <c r="D871" s="29"/>
      <c r="E871" s="29"/>
      <c r="F871" s="29"/>
      <c r="G871" s="29"/>
      <c r="H871" s="29"/>
      <c r="I871" s="26"/>
    </row>
    <row r="872" spans="1:9" ht="18">
      <c r="A872" s="28"/>
      <c r="B872" s="29"/>
      <c r="C872" s="29"/>
      <c r="D872" s="29"/>
      <c r="E872" s="29"/>
      <c r="F872" s="29"/>
      <c r="G872" s="29"/>
      <c r="H872" s="29"/>
      <c r="I872" s="26"/>
    </row>
    <row r="873" spans="1:9" ht="18">
      <c r="A873" s="28"/>
      <c r="B873" s="29"/>
      <c r="C873" s="29"/>
      <c r="D873" s="29"/>
      <c r="E873" s="29"/>
      <c r="F873" s="29"/>
      <c r="G873" s="29"/>
      <c r="H873" s="29"/>
      <c r="I873" s="26"/>
    </row>
    <row r="874" spans="1:9" ht="18">
      <c r="A874" s="28"/>
      <c r="B874" s="29"/>
      <c r="C874" s="29"/>
      <c r="D874" s="29"/>
      <c r="E874" s="29"/>
      <c r="F874" s="29"/>
      <c r="G874" s="29"/>
      <c r="H874" s="29"/>
      <c r="I874" s="26"/>
    </row>
    <row r="875" spans="1:9" ht="18">
      <c r="A875" s="28"/>
      <c r="B875" s="29"/>
      <c r="C875" s="29"/>
      <c r="D875" s="29"/>
      <c r="E875" s="29"/>
      <c r="F875" s="29"/>
      <c r="G875" s="29"/>
      <c r="H875" s="29"/>
      <c r="I875" s="26"/>
    </row>
    <row r="876" spans="1:9" ht="18">
      <c r="A876" s="28"/>
      <c r="B876" s="29"/>
      <c r="C876" s="29"/>
      <c r="D876" s="29"/>
      <c r="E876" s="29"/>
      <c r="F876" s="29"/>
      <c r="G876" s="29"/>
      <c r="H876" s="29"/>
      <c r="I876" s="26"/>
    </row>
    <row r="877" spans="1:9" ht="18">
      <c r="A877" s="28"/>
      <c r="B877" s="29"/>
      <c r="C877" s="29"/>
      <c r="D877" s="29"/>
      <c r="E877" s="29"/>
      <c r="F877" s="29"/>
      <c r="G877" s="29"/>
      <c r="H877" s="29"/>
      <c r="I877" s="26"/>
    </row>
    <row r="878" spans="1:9" ht="18">
      <c r="A878" s="28"/>
      <c r="B878" s="29"/>
      <c r="C878" s="29"/>
      <c r="D878" s="29"/>
      <c r="E878" s="29"/>
      <c r="F878" s="29"/>
      <c r="G878" s="29"/>
      <c r="H878" s="29"/>
      <c r="I878" s="26"/>
    </row>
    <row r="879" spans="1:9" ht="18">
      <c r="A879" s="28"/>
      <c r="B879" s="29"/>
      <c r="C879" s="29"/>
      <c r="D879" s="29"/>
      <c r="E879" s="29"/>
      <c r="F879" s="29"/>
      <c r="G879" s="29"/>
      <c r="H879" s="29"/>
      <c r="I879" s="26"/>
    </row>
    <row r="880" spans="1:9" ht="18">
      <c r="A880" s="28"/>
      <c r="B880" s="29"/>
      <c r="C880" s="29"/>
      <c r="D880" s="29"/>
      <c r="E880" s="29"/>
      <c r="F880" s="29"/>
      <c r="G880" s="29"/>
      <c r="H880" s="29"/>
      <c r="I880" s="26"/>
    </row>
    <row r="881" spans="1:9" ht="18">
      <c r="A881" s="28"/>
      <c r="B881" s="29"/>
      <c r="C881" s="29"/>
      <c r="D881" s="29"/>
      <c r="E881" s="29"/>
      <c r="F881" s="29"/>
      <c r="G881" s="29"/>
      <c r="H881" s="29"/>
      <c r="I881" s="26"/>
    </row>
    <row r="882" spans="1:9" ht="18">
      <c r="A882" s="28"/>
      <c r="B882" s="29"/>
      <c r="C882" s="29"/>
      <c r="D882" s="29"/>
      <c r="E882" s="29"/>
      <c r="F882" s="29"/>
      <c r="G882" s="29"/>
      <c r="H882" s="29"/>
      <c r="I882" s="26"/>
    </row>
    <row r="883" spans="1:9" ht="18">
      <c r="A883" s="28"/>
      <c r="B883" s="29"/>
      <c r="C883" s="29"/>
      <c r="D883" s="29"/>
      <c r="E883" s="29"/>
      <c r="F883" s="29"/>
      <c r="G883" s="29"/>
      <c r="H883" s="29"/>
      <c r="I883" s="26"/>
    </row>
    <row r="884" spans="1:9" ht="18">
      <c r="A884" s="28"/>
      <c r="B884" s="29"/>
      <c r="C884" s="29"/>
      <c r="D884" s="29"/>
      <c r="E884" s="29"/>
      <c r="F884" s="29"/>
      <c r="G884" s="29"/>
      <c r="H884" s="29"/>
      <c r="I884" s="26"/>
    </row>
    <row r="885" spans="1:9" ht="18">
      <c r="A885" s="28"/>
      <c r="B885" s="29"/>
      <c r="C885" s="29"/>
      <c r="D885" s="29"/>
      <c r="E885" s="29"/>
      <c r="F885" s="29"/>
      <c r="G885" s="29"/>
      <c r="H885" s="29"/>
      <c r="I885" s="26"/>
    </row>
    <row r="886" spans="1:9" ht="18">
      <c r="A886" s="28"/>
      <c r="B886" s="29"/>
      <c r="C886" s="29"/>
      <c r="D886" s="29"/>
      <c r="E886" s="29"/>
      <c r="F886" s="29"/>
      <c r="G886" s="29"/>
      <c r="H886" s="29"/>
      <c r="I886" s="26"/>
    </row>
    <row r="887" spans="1:9" ht="18">
      <c r="A887" s="28"/>
      <c r="B887" s="29"/>
      <c r="C887" s="29"/>
      <c r="D887" s="29"/>
      <c r="E887" s="29"/>
      <c r="F887" s="29"/>
      <c r="G887" s="29"/>
      <c r="H887" s="29"/>
      <c r="I887" s="26"/>
    </row>
    <row r="888" spans="1:9" ht="18">
      <c r="A888" s="28"/>
      <c r="B888" s="29"/>
      <c r="C888" s="29"/>
      <c r="D888" s="29"/>
      <c r="E888" s="29"/>
      <c r="F888" s="29"/>
      <c r="G888" s="29"/>
      <c r="H888" s="29"/>
      <c r="I888" s="26"/>
    </row>
    <row r="889" spans="1:9" ht="18">
      <c r="A889" s="28"/>
      <c r="B889" s="29"/>
      <c r="C889" s="29"/>
      <c r="D889" s="29"/>
      <c r="E889" s="29"/>
      <c r="F889" s="29"/>
      <c r="G889" s="29"/>
      <c r="H889" s="29"/>
      <c r="I889" s="26"/>
    </row>
    <row r="890" spans="1:9" ht="18">
      <c r="A890" s="28"/>
      <c r="B890" s="29"/>
      <c r="C890" s="29"/>
      <c r="D890" s="29"/>
      <c r="E890" s="29"/>
      <c r="F890" s="29"/>
      <c r="G890" s="29"/>
      <c r="H890" s="29"/>
      <c r="I890" s="26"/>
    </row>
    <row r="891" spans="1:9" ht="18">
      <c r="A891" s="28"/>
      <c r="B891" s="29"/>
      <c r="C891" s="29"/>
      <c r="D891" s="29"/>
      <c r="E891" s="29"/>
      <c r="F891" s="29"/>
      <c r="G891" s="29"/>
      <c r="H891" s="29"/>
      <c r="I891" s="26"/>
    </row>
    <row r="892" spans="1:9" ht="18">
      <c r="A892" s="28"/>
      <c r="B892" s="29"/>
      <c r="C892" s="29"/>
      <c r="D892" s="29"/>
      <c r="E892" s="29"/>
      <c r="F892" s="29"/>
      <c r="G892" s="29"/>
      <c r="H892" s="29"/>
      <c r="I892" s="26"/>
    </row>
    <row r="893" spans="1:9" ht="18">
      <c r="A893" s="28"/>
      <c r="B893" s="29"/>
      <c r="C893" s="29"/>
      <c r="D893" s="29"/>
      <c r="E893" s="29"/>
      <c r="F893" s="29"/>
      <c r="G893" s="29"/>
      <c r="H893" s="29"/>
      <c r="I893" s="26"/>
    </row>
    <row r="894" spans="1:9" ht="18">
      <c r="A894" s="28"/>
      <c r="B894" s="29"/>
      <c r="C894" s="29"/>
      <c r="D894" s="29"/>
      <c r="E894" s="29"/>
      <c r="F894" s="29"/>
      <c r="G894" s="29"/>
      <c r="H894" s="29"/>
      <c r="I894" s="26"/>
    </row>
    <row r="895" spans="1:9" ht="18">
      <c r="A895" s="28"/>
      <c r="B895" s="29"/>
      <c r="C895" s="29"/>
      <c r="D895" s="29"/>
      <c r="E895" s="29"/>
      <c r="F895" s="29"/>
      <c r="G895" s="29"/>
      <c r="H895" s="29"/>
      <c r="I895" s="26"/>
    </row>
    <row r="896" spans="1:9" ht="18">
      <c r="A896" s="28"/>
      <c r="B896" s="29"/>
      <c r="C896" s="29"/>
      <c r="D896" s="29"/>
      <c r="E896" s="29"/>
      <c r="F896" s="29"/>
      <c r="G896" s="29"/>
      <c r="H896" s="29"/>
      <c r="I896" s="26"/>
    </row>
    <row r="897" spans="1:9" ht="18">
      <c r="A897" s="28"/>
      <c r="B897" s="29"/>
      <c r="C897" s="29"/>
      <c r="D897" s="29"/>
      <c r="E897" s="29"/>
      <c r="F897" s="29"/>
      <c r="G897" s="29"/>
      <c r="H897" s="29"/>
      <c r="I897" s="26"/>
    </row>
    <row r="898" spans="1:9" ht="18">
      <c r="A898" s="28"/>
      <c r="B898" s="29"/>
      <c r="C898" s="29"/>
      <c r="D898" s="29"/>
      <c r="E898" s="29"/>
      <c r="F898" s="29"/>
      <c r="G898" s="29"/>
      <c r="H898" s="29"/>
      <c r="I898" s="26"/>
    </row>
    <row r="899" spans="1:9" ht="18">
      <c r="A899" s="28"/>
      <c r="B899" s="29"/>
      <c r="C899" s="29"/>
      <c r="D899" s="29"/>
      <c r="E899" s="29"/>
      <c r="F899" s="29"/>
      <c r="G899" s="29"/>
      <c r="H899" s="29"/>
      <c r="I899" s="26"/>
    </row>
    <row r="900" spans="1:9" ht="18">
      <c r="A900" s="28"/>
      <c r="B900" s="29"/>
      <c r="C900" s="29"/>
      <c r="D900" s="29"/>
      <c r="E900" s="29"/>
      <c r="F900" s="29"/>
      <c r="G900" s="29"/>
      <c r="H900" s="29"/>
      <c r="I900" s="26"/>
    </row>
    <row r="901" spans="1:9" ht="18">
      <c r="A901" s="28"/>
      <c r="B901" s="29"/>
      <c r="C901" s="29"/>
      <c r="D901" s="29"/>
      <c r="E901" s="29"/>
      <c r="F901" s="29"/>
      <c r="G901" s="29"/>
      <c r="H901" s="29"/>
      <c r="I901" s="26"/>
    </row>
    <row r="902" spans="1:9" ht="18">
      <c r="A902" s="28"/>
      <c r="B902" s="29"/>
      <c r="C902" s="29"/>
      <c r="D902" s="29"/>
      <c r="E902" s="29"/>
      <c r="F902" s="29"/>
      <c r="G902" s="29"/>
      <c r="H902" s="29"/>
      <c r="I902" s="26"/>
    </row>
    <row r="903" spans="1:9" ht="18">
      <c r="A903" s="28"/>
      <c r="B903" s="29"/>
      <c r="C903" s="29"/>
      <c r="D903" s="29"/>
      <c r="E903" s="29"/>
      <c r="F903" s="29"/>
      <c r="G903" s="29"/>
      <c r="H903" s="29"/>
      <c r="I903" s="26"/>
    </row>
    <row r="904" spans="1:9" ht="18">
      <c r="A904" s="28"/>
      <c r="B904" s="29"/>
      <c r="C904" s="29"/>
      <c r="D904" s="29"/>
      <c r="E904" s="29"/>
      <c r="F904" s="29"/>
      <c r="G904" s="29"/>
      <c r="H904" s="29"/>
      <c r="I904" s="26"/>
    </row>
    <row r="905" spans="1:9" ht="18">
      <c r="A905" s="28"/>
      <c r="B905" s="29"/>
      <c r="C905" s="29"/>
      <c r="D905" s="29"/>
      <c r="E905" s="29"/>
      <c r="F905" s="29"/>
      <c r="G905" s="29"/>
      <c r="H905" s="29"/>
      <c r="I905" s="26"/>
    </row>
    <row r="906" spans="1:9" ht="18">
      <c r="A906" s="28"/>
      <c r="B906" s="29"/>
      <c r="C906" s="29"/>
      <c r="D906" s="29"/>
      <c r="E906" s="29"/>
      <c r="F906" s="29"/>
      <c r="G906" s="29"/>
      <c r="H906" s="29"/>
      <c r="I906" s="26"/>
    </row>
    <row r="907" spans="1:9" ht="18">
      <c r="A907" s="28"/>
      <c r="B907" s="29"/>
      <c r="C907" s="29"/>
      <c r="D907" s="29"/>
      <c r="E907" s="29"/>
      <c r="F907" s="29"/>
      <c r="G907" s="29"/>
      <c r="H907" s="29"/>
      <c r="I907" s="26"/>
    </row>
    <row r="908" spans="1:9" ht="18">
      <c r="A908" s="28"/>
      <c r="B908" s="29"/>
      <c r="C908" s="29"/>
      <c r="D908" s="29"/>
      <c r="E908" s="29"/>
      <c r="F908" s="29"/>
      <c r="G908" s="29"/>
      <c r="H908" s="29"/>
      <c r="I908" s="26"/>
    </row>
    <row r="909" spans="1:9" ht="18">
      <c r="A909" s="28"/>
      <c r="B909" s="29"/>
      <c r="C909" s="29"/>
      <c r="D909" s="29"/>
      <c r="E909" s="29"/>
      <c r="F909" s="29"/>
      <c r="G909" s="29"/>
      <c r="H909" s="29"/>
      <c r="I909" s="26"/>
    </row>
    <row r="910" spans="1:9" ht="18">
      <c r="A910" s="28"/>
      <c r="B910" s="29"/>
      <c r="C910" s="29"/>
      <c r="D910" s="29"/>
      <c r="E910" s="29"/>
      <c r="F910" s="29"/>
      <c r="G910" s="29"/>
      <c r="H910" s="29"/>
      <c r="I910" s="26"/>
    </row>
    <row r="911" spans="1:9" ht="18">
      <c r="A911" s="28"/>
      <c r="B911" s="29"/>
      <c r="C911" s="29"/>
      <c r="D911" s="29"/>
      <c r="E911" s="29"/>
      <c r="F911" s="29"/>
      <c r="G911" s="29"/>
      <c r="H911" s="29"/>
      <c r="I911" s="26"/>
    </row>
    <row r="912" spans="1:9" ht="18">
      <c r="A912" s="28"/>
      <c r="B912" s="29"/>
      <c r="C912" s="29"/>
      <c r="D912" s="29"/>
      <c r="E912" s="29"/>
      <c r="F912" s="29"/>
      <c r="G912" s="29"/>
      <c r="H912" s="29"/>
      <c r="I912" s="26"/>
    </row>
    <row r="913" spans="1:9" ht="18">
      <c r="A913" s="28"/>
      <c r="B913" s="29"/>
      <c r="C913" s="29"/>
      <c r="D913" s="29"/>
      <c r="E913" s="29"/>
      <c r="F913" s="29"/>
      <c r="G913" s="29"/>
      <c r="H913" s="29"/>
      <c r="I913" s="26"/>
    </row>
    <row r="914" spans="1:9" ht="18">
      <c r="A914" s="28"/>
      <c r="B914" s="29"/>
      <c r="C914" s="29"/>
      <c r="D914" s="29"/>
      <c r="E914" s="29"/>
      <c r="F914" s="29"/>
      <c r="G914" s="29"/>
      <c r="H914" s="29"/>
      <c r="I914" s="26"/>
    </row>
    <row r="915" spans="1:9" ht="18">
      <c r="A915" s="28"/>
      <c r="B915" s="29"/>
      <c r="C915" s="29"/>
      <c r="D915" s="29"/>
      <c r="E915" s="29"/>
      <c r="F915" s="29"/>
      <c r="G915" s="29"/>
      <c r="H915" s="29"/>
      <c r="I915" s="26"/>
    </row>
    <row r="916" spans="1:9" ht="18">
      <c r="A916" s="28"/>
      <c r="B916" s="29"/>
      <c r="C916" s="29"/>
      <c r="D916" s="29"/>
      <c r="E916" s="29"/>
      <c r="F916" s="29"/>
      <c r="G916" s="29"/>
      <c r="H916" s="29"/>
      <c r="I916" s="26"/>
    </row>
    <row r="917" spans="1:9" ht="18">
      <c r="A917" s="28"/>
      <c r="B917" s="29"/>
      <c r="C917" s="29"/>
      <c r="D917" s="29"/>
      <c r="E917" s="29"/>
      <c r="F917" s="29"/>
      <c r="G917" s="29"/>
      <c r="H917" s="29"/>
      <c r="I917" s="26"/>
    </row>
    <row r="918" spans="1:9" ht="18">
      <c r="A918" s="28"/>
      <c r="B918" s="29"/>
      <c r="C918" s="29"/>
      <c r="D918" s="29"/>
      <c r="E918" s="29"/>
      <c r="F918" s="29"/>
      <c r="G918" s="29"/>
      <c r="H918" s="29"/>
      <c r="I918" s="26"/>
    </row>
    <row r="919" spans="1:9" ht="18">
      <c r="A919" s="28"/>
      <c r="B919" s="29"/>
      <c r="C919" s="29"/>
      <c r="D919" s="29"/>
      <c r="E919" s="29"/>
      <c r="F919" s="29"/>
      <c r="G919" s="29"/>
      <c r="H919" s="29"/>
      <c r="I919" s="26"/>
    </row>
    <row r="920" spans="1:9" ht="18">
      <c r="A920" s="28"/>
      <c r="B920" s="29"/>
      <c r="C920" s="29"/>
      <c r="D920" s="29"/>
      <c r="E920" s="29"/>
      <c r="F920" s="29"/>
      <c r="G920" s="29"/>
      <c r="H920" s="29"/>
      <c r="I920" s="26"/>
    </row>
    <row r="921" spans="1:9" ht="18">
      <c r="A921" s="28"/>
      <c r="B921" s="29"/>
      <c r="C921" s="29"/>
      <c r="D921" s="29"/>
      <c r="E921" s="29"/>
      <c r="F921" s="29"/>
      <c r="G921" s="29"/>
      <c r="H921" s="29"/>
      <c r="I921" s="26"/>
    </row>
    <row r="922" spans="1:9" ht="18">
      <c r="A922" s="28"/>
      <c r="B922" s="29"/>
      <c r="C922" s="29"/>
      <c r="D922" s="29"/>
      <c r="E922" s="29"/>
      <c r="F922" s="29"/>
      <c r="G922" s="29"/>
      <c r="H922" s="29"/>
      <c r="I922" s="26"/>
    </row>
    <row r="923" spans="1:9" ht="18">
      <c r="A923" s="28"/>
      <c r="B923" s="29"/>
      <c r="C923" s="29"/>
      <c r="D923" s="29"/>
      <c r="E923" s="29"/>
      <c r="F923" s="29"/>
      <c r="G923" s="29"/>
      <c r="H923" s="29"/>
      <c r="I923" s="26"/>
    </row>
    <row r="924" spans="1:9" ht="18">
      <c r="A924" s="28"/>
      <c r="B924" s="29"/>
      <c r="C924" s="29"/>
      <c r="D924" s="29"/>
      <c r="E924" s="29"/>
      <c r="F924" s="29"/>
      <c r="G924" s="29"/>
      <c r="H924" s="29"/>
      <c r="I924" s="26"/>
    </row>
    <row r="925" spans="1:9" ht="18">
      <c r="A925" s="28"/>
      <c r="B925" s="29"/>
      <c r="C925" s="29"/>
      <c r="D925" s="29"/>
      <c r="E925" s="29"/>
      <c r="F925" s="29"/>
      <c r="G925" s="29"/>
      <c r="H925" s="29"/>
      <c r="I925" s="26"/>
    </row>
    <row r="926" spans="1:9" ht="18">
      <c r="A926" s="28"/>
      <c r="B926" s="29"/>
      <c r="C926" s="29"/>
      <c r="D926" s="29"/>
      <c r="E926" s="29"/>
      <c r="F926" s="29"/>
      <c r="G926" s="29"/>
      <c r="H926" s="29"/>
      <c r="I926" s="26"/>
    </row>
    <row r="927" spans="1:9" ht="18">
      <c r="A927" s="28"/>
      <c r="B927" s="29"/>
      <c r="C927" s="29"/>
      <c r="D927" s="29"/>
      <c r="E927" s="29"/>
      <c r="F927" s="29"/>
      <c r="G927" s="29"/>
      <c r="H927" s="29"/>
      <c r="I927" s="26"/>
    </row>
    <row r="928" spans="1:9" ht="18">
      <c r="A928" s="28"/>
      <c r="B928" s="29"/>
      <c r="C928" s="29"/>
      <c r="D928" s="29"/>
      <c r="E928" s="29"/>
      <c r="F928" s="29"/>
      <c r="G928" s="29"/>
      <c r="H928" s="29"/>
      <c r="I928" s="26"/>
    </row>
    <row r="929" spans="1:9" ht="18">
      <c r="A929" s="28"/>
      <c r="B929" s="29"/>
      <c r="C929" s="29"/>
      <c r="D929" s="29"/>
      <c r="E929" s="29"/>
      <c r="F929" s="29"/>
      <c r="G929" s="29"/>
      <c r="H929" s="29"/>
      <c r="I929" s="26"/>
    </row>
    <row r="930" spans="1:9" ht="18">
      <c r="A930" s="28"/>
      <c r="B930" s="29"/>
      <c r="C930" s="29"/>
      <c r="D930" s="29"/>
      <c r="E930" s="29"/>
      <c r="F930" s="29"/>
      <c r="G930" s="29"/>
      <c r="H930" s="29"/>
      <c r="I930" s="26"/>
    </row>
    <row r="931" spans="1:9" ht="18">
      <c r="A931" s="28"/>
      <c r="B931" s="29"/>
      <c r="C931" s="29"/>
      <c r="D931" s="29"/>
      <c r="E931" s="29"/>
      <c r="F931" s="29"/>
      <c r="G931" s="29"/>
      <c r="H931" s="29"/>
      <c r="I931" s="26"/>
    </row>
    <row r="932" spans="1:9" ht="18">
      <c r="A932" s="28"/>
      <c r="B932" s="29"/>
      <c r="C932" s="29"/>
      <c r="D932" s="29"/>
      <c r="E932" s="29"/>
      <c r="F932" s="29"/>
      <c r="G932" s="29"/>
      <c r="H932" s="29"/>
      <c r="I932" s="26"/>
    </row>
    <row r="933" spans="1:9" ht="18">
      <c r="A933" s="28"/>
      <c r="B933" s="29"/>
      <c r="C933" s="29"/>
      <c r="D933" s="29"/>
      <c r="E933" s="29"/>
      <c r="F933" s="29"/>
      <c r="G933" s="29"/>
      <c r="H933" s="29"/>
      <c r="I933" s="26"/>
    </row>
    <row r="934" spans="1:9" ht="18">
      <c r="A934" s="28"/>
      <c r="B934" s="29"/>
      <c r="C934" s="29"/>
      <c r="D934" s="29"/>
      <c r="E934" s="29"/>
      <c r="F934" s="29"/>
      <c r="G934" s="29"/>
      <c r="H934" s="29"/>
      <c r="I934" s="26"/>
    </row>
    <row r="935" spans="1:9" ht="18">
      <c r="A935" s="28"/>
      <c r="B935" s="29"/>
      <c r="C935" s="29"/>
      <c r="D935" s="29"/>
      <c r="E935" s="29"/>
      <c r="F935" s="29"/>
      <c r="G935" s="29"/>
      <c r="H935" s="29"/>
      <c r="I935" s="26"/>
    </row>
    <row r="936" spans="1:9" ht="18">
      <c r="A936" s="28"/>
      <c r="B936" s="29"/>
      <c r="C936" s="29"/>
      <c r="D936" s="29"/>
      <c r="E936" s="29"/>
      <c r="F936" s="29"/>
      <c r="G936" s="29"/>
      <c r="H936" s="29"/>
      <c r="I936" s="26"/>
    </row>
    <row r="937" spans="1:9" ht="18">
      <c r="A937" s="28"/>
      <c r="B937" s="29"/>
      <c r="C937" s="29"/>
      <c r="D937" s="29"/>
      <c r="E937" s="29"/>
      <c r="F937" s="29"/>
      <c r="G937" s="29"/>
      <c r="H937" s="29"/>
      <c r="I937" s="26"/>
    </row>
    <row r="938" spans="1:9" ht="18">
      <c r="A938" s="28"/>
      <c r="B938" s="29"/>
      <c r="C938" s="29"/>
      <c r="D938" s="29"/>
      <c r="E938" s="29"/>
      <c r="F938" s="29"/>
      <c r="G938" s="29"/>
      <c r="H938" s="29"/>
      <c r="I938" s="26"/>
    </row>
    <row r="939" spans="1:9" ht="18">
      <c r="A939" s="28"/>
      <c r="B939" s="29"/>
      <c r="C939" s="29"/>
      <c r="D939" s="29"/>
      <c r="E939" s="29"/>
      <c r="F939" s="29"/>
      <c r="G939" s="29"/>
      <c r="H939" s="29"/>
      <c r="I939" s="26"/>
    </row>
    <row r="940" spans="1:9" ht="18">
      <c r="A940" s="28"/>
      <c r="B940" s="29"/>
      <c r="C940" s="29"/>
      <c r="D940" s="29"/>
      <c r="E940" s="29"/>
      <c r="F940" s="29"/>
      <c r="G940" s="29"/>
      <c r="H940" s="29"/>
      <c r="I940" s="26"/>
    </row>
    <row r="941" spans="1:9" ht="18">
      <c r="A941" s="28"/>
      <c r="B941" s="29"/>
      <c r="C941" s="29"/>
      <c r="D941" s="29"/>
      <c r="E941" s="29"/>
      <c r="F941" s="29"/>
      <c r="G941" s="29"/>
      <c r="H941" s="29"/>
      <c r="I941" s="26"/>
    </row>
    <row r="942" spans="1:9" ht="18">
      <c r="A942" s="28"/>
      <c r="B942" s="29"/>
      <c r="C942" s="29"/>
      <c r="D942" s="29"/>
      <c r="E942" s="29"/>
      <c r="F942" s="29"/>
      <c r="G942" s="29"/>
      <c r="H942" s="29"/>
      <c r="I942" s="26"/>
    </row>
    <row r="943" spans="1:9" ht="18">
      <c r="A943" s="28"/>
      <c r="B943" s="29"/>
      <c r="C943" s="29"/>
      <c r="D943" s="29"/>
      <c r="E943" s="29"/>
      <c r="F943" s="29"/>
      <c r="G943" s="29"/>
      <c r="H943" s="29"/>
      <c r="I943" s="26"/>
    </row>
    <row r="944" spans="1:9" ht="18">
      <c r="A944" s="28"/>
      <c r="B944" s="29"/>
      <c r="C944" s="29"/>
      <c r="D944" s="29"/>
      <c r="E944" s="29"/>
      <c r="F944" s="29"/>
      <c r="G944" s="29"/>
      <c r="H944" s="29"/>
      <c r="I944" s="26"/>
    </row>
    <row r="945" spans="1:9" ht="18">
      <c r="A945" s="28"/>
      <c r="B945" s="29"/>
      <c r="C945" s="29"/>
      <c r="D945" s="29"/>
      <c r="E945" s="29"/>
      <c r="F945" s="29"/>
      <c r="G945" s="29"/>
      <c r="H945" s="29"/>
      <c r="I945" s="26"/>
    </row>
    <row r="946" spans="1:9" ht="18">
      <c r="A946" s="28"/>
      <c r="B946" s="29"/>
      <c r="C946" s="29"/>
      <c r="D946" s="29"/>
      <c r="E946" s="29"/>
      <c r="F946" s="29"/>
      <c r="G946" s="29"/>
      <c r="H946" s="29"/>
      <c r="I946" s="26"/>
    </row>
    <row r="947" spans="1:9" ht="18">
      <c r="A947" s="28"/>
      <c r="B947" s="29"/>
      <c r="C947" s="29"/>
      <c r="D947" s="29"/>
      <c r="E947" s="29"/>
      <c r="F947" s="29"/>
      <c r="G947" s="29"/>
      <c r="H947" s="29"/>
      <c r="I947" s="26"/>
    </row>
    <row r="948" spans="1:9" ht="18">
      <c r="A948" s="28"/>
      <c r="B948" s="29"/>
      <c r="C948" s="29"/>
      <c r="D948" s="29"/>
      <c r="E948" s="29"/>
      <c r="F948" s="29"/>
      <c r="G948" s="29"/>
      <c r="H948" s="29"/>
      <c r="I948" s="26"/>
    </row>
    <row r="949" spans="1:9" ht="18">
      <c r="A949" s="28"/>
      <c r="B949" s="29"/>
      <c r="C949" s="29"/>
      <c r="D949" s="29"/>
      <c r="E949" s="29"/>
      <c r="F949" s="29"/>
      <c r="G949" s="29"/>
      <c r="H949" s="29"/>
      <c r="I949" s="26"/>
    </row>
    <row r="950" spans="1:9" ht="18">
      <c r="A950" s="28"/>
      <c r="B950" s="29"/>
      <c r="C950" s="29"/>
      <c r="D950" s="29"/>
      <c r="E950" s="29"/>
      <c r="F950" s="29"/>
      <c r="G950" s="29"/>
      <c r="H950" s="29"/>
      <c r="I950" s="26"/>
    </row>
    <row r="951" spans="1:9" ht="18">
      <c r="A951" s="28"/>
      <c r="B951" s="29"/>
      <c r="C951" s="29"/>
      <c r="D951" s="29"/>
      <c r="E951" s="29"/>
      <c r="F951" s="29"/>
      <c r="G951" s="29"/>
      <c r="H951" s="29"/>
      <c r="I951" s="26"/>
    </row>
    <row r="952" spans="1:9" ht="18">
      <c r="A952" s="28"/>
      <c r="B952" s="29"/>
      <c r="C952" s="29"/>
      <c r="D952" s="29"/>
      <c r="E952" s="29"/>
      <c r="F952" s="29"/>
      <c r="G952" s="29"/>
      <c r="H952" s="29"/>
      <c r="I952" s="26"/>
    </row>
    <row r="953" spans="1:9" ht="18">
      <c r="A953" s="28"/>
      <c r="B953" s="29"/>
      <c r="C953" s="29"/>
      <c r="D953" s="29"/>
      <c r="E953" s="29"/>
      <c r="F953" s="29"/>
      <c r="G953" s="29"/>
      <c r="H953" s="29"/>
      <c r="I953" s="26"/>
    </row>
    <row r="954" spans="1:9" ht="18">
      <c r="A954" s="28"/>
      <c r="B954" s="29"/>
      <c r="C954" s="29"/>
      <c r="D954" s="29"/>
      <c r="E954" s="29"/>
      <c r="F954" s="29"/>
      <c r="G954" s="29"/>
      <c r="H954" s="29"/>
      <c r="I954" s="26"/>
    </row>
    <row r="955" spans="1:9" ht="18">
      <c r="A955" s="28"/>
      <c r="B955" s="29"/>
      <c r="C955" s="29"/>
      <c r="D955" s="29"/>
      <c r="E955" s="29"/>
      <c r="F955" s="29"/>
      <c r="G955" s="29"/>
      <c r="H955" s="29"/>
      <c r="I955" s="26"/>
    </row>
    <row r="956" spans="1:9" ht="18">
      <c r="A956" s="28"/>
      <c r="B956" s="29"/>
      <c r="C956" s="29"/>
      <c r="D956" s="29"/>
      <c r="E956" s="29"/>
      <c r="F956" s="29"/>
      <c r="G956" s="29"/>
      <c r="H956" s="29"/>
      <c r="I956" s="26"/>
    </row>
    <row r="957" spans="1:9" ht="18">
      <c r="A957" s="28"/>
      <c r="B957" s="29"/>
      <c r="C957" s="29"/>
      <c r="D957" s="29"/>
      <c r="E957" s="29"/>
      <c r="F957" s="29"/>
      <c r="G957" s="29"/>
      <c r="H957" s="29"/>
      <c r="I957" s="26"/>
    </row>
    <row r="958" spans="1:9" ht="18">
      <c r="A958" s="28"/>
      <c r="B958" s="29"/>
      <c r="C958" s="29"/>
      <c r="D958" s="29"/>
      <c r="E958" s="29"/>
      <c r="F958" s="29"/>
      <c r="G958" s="29"/>
      <c r="H958" s="29"/>
      <c r="I958" s="26"/>
    </row>
    <row r="959" spans="1:9" ht="18">
      <c r="A959" s="28"/>
      <c r="B959" s="29"/>
      <c r="C959" s="29"/>
      <c r="D959" s="29"/>
      <c r="E959" s="29"/>
      <c r="F959" s="29"/>
      <c r="G959" s="29"/>
      <c r="H959" s="29"/>
      <c r="I959" s="26"/>
    </row>
    <row r="960" spans="1:9" ht="18">
      <c r="A960" s="28"/>
      <c r="B960" s="29"/>
      <c r="C960" s="29"/>
      <c r="D960" s="29"/>
      <c r="E960" s="29"/>
      <c r="F960" s="29"/>
      <c r="G960" s="29"/>
      <c r="H960" s="29"/>
      <c r="I960" s="26"/>
    </row>
    <row r="961" spans="1:9" ht="18">
      <c r="A961" s="28"/>
      <c r="B961" s="29"/>
      <c r="C961" s="29"/>
      <c r="D961" s="29"/>
      <c r="E961" s="29"/>
      <c r="F961" s="29"/>
      <c r="G961" s="29"/>
      <c r="H961" s="29"/>
      <c r="I961" s="26"/>
    </row>
    <row r="962" spans="1:9" ht="18">
      <c r="A962" s="28"/>
      <c r="B962" s="29"/>
      <c r="C962" s="29"/>
      <c r="D962" s="29"/>
      <c r="E962" s="29"/>
      <c r="F962" s="29"/>
      <c r="G962" s="29"/>
      <c r="H962" s="29"/>
      <c r="I962" s="26"/>
    </row>
    <row r="963" spans="1:9" ht="18">
      <c r="A963" s="28"/>
      <c r="B963" s="29"/>
      <c r="C963" s="29"/>
      <c r="D963" s="29"/>
      <c r="E963" s="29"/>
      <c r="F963" s="29"/>
      <c r="G963" s="29"/>
      <c r="H963" s="29"/>
      <c r="I963" s="26"/>
    </row>
    <row r="964" spans="1:9" ht="18">
      <c r="A964" s="28"/>
      <c r="B964" s="29"/>
      <c r="C964" s="29"/>
      <c r="D964" s="29"/>
      <c r="E964" s="29"/>
      <c r="F964" s="29"/>
      <c r="G964" s="29"/>
      <c r="H964" s="29"/>
      <c r="I964" s="26"/>
    </row>
    <row r="965" spans="1:9" ht="18">
      <c r="A965" s="28"/>
      <c r="B965" s="29"/>
      <c r="C965" s="29"/>
      <c r="D965" s="29"/>
      <c r="E965" s="29"/>
      <c r="F965" s="29"/>
      <c r="G965" s="29"/>
      <c r="H965" s="29"/>
      <c r="I965" s="26"/>
    </row>
    <row r="966" spans="1:9" ht="18">
      <c r="A966" s="28"/>
      <c r="B966" s="29"/>
      <c r="C966" s="29"/>
      <c r="D966" s="29"/>
      <c r="E966" s="29"/>
      <c r="F966" s="29"/>
      <c r="G966" s="29"/>
      <c r="H966" s="29"/>
      <c r="I966" s="26"/>
    </row>
    <row r="967" spans="1:9" ht="18">
      <c r="A967" s="28"/>
      <c r="B967" s="29"/>
      <c r="C967" s="29"/>
      <c r="D967" s="29"/>
      <c r="E967" s="29"/>
      <c r="F967" s="29"/>
      <c r="G967" s="29"/>
      <c r="H967" s="29"/>
      <c r="I967" s="26"/>
    </row>
    <row r="968" spans="1:9" ht="18">
      <c r="A968" s="28"/>
      <c r="B968" s="29"/>
      <c r="C968" s="29"/>
      <c r="D968" s="29"/>
      <c r="E968" s="29"/>
      <c r="F968" s="29"/>
      <c r="G968" s="29"/>
      <c r="H968" s="29"/>
      <c r="I968" s="26"/>
    </row>
    <row r="969" spans="1:9" ht="18">
      <c r="A969" s="28"/>
      <c r="B969" s="29"/>
      <c r="C969" s="29"/>
      <c r="D969" s="29"/>
      <c r="E969" s="29"/>
      <c r="F969" s="29"/>
      <c r="G969" s="29"/>
      <c r="H969" s="29"/>
      <c r="I969" s="26"/>
    </row>
    <row r="970" spans="1:9" ht="18">
      <c r="A970" s="28"/>
      <c r="B970" s="29"/>
      <c r="C970" s="29"/>
      <c r="D970" s="29"/>
      <c r="E970" s="29"/>
      <c r="F970" s="29"/>
      <c r="G970" s="29"/>
      <c r="H970" s="29"/>
      <c r="I970" s="26"/>
    </row>
    <row r="971" spans="1:9" ht="18">
      <c r="A971" s="28"/>
      <c r="B971" s="29"/>
      <c r="C971" s="29"/>
      <c r="D971" s="29"/>
      <c r="E971" s="29"/>
      <c r="F971" s="29"/>
      <c r="G971" s="29"/>
      <c r="H971" s="29"/>
      <c r="I971" s="26"/>
    </row>
    <row r="972" spans="1:9" ht="18">
      <c r="A972" s="28"/>
      <c r="B972" s="29"/>
      <c r="C972" s="29"/>
      <c r="D972" s="29"/>
      <c r="E972" s="29"/>
      <c r="F972" s="29"/>
      <c r="G972" s="29"/>
      <c r="H972" s="29"/>
      <c r="I972" s="26"/>
    </row>
    <row r="973" spans="1:9" ht="18">
      <c r="A973" s="28"/>
      <c r="B973" s="29"/>
      <c r="C973" s="29"/>
      <c r="D973" s="29"/>
      <c r="E973" s="29"/>
      <c r="F973" s="29"/>
      <c r="G973" s="29"/>
      <c r="H973" s="29"/>
      <c r="I973" s="26"/>
    </row>
    <row r="974" spans="1:9" ht="18">
      <c r="A974" s="28"/>
      <c r="B974" s="29"/>
      <c r="C974" s="29"/>
      <c r="D974" s="29"/>
      <c r="E974" s="29"/>
      <c r="F974" s="29"/>
      <c r="G974" s="29"/>
      <c r="H974" s="29"/>
      <c r="I974" s="26"/>
    </row>
    <row r="975" spans="1:9" ht="18">
      <c r="A975" s="28"/>
      <c r="B975" s="29"/>
      <c r="C975" s="29"/>
      <c r="D975" s="29"/>
      <c r="E975" s="29"/>
      <c r="F975" s="29"/>
      <c r="G975" s="29"/>
      <c r="H975" s="29"/>
      <c r="I975" s="26"/>
    </row>
    <row r="976" spans="1:9" ht="18">
      <c r="A976" s="28"/>
      <c r="B976" s="29"/>
      <c r="C976" s="29"/>
      <c r="D976" s="29"/>
      <c r="E976" s="29"/>
      <c r="F976" s="29"/>
      <c r="G976" s="29"/>
      <c r="H976" s="29"/>
      <c r="I976" s="26"/>
    </row>
    <row r="977" spans="1:9" ht="18">
      <c r="A977" s="28"/>
      <c r="B977" s="29"/>
      <c r="C977" s="29"/>
      <c r="D977" s="29"/>
      <c r="E977" s="29"/>
      <c r="F977" s="29"/>
      <c r="G977" s="29"/>
      <c r="H977" s="29"/>
      <c r="I977" s="26"/>
    </row>
    <row r="978" spans="1:9" ht="18">
      <c r="A978" s="28"/>
      <c r="B978" s="29"/>
      <c r="C978" s="29"/>
      <c r="D978" s="29"/>
      <c r="E978" s="29"/>
      <c r="F978" s="29"/>
      <c r="G978" s="29"/>
      <c r="H978" s="29"/>
      <c r="I978" s="26"/>
    </row>
    <row r="979" spans="1:9" ht="18">
      <c r="A979" s="28"/>
      <c r="B979" s="29"/>
      <c r="C979" s="29"/>
      <c r="D979" s="29"/>
      <c r="E979" s="29"/>
      <c r="F979" s="29"/>
      <c r="G979" s="29"/>
      <c r="H979" s="29"/>
      <c r="I979" s="26"/>
    </row>
    <row r="980" spans="1:9" ht="18">
      <c r="A980" s="28"/>
      <c r="B980" s="29"/>
      <c r="C980" s="29"/>
      <c r="D980" s="29"/>
      <c r="E980" s="29"/>
      <c r="F980" s="29"/>
      <c r="G980" s="29"/>
      <c r="H980" s="29"/>
      <c r="I980" s="26"/>
    </row>
    <row r="981" spans="1:9" ht="18">
      <c r="A981" s="28"/>
      <c r="B981" s="29"/>
      <c r="C981" s="29"/>
      <c r="D981" s="29"/>
      <c r="E981" s="29"/>
      <c r="F981" s="29"/>
      <c r="G981" s="29"/>
      <c r="H981" s="29"/>
      <c r="I981" s="26"/>
    </row>
    <row r="982" spans="1:9" ht="18">
      <c r="A982" s="28"/>
      <c r="B982" s="29"/>
      <c r="C982" s="29"/>
      <c r="D982" s="29"/>
      <c r="E982" s="29"/>
      <c r="F982" s="29"/>
      <c r="G982" s="29"/>
      <c r="H982" s="29"/>
      <c r="I982" s="26"/>
    </row>
    <row r="983" spans="1:9" ht="18">
      <c r="A983" s="28"/>
      <c r="B983" s="29"/>
      <c r="C983" s="29"/>
      <c r="D983" s="29"/>
      <c r="E983" s="29"/>
      <c r="F983" s="29"/>
      <c r="G983" s="29"/>
      <c r="H983" s="29"/>
      <c r="I983" s="26"/>
    </row>
    <row r="984" spans="1:9" ht="18">
      <c r="A984" s="28"/>
      <c r="B984" s="29"/>
      <c r="C984" s="29"/>
      <c r="D984" s="29"/>
      <c r="E984" s="29"/>
      <c r="F984" s="29"/>
      <c r="G984" s="29"/>
      <c r="H984" s="29"/>
      <c r="I984" s="26"/>
    </row>
    <row r="985" spans="1:9" ht="18">
      <c r="A985" s="28"/>
      <c r="B985" s="29"/>
      <c r="C985" s="29"/>
      <c r="D985" s="29"/>
      <c r="E985" s="29"/>
      <c r="F985" s="29"/>
      <c r="G985" s="29"/>
      <c r="H985" s="29"/>
      <c r="I985" s="26"/>
    </row>
    <row r="986" spans="1:9" ht="18">
      <c r="A986" s="28"/>
      <c r="B986" s="29"/>
      <c r="C986" s="29"/>
      <c r="D986" s="29"/>
      <c r="E986" s="29"/>
      <c r="F986" s="29"/>
      <c r="G986" s="29"/>
      <c r="H986" s="29"/>
      <c r="I986" s="26"/>
    </row>
    <row r="987" spans="1:9" ht="18">
      <c r="A987" s="28"/>
      <c r="B987" s="29"/>
      <c r="C987" s="29"/>
      <c r="D987" s="29"/>
      <c r="E987" s="29"/>
      <c r="F987" s="29"/>
      <c r="G987" s="29"/>
      <c r="H987" s="29"/>
      <c r="I987" s="26"/>
    </row>
    <row r="988" spans="1:9" ht="18">
      <c r="A988" s="28"/>
      <c r="B988" s="29"/>
      <c r="C988" s="29"/>
      <c r="D988" s="29"/>
      <c r="E988" s="29"/>
      <c r="F988" s="29"/>
      <c r="G988" s="29"/>
      <c r="H988" s="29"/>
      <c r="I988" s="26"/>
    </row>
    <row r="989" spans="1:9" ht="18">
      <c r="A989" s="28"/>
      <c r="B989" s="29"/>
      <c r="C989" s="29"/>
      <c r="D989" s="29"/>
      <c r="E989" s="29"/>
      <c r="F989" s="29"/>
      <c r="G989" s="29"/>
      <c r="H989" s="29"/>
      <c r="I989" s="26"/>
    </row>
    <row r="990" spans="1:9" ht="18">
      <c r="A990" s="28"/>
      <c r="B990" s="29"/>
      <c r="C990" s="29"/>
      <c r="D990" s="29"/>
      <c r="E990" s="29"/>
      <c r="F990" s="29"/>
      <c r="G990" s="29"/>
      <c r="H990" s="29"/>
      <c r="I990" s="26"/>
    </row>
    <row r="991" spans="1:9" ht="18">
      <c r="A991" s="28"/>
      <c r="B991" s="29"/>
      <c r="C991" s="29"/>
      <c r="D991" s="29"/>
      <c r="E991" s="29"/>
      <c r="F991" s="29"/>
      <c r="G991" s="29"/>
      <c r="H991" s="29"/>
      <c r="I991" s="26"/>
    </row>
    <row r="992" spans="1:9" ht="18">
      <c r="A992" s="28"/>
      <c r="B992" s="29"/>
      <c r="C992" s="29"/>
      <c r="D992" s="29"/>
      <c r="E992" s="29"/>
      <c r="F992" s="29"/>
      <c r="G992" s="29"/>
      <c r="H992" s="29"/>
      <c r="I992" s="26"/>
    </row>
    <row r="993" spans="1:9" ht="18">
      <c r="A993" s="28"/>
      <c r="B993" s="29"/>
      <c r="C993" s="29"/>
      <c r="D993" s="29"/>
      <c r="E993" s="29"/>
      <c r="F993" s="29"/>
      <c r="G993" s="29"/>
      <c r="H993" s="29"/>
      <c r="I993" s="26"/>
    </row>
    <row r="994" spans="1:9" ht="18">
      <c r="A994" s="28"/>
      <c r="B994" s="29"/>
      <c r="C994" s="29"/>
      <c r="D994" s="29"/>
      <c r="E994" s="29"/>
      <c r="F994" s="29"/>
      <c r="G994" s="29"/>
      <c r="H994" s="29"/>
      <c r="I994" s="26"/>
    </row>
    <row r="995" spans="1:9" ht="18">
      <c r="A995" s="28"/>
      <c r="B995" s="29"/>
      <c r="C995" s="29"/>
      <c r="D995" s="29"/>
      <c r="E995" s="29"/>
      <c r="F995" s="29"/>
      <c r="G995" s="29"/>
      <c r="H995" s="29"/>
      <c r="I995" s="26"/>
    </row>
    <row r="996" spans="1:9" ht="18">
      <c r="A996" s="28"/>
      <c r="B996" s="29"/>
      <c r="C996" s="29"/>
      <c r="D996" s="29"/>
      <c r="E996" s="29"/>
      <c r="F996" s="29"/>
      <c r="G996" s="29"/>
      <c r="H996" s="29"/>
      <c r="I996" s="26"/>
    </row>
    <row r="997" spans="1:9" ht="18">
      <c r="A997" s="28"/>
      <c r="B997" s="29"/>
      <c r="C997" s="29"/>
      <c r="D997" s="29"/>
      <c r="E997" s="29"/>
      <c r="F997" s="29"/>
      <c r="G997" s="29"/>
      <c r="H997" s="29"/>
      <c r="I997" s="26"/>
    </row>
    <row r="998" spans="1:9" ht="18">
      <c r="A998" s="28"/>
      <c r="B998" s="29"/>
      <c r="C998" s="29"/>
      <c r="D998" s="29"/>
      <c r="E998" s="29"/>
      <c r="F998" s="29"/>
      <c r="G998" s="29"/>
      <c r="H998" s="29"/>
      <c r="I998" s="26"/>
    </row>
    <row r="999" spans="1:9" ht="18">
      <c r="A999" s="28"/>
      <c r="B999" s="29"/>
      <c r="C999" s="29"/>
      <c r="D999" s="29"/>
      <c r="E999" s="29"/>
      <c r="F999" s="29"/>
      <c r="G999" s="29"/>
      <c r="H999" s="29"/>
      <c r="I999" s="26"/>
    </row>
    <row r="1000" spans="1:9" ht="18">
      <c r="A1000" s="28"/>
      <c r="B1000" s="29"/>
      <c r="C1000" s="29"/>
      <c r="D1000" s="29"/>
      <c r="E1000" s="29"/>
      <c r="F1000" s="29"/>
      <c r="G1000" s="29"/>
      <c r="H1000" s="29"/>
      <c r="I1000" s="26"/>
    </row>
    <row r="1001" spans="1:9" ht="18">
      <c r="A1001" s="28"/>
      <c r="B1001" s="29"/>
      <c r="C1001" s="29"/>
      <c r="D1001" s="29"/>
      <c r="E1001" s="29"/>
      <c r="F1001" s="29"/>
      <c r="G1001" s="29"/>
      <c r="H1001" s="29"/>
      <c r="I1001" s="26"/>
    </row>
    <row r="1002" spans="1:9" ht="18">
      <c r="A1002" s="28"/>
      <c r="B1002" s="29"/>
      <c r="C1002" s="29"/>
      <c r="D1002" s="29"/>
      <c r="E1002" s="29"/>
      <c r="F1002" s="29"/>
      <c r="G1002" s="29"/>
      <c r="H1002" s="29"/>
      <c r="I1002" s="26"/>
    </row>
    <row r="1003" spans="1:9" ht="18">
      <c r="A1003" s="28"/>
      <c r="B1003" s="29"/>
      <c r="C1003" s="29"/>
      <c r="D1003" s="29"/>
      <c r="E1003" s="29"/>
      <c r="F1003" s="29"/>
      <c r="G1003" s="29"/>
      <c r="H1003" s="29"/>
      <c r="I1003" s="26"/>
    </row>
    <row r="1004" spans="1:9" ht="18">
      <c r="A1004" s="28"/>
      <c r="B1004" s="29"/>
      <c r="C1004" s="29"/>
      <c r="D1004" s="29"/>
      <c r="E1004" s="29"/>
      <c r="F1004" s="29"/>
      <c r="G1004" s="29"/>
      <c r="H1004" s="29"/>
      <c r="I1004" s="26"/>
    </row>
    <row r="1005" spans="1:9" ht="18">
      <c r="A1005" s="28"/>
      <c r="B1005" s="29"/>
      <c r="C1005" s="29"/>
      <c r="D1005" s="29"/>
      <c r="E1005" s="29"/>
      <c r="F1005" s="29"/>
      <c r="G1005" s="29"/>
      <c r="H1005" s="29"/>
      <c r="I1005" s="26"/>
    </row>
    <row r="1006" spans="1:9" ht="18">
      <c r="A1006" s="28"/>
      <c r="B1006" s="29"/>
      <c r="C1006" s="29"/>
      <c r="D1006" s="29"/>
      <c r="E1006" s="29"/>
      <c r="F1006" s="29"/>
      <c r="G1006" s="29"/>
      <c r="H1006" s="29"/>
      <c r="I1006" s="26"/>
    </row>
    <row r="1007" spans="1:9" ht="18">
      <c r="A1007" s="28"/>
      <c r="B1007" s="29"/>
      <c r="C1007" s="29"/>
      <c r="D1007" s="29"/>
      <c r="E1007" s="29"/>
      <c r="F1007" s="29"/>
      <c r="G1007" s="29"/>
      <c r="H1007" s="29"/>
      <c r="I1007" s="26"/>
    </row>
    <row r="1008" spans="1:9" ht="18">
      <c r="A1008" s="28"/>
      <c r="B1008" s="29"/>
      <c r="C1008" s="29"/>
      <c r="D1008" s="29"/>
      <c r="E1008" s="29"/>
      <c r="F1008" s="29"/>
      <c r="G1008" s="29"/>
      <c r="H1008" s="29"/>
      <c r="I1008" s="26"/>
    </row>
    <row r="1009" spans="1:9" ht="18">
      <c r="A1009" s="28"/>
      <c r="B1009" s="29"/>
      <c r="C1009" s="29"/>
      <c r="D1009" s="29"/>
      <c r="E1009" s="29"/>
      <c r="F1009" s="29"/>
      <c r="G1009" s="29"/>
      <c r="H1009" s="29"/>
      <c r="I1009" s="26"/>
    </row>
    <row r="1010" spans="1:9" ht="18">
      <c r="A1010" s="28"/>
      <c r="B1010" s="29"/>
      <c r="C1010" s="29"/>
      <c r="D1010" s="29"/>
      <c r="E1010" s="29"/>
      <c r="F1010" s="29"/>
      <c r="G1010" s="29"/>
      <c r="H1010" s="29"/>
      <c r="I1010" s="26"/>
    </row>
    <row r="1011" spans="1:9" ht="18">
      <c r="A1011" s="28"/>
      <c r="B1011" s="29"/>
      <c r="C1011" s="29"/>
      <c r="D1011" s="29"/>
      <c r="E1011" s="29"/>
      <c r="F1011" s="29"/>
      <c r="G1011" s="29"/>
      <c r="H1011" s="29"/>
      <c r="I1011" s="26"/>
    </row>
    <row r="1012" spans="1:9" ht="18">
      <c r="A1012" s="28"/>
      <c r="B1012" s="29"/>
      <c r="C1012" s="29"/>
      <c r="D1012" s="29"/>
      <c r="E1012" s="29"/>
      <c r="F1012" s="29"/>
      <c r="G1012" s="29"/>
      <c r="H1012" s="29"/>
      <c r="I1012" s="26"/>
    </row>
    <row r="1013" spans="1:9" ht="18">
      <c r="A1013" s="28"/>
      <c r="B1013" s="29"/>
      <c r="C1013" s="29"/>
      <c r="D1013" s="29"/>
      <c r="E1013" s="29"/>
      <c r="F1013" s="29"/>
      <c r="G1013" s="29"/>
      <c r="H1013" s="29"/>
      <c r="I1013" s="26"/>
    </row>
    <row r="1014" spans="1:9" ht="18">
      <c r="A1014" s="28"/>
      <c r="B1014" s="29"/>
      <c r="C1014" s="29"/>
      <c r="D1014" s="29"/>
      <c r="E1014" s="29"/>
      <c r="F1014" s="29"/>
      <c r="G1014" s="29"/>
      <c r="H1014" s="29"/>
      <c r="I1014" s="26"/>
    </row>
    <row r="1015" spans="1:9" ht="18">
      <c r="A1015" s="28"/>
      <c r="B1015" s="29"/>
      <c r="C1015" s="29"/>
      <c r="D1015" s="29"/>
      <c r="E1015" s="29"/>
      <c r="F1015" s="29"/>
      <c r="G1015" s="29"/>
      <c r="H1015" s="29"/>
      <c r="I1015" s="26"/>
    </row>
    <row r="1016" spans="1:9" ht="18">
      <c r="A1016" s="28"/>
      <c r="B1016" s="29"/>
      <c r="C1016" s="29"/>
      <c r="D1016" s="29"/>
      <c r="E1016" s="29"/>
      <c r="F1016" s="29"/>
      <c r="G1016" s="29"/>
      <c r="H1016" s="29"/>
      <c r="I1016" s="26"/>
    </row>
    <row r="1017" spans="1:9" ht="18">
      <c r="A1017" s="28"/>
      <c r="B1017" s="29"/>
      <c r="C1017" s="29"/>
      <c r="D1017" s="29"/>
      <c r="E1017" s="29"/>
      <c r="F1017" s="29"/>
      <c r="G1017" s="29"/>
      <c r="H1017" s="29"/>
      <c r="I1017" s="26"/>
    </row>
    <row r="1018" spans="1:9" ht="18">
      <c r="A1018" s="28"/>
      <c r="B1018" s="29"/>
      <c r="C1018" s="29"/>
      <c r="D1018" s="29"/>
      <c r="E1018" s="29"/>
      <c r="F1018" s="29"/>
      <c r="G1018" s="29"/>
      <c r="H1018" s="29"/>
      <c r="I1018" s="26"/>
    </row>
    <row r="1019" spans="1:9" ht="18">
      <c r="A1019" s="28"/>
      <c r="B1019" s="29"/>
      <c r="C1019" s="29"/>
      <c r="D1019" s="29"/>
      <c r="E1019" s="29"/>
      <c r="F1019" s="29"/>
      <c r="G1019" s="29"/>
      <c r="H1019" s="29"/>
      <c r="I1019" s="26"/>
    </row>
    <row r="1020" spans="1:9" ht="18">
      <c r="A1020" s="28"/>
      <c r="B1020" s="29"/>
      <c r="C1020" s="29"/>
      <c r="D1020" s="29"/>
      <c r="E1020" s="29"/>
      <c r="F1020" s="29"/>
      <c r="G1020" s="29"/>
      <c r="H1020" s="29"/>
      <c r="I1020" s="26"/>
    </row>
    <row r="1021" spans="1:9" ht="18">
      <c r="A1021" s="28"/>
      <c r="B1021" s="29"/>
      <c r="C1021" s="29"/>
      <c r="D1021" s="29"/>
      <c r="E1021" s="29"/>
      <c r="F1021" s="29"/>
      <c r="G1021" s="29"/>
      <c r="H1021" s="29"/>
      <c r="I1021" s="26"/>
    </row>
    <row r="1022" spans="1:9" ht="18">
      <c r="A1022" s="28"/>
      <c r="B1022" s="29"/>
      <c r="C1022" s="29"/>
      <c r="D1022" s="29"/>
      <c r="E1022" s="29"/>
      <c r="F1022" s="29"/>
      <c r="G1022" s="29"/>
      <c r="H1022" s="29"/>
      <c r="I1022" s="26"/>
    </row>
    <row r="1023" spans="1:9" ht="18">
      <c r="A1023" s="28"/>
      <c r="B1023" s="29"/>
      <c r="C1023" s="29"/>
      <c r="D1023" s="29"/>
      <c r="E1023" s="29"/>
      <c r="F1023" s="29"/>
      <c r="G1023" s="29"/>
      <c r="H1023" s="29"/>
      <c r="I1023" s="26"/>
    </row>
    <row r="1024" spans="1:9" ht="18">
      <c r="A1024" s="28"/>
      <c r="B1024" s="29"/>
      <c r="C1024" s="29"/>
      <c r="D1024" s="29"/>
      <c r="E1024" s="29"/>
      <c r="F1024" s="29"/>
      <c r="G1024" s="29"/>
      <c r="H1024" s="29"/>
      <c r="I1024" s="26"/>
    </row>
    <row r="1025" spans="1:9" ht="18">
      <c r="A1025" s="28"/>
      <c r="B1025" s="29"/>
      <c r="C1025" s="29"/>
      <c r="D1025" s="29"/>
      <c r="E1025" s="29"/>
      <c r="F1025" s="29"/>
      <c r="G1025" s="29"/>
      <c r="H1025" s="29"/>
      <c r="I1025" s="26"/>
    </row>
    <row r="1026" spans="1:9" ht="18">
      <c r="A1026" s="28"/>
      <c r="B1026" s="29"/>
      <c r="C1026" s="29"/>
      <c r="D1026" s="29"/>
      <c r="E1026" s="29"/>
      <c r="F1026" s="29"/>
      <c r="G1026" s="29"/>
      <c r="H1026" s="29"/>
      <c r="I1026" s="26"/>
    </row>
    <row r="1027" spans="1:9" ht="18">
      <c r="A1027" s="28"/>
      <c r="B1027" s="29"/>
      <c r="C1027" s="29"/>
      <c r="D1027" s="29"/>
      <c r="E1027" s="29"/>
      <c r="F1027" s="29"/>
      <c r="G1027" s="29"/>
      <c r="H1027" s="29"/>
      <c r="I1027" s="26"/>
    </row>
    <row r="1028" spans="1:9" ht="18">
      <c r="A1028" s="28"/>
      <c r="B1028" s="29"/>
      <c r="C1028" s="29"/>
      <c r="D1028" s="29"/>
      <c r="E1028" s="29"/>
      <c r="F1028" s="29"/>
      <c r="G1028" s="29"/>
      <c r="H1028" s="29"/>
      <c r="I1028" s="26"/>
    </row>
    <row r="1029" spans="1:9" ht="18">
      <c r="A1029" s="28"/>
      <c r="B1029" s="29"/>
      <c r="C1029" s="29"/>
      <c r="D1029" s="29"/>
      <c r="E1029" s="29"/>
      <c r="F1029" s="29"/>
      <c r="G1029" s="29"/>
      <c r="H1029" s="29"/>
      <c r="I1029" s="26"/>
    </row>
    <row r="1030" spans="1:9" ht="18">
      <c r="A1030" s="28"/>
      <c r="B1030" s="29"/>
      <c r="C1030" s="29"/>
      <c r="D1030" s="29"/>
      <c r="E1030" s="29"/>
      <c r="F1030" s="29"/>
      <c r="G1030" s="29"/>
      <c r="H1030" s="29"/>
      <c r="I1030" s="26"/>
    </row>
    <row r="1031" spans="1:9" ht="18">
      <c r="A1031" s="28"/>
      <c r="B1031" s="29"/>
      <c r="C1031" s="29"/>
      <c r="D1031" s="29"/>
      <c r="E1031" s="29"/>
      <c r="F1031" s="29"/>
      <c r="G1031" s="29"/>
      <c r="H1031" s="29"/>
      <c r="I1031" s="26"/>
    </row>
    <row r="1032" spans="1:9" ht="18">
      <c r="A1032" s="28"/>
      <c r="B1032" s="29"/>
      <c r="C1032" s="29"/>
      <c r="D1032" s="29"/>
      <c r="E1032" s="29"/>
      <c r="F1032" s="29"/>
      <c r="G1032" s="29"/>
      <c r="H1032" s="29"/>
      <c r="I1032" s="26"/>
    </row>
    <row r="1033" spans="1:9" ht="18">
      <c r="A1033" s="28"/>
      <c r="B1033" s="29"/>
      <c r="C1033" s="29"/>
      <c r="D1033" s="29"/>
      <c r="E1033" s="29"/>
      <c r="F1033" s="29"/>
      <c r="G1033" s="29"/>
      <c r="H1033" s="29"/>
      <c r="I1033" s="26"/>
    </row>
    <row r="1034" spans="1:9" ht="18">
      <c r="A1034" s="28"/>
      <c r="B1034" s="29"/>
      <c r="C1034" s="29"/>
      <c r="D1034" s="29"/>
      <c r="E1034" s="29"/>
      <c r="F1034" s="29"/>
      <c r="G1034" s="29"/>
      <c r="H1034" s="29"/>
      <c r="I1034" s="26"/>
    </row>
    <row r="1035" spans="1:9" ht="18">
      <c r="A1035" s="28"/>
      <c r="B1035" s="29"/>
      <c r="C1035" s="29"/>
      <c r="D1035" s="29"/>
      <c r="E1035" s="29"/>
      <c r="F1035" s="29"/>
      <c r="G1035" s="29"/>
      <c r="H1035" s="29"/>
      <c r="I1035" s="26"/>
    </row>
    <row r="1036" spans="1:9" ht="18">
      <c r="A1036" s="28"/>
      <c r="B1036" s="29"/>
      <c r="C1036" s="29"/>
      <c r="D1036" s="29"/>
      <c r="E1036" s="29"/>
      <c r="F1036" s="29"/>
      <c r="G1036" s="29"/>
      <c r="H1036" s="29"/>
      <c r="I1036" s="26"/>
    </row>
    <row r="1037" spans="1:9" ht="18">
      <c r="A1037" s="28"/>
      <c r="B1037" s="29"/>
      <c r="C1037" s="29"/>
      <c r="D1037" s="29"/>
      <c r="E1037" s="29"/>
      <c r="F1037" s="29"/>
      <c r="G1037" s="29"/>
      <c r="H1037" s="29"/>
      <c r="I1037" s="26"/>
    </row>
    <row r="1038" spans="1:9" ht="18">
      <c r="A1038" s="28"/>
      <c r="B1038" s="29"/>
      <c r="C1038" s="29"/>
      <c r="D1038" s="29"/>
      <c r="E1038" s="29"/>
      <c r="F1038" s="29"/>
      <c r="G1038" s="29"/>
      <c r="H1038" s="29"/>
      <c r="I1038" s="26"/>
    </row>
    <row r="1039" spans="1:9" ht="18">
      <c r="A1039" s="28"/>
      <c r="B1039" s="29"/>
      <c r="C1039" s="29"/>
      <c r="D1039" s="29"/>
      <c r="E1039" s="29"/>
      <c r="F1039" s="29"/>
      <c r="G1039" s="29"/>
      <c r="H1039" s="29"/>
      <c r="I1039" s="26"/>
    </row>
    <row r="1040" spans="1:9" ht="18">
      <c r="A1040" s="28"/>
      <c r="B1040" s="29"/>
      <c r="C1040" s="29"/>
      <c r="D1040" s="29"/>
      <c r="E1040" s="29"/>
      <c r="F1040" s="29"/>
      <c r="G1040" s="29"/>
      <c r="H1040" s="29"/>
      <c r="I1040" s="26"/>
    </row>
    <row r="1041" spans="1:9" ht="18">
      <c r="A1041" s="28"/>
      <c r="B1041" s="29"/>
      <c r="C1041" s="29"/>
      <c r="D1041" s="29"/>
      <c r="E1041" s="29"/>
      <c r="F1041" s="29"/>
      <c r="G1041" s="29"/>
      <c r="H1041" s="29"/>
      <c r="I1041" s="26"/>
    </row>
    <row r="1042" spans="1:9" ht="18">
      <c r="A1042" s="28"/>
      <c r="B1042" s="29"/>
      <c r="C1042" s="29"/>
      <c r="D1042" s="29"/>
      <c r="E1042" s="29"/>
      <c r="F1042" s="29"/>
      <c r="G1042" s="29"/>
      <c r="H1042" s="29"/>
      <c r="I1042" s="26"/>
    </row>
    <row r="1043" spans="1:9" ht="18">
      <c r="A1043" s="28"/>
      <c r="B1043" s="29"/>
      <c r="C1043" s="29"/>
      <c r="D1043" s="29"/>
      <c r="E1043" s="29"/>
      <c r="F1043" s="29"/>
      <c r="G1043" s="29"/>
      <c r="H1043" s="29"/>
      <c r="I1043" s="26"/>
    </row>
    <row r="1044" spans="1:9" ht="18">
      <c r="A1044" s="28"/>
      <c r="B1044" s="29"/>
      <c r="C1044" s="29"/>
      <c r="D1044" s="29"/>
      <c r="E1044" s="29"/>
      <c r="F1044" s="29"/>
      <c r="G1044" s="29"/>
      <c r="H1044" s="29"/>
      <c r="I1044" s="26"/>
    </row>
    <row r="1045" spans="1:9" ht="18">
      <c r="A1045" s="28"/>
      <c r="B1045" s="29"/>
      <c r="C1045" s="29"/>
      <c r="D1045" s="29"/>
      <c r="E1045" s="29"/>
      <c r="F1045" s="29"/>
      <c r="G1045" s="29"/>
      <c r="H1045" s="29"/>
      <c r="I1045" s="26"/>
    </row>
    <row r="1046" spans="1:9" ht="18">
      <c r="A1046" s="28"/>
      <c r="B1046" s="29"/>
      <c r="C1046" s="29"/>
      <c r="D1046" s="29"/>
      <c r="E1046" s="29"/>
      <c r="F1046" s="29"/>
      <c r="G1046" s="29"/>
      <c r="H1046" s="29"/>
      <c r="I1046" s="26"/>
    </row>
    <row r="1047" spans="1:9" ht="18">
      <c r="A1047" s="28"/>
      <c r="B1047" s="29"/>
      <c r="C1047" s="29"/>
      <c r="D1047" s="29"/>
      <c r="E1047" s="29"/>
      <c r="F1047" s="29"/>
      <c r="G1047" s="29"/>
      <c r="H1047" s="29"/>
      <c r="I1047" s="26"/>
    </row>
    <row r="1048" spans="1:9" ht="18">
      <c r="A1048" s="28"/>
      <c r="B1048" s="29"/>
      <c r="C1048" s="29"/>
      <c r="D1048" s="29"/>
      <c r="E1048" s="29"/>
      <c r="F1048" s="29"/>
      <c r="G1048" s="29"/>
      <c r="H1048" s="29"/>
      <c r="I1048" s="26"/>
    </row>
    <row r="1049" spans="1:9" ht="18">
      <c r="A1049" s="28"/>
      <c r="B1049" s="29"/>
      <c r="C1049" s="29"/>
      <c r="D1049" s="29"/>
      <c r="E1049" s="29"/>
      <c r="F1049" s="29"/>
      <c r="G1049" s="29"/>
      <c r="H1049" s="29"/>
      <c r="I1049" s="26"/>
    </row>
    <row r="1050" spans="1:9" ht="18">
      <c r="A1050" s="28"/>
      <c r="B1050" s="29"/>
      <c r="C1050" s="29"/>
      <c r="D1050" s="29"/>
      <c r="E1050" s="29"/>
      <c r="F1050" s="29"/>
      <c r="G1050" s="29"/>
      <c r="H1050" s="29"/>
      <c r="I1050" s="26"/>
    </row>
    <row r="1051" spans="1:9" ht="18">
      <c r="A1051" s="28"/>
      <c r="B1051" s="29"/>
      <c r="C1051" s="29"/>
      <c r="D1051" s="29"/>
      <c r="E1051" s="29"/>
      <c r="F1051" s="29"/>
      <c r="G1051" s="29"/>
      <c r="H1051" s="29"/>
      <c r="I1051" s="26"/>
    </row>
    <row r="1052" spans="1:9" ht="18">
      <c r="A1052" s="28"/>
      <c r="B1052" s="29"/>
      <c r="C1052" s="29"/>
      <c r="D1052" s="29"/>
      <c r="E1052" s="29"/>
      <c r="F1052" s="29"/>
      <c r="G1052" s="29"/>
      <c r="H1052" s="29"/>
      <c r="I1052" s="26"/>
    </row>
    <row r="1053" spans="1:9" ht="18">
      <c r="A1053" s="28"/>
      <c r="B1053" s="29"/>
      <c r="C1053" s="29"/>
      <c r="D1053" s="29"/>
      <c r="E1053" s="29"/>
      <c r="F1053" s="29"/>
      <c r="G1053" s="29"/>
      <c r="H1053" s="29"/>
      <c r="I1053" s="26"/>
    </row>
    <row r="1054" spans="1:9" ht="18">
      <c r="A1054" s="28"/>
      <c r="B1054" s="29"/>
      <c r="C1054" s="29"/>
      <c r="D1054" s="29"/>
      <c r="E1054" s="29"/>
      <c r="F1054" s="29"/>
      <c r="G1054" s="29"/>
      <c r="H1054" s="29"/>
      <c r="I1054" s="26"/>
    </row>
    <row r="1055" spans="1:9" ht="18">
      <c r="A1055" s="28"/>
      <c r="B1055" s="29"/>
      <c r="C1055" s="29"/>
      <c r="D1055" s="29"/>
      <c r="E1055" s="29"/>
      <c r="F1055" s="29"/>
      <c r="G1055" s="29"/>
      <c r="H1055" s="29"/>
      <c r="I1055" s="26"/>
    </row>
    <row r="1056" spans="1:9" ht="18">
      <c r="A1056" s="28"/>
      <c r="B1056" s="29"/>
      <c r="C1056" s="29"/>
      <c r="D1056" s="29"/>
      <c r="E1056" s="29"/>
      <c r="F1056" s="29"/>
      <c r="G1056" s="29"/>
      <c r="H1056" s="29"/>
      <c r="I1056" s="26"/>
    </row>
    <row r="1057" spans="1:9" ht="18">
      <c r="A1057" s="28"/>
      <c r="B1057" s="29"/>
      <c r="C1057" s="29"/>
      <c r="D1057" s="29"/>
      <c r="E1057" s="29"/>
      <c r="F1057" s="29"/>
      <c r="G1057" s="29"/>
      <c r="H1057" s="29"/>
      <c r="I1057" s="26"/>
    </row>
    <row r="1058" spans="1:9" ht="18">
      <c r="A1058" s="28"/>
      <c r="B1058" s="29"/>
      <c r="C1058" s="29"/>
      <c r="D1058" s="29"/>
      <c r="E1058" s="29"/>
      <c r="F1058" s="29"/>
      <c r="G1058" s="29"/>
      <c r="H1058" s="29"/>
      <c r="I1058" s="26"/>
    </row>
    <row r="1059" spans="1:9" ht="18">
      <c r="A1059" s="28"/>
      <c r="B1059" s="29"/>
      <c r="C1059" s="29"/>
      <c r="D1059" s="29"/>
      <c r="E1059" s="29"/>
      <c r="F1059" s="29"/>
      <c r="G1059" s="29"/>
      <c r="H1059" s="29"/>
      <c r="I1059" s="26"/>
    </row>
    <row r="1060" spans="1:9" ht="18">
      <c r="A1060" s="28"/>
      <c r="B1060" s="29"/>
      <c r="C1060" s="29"/>
      <c r="D1060" s="29"/>
      <c r="E1060" s="29"/>
      <c r="F1060" s="29"/>
      <c r="G1060" s="29"/>
      <c r="H1060" s="29"/>
      <c r="I1060" s="26"/>
    </row>
    <row r="1061" spans="1:9" ht="18">
      <c r="A1061" s="28"/>
      <c r="B1061" s="29"/>
      <c r="C1061" s="29"/>
      <c r="D1061" s="29"/>
      <c r="E1061" s="29"/>
      <c r="F1061" s="29"/>
      <c r="G1061" s="29"/>
      <c r="H1061" s="29"/>
      <c r="I1061" s="26"/>
    </row>
    <row r="1062" spans="1:9" ht="18">
      <c r="A1062" s="28"/>
      <c r="B1062" s="29"/>
      <c r="C1062" s="29"/>
      <c r="D1062" s="29"/>
      <c r="E1062" s="29"/>
      <c r="F1062" s="29"/>
      <c r="G1062" s="29"/>
      <c r="H1062" s="29"/>
      <c r="I1062" s="26"/>
    </row>
  </sheetData>
  <sheetProtection/>
  <mergeCells count="9">
    <mergeCell ref="A796:I796"/>
    <mergeCell ref="E1:M1"/>
    <mergeCell ref="A3:M3"/>
    <mergeCell ref="I4:M4"/>
    <mergeCell ref="J6:J9"/>
    <mergeCell ref="K6:K9"/>
    <mergeCell ref="L6:L9"/>
    <mergeCell ref="M6:M9"/>
    <mergeCell ref="E2:I2"/>
  </mergeCells>
  <printOptions/>
  <pageMargins left="0.984251968503937" right="0.5905511811023623" top="0.7874015748031497" bottom="0.7874015748031497" header="0" footer="0"/>
  <pageSetup horizontalDpi="600" verticalDpi="600" orientation="portrait" paperSize="9" scale="85" r:id="rId1"/>
  <rowBreaks count="2" manualBreakCount="2">
    <brk id="460" max="8" man="1"/>
    <brk id="48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Galina</cp:lastModifiedBy>
  <cp:lastPrinted>2020-11-03T10:55:11Z</cp:lastPrinted>
  <dcterms:created xsi:type="dcterms:W3CDTF">2006-11-13T05:36:17Z</dcterms:created>
  <dcterms:modified xsi:type="dcterms:W3CDTF">2020-11-09T13:44:35Z</dcterms:modified>
  <cp:category/>
  <cp:version/>
  <cp:contentType/>
  <cp:contentStatus/>
</cp:coreProperties>
</file>