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9" sheetId="1" r:id="rId1"/>
    <sheet name="р.подр.ц.ст прил11" sheetId="2" r:id="rId2"/>
    <sheet name="вед.прил13" sheetId="3" r:id="rId3"/>
    <sheet name="р.подр.прил10" sheetId="4" r:id="rId4"/>
    <sheet name="р.пр.ц.ст.прил 12" sheetId="5" r:id="rId5"/>
    <sheet name="вед.прил.14" sheetId="6" r:id="rId6"/>
  </sheets>
  <definedNames>
    <definedName name="_xlnm.Print_Area" localSheetId="5">'вед.прил.14'!$A$1:$J$592</definedName>
    <definedName name="_xlnm.Print_Area" localSheetId="2">'вед.прил13'!$A$1:$I$696</definedName>
    <definedName name="_xlnm.Print_Area" localSheetId="0">'р.подр прил 9'!$A$1:$E$43</definedName>
    <definedName name="_xlnm.Print_Area" localSheetId="3">'р.подр.прил10'!$A$1:$F$43</definedName>
    <definedName name="_xlnm.Print_Area" localSheetId="1">'р.подр.ц.ст прил11'!$A$1:$H$634</definedName>
    <definedName name="_xlnm.Print_Area" localSheetId="4">'р.пр.ц.ст.прил 12'!$B$1:$I$537</definedName>
  </definedNames>
  <calcPr fullCalcOnLoad="1"/>
</workbook>
</file>

<file path=xl/sharedStrings.xml><?xml version="1.0" encoding="utf-8"?>
<sst xmlns="http://schemas.openxmlformats.org/spreadsheetml/2006/main" count="12549" uniqueCount="476">
  <si>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</si>
  <si>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БП 0 00 51200</t>
  </si>
  <si>
    <t>П7 0 03 70550</t>
  </si>
  <si>
    <t>350</t>
  </si>
  <si>
    <t>Премии и гранты</t>
  </si>
  <si>
    <t>ПМ 0 00 00000</t>
  </si>
  <si>
    <t>Основное мероприятие "Обеспечение создания, содержания и развития объектов благоустройства на территории муниципального образования города Ливны"</t>
  </si>
  <si>
    <t>ПМ 0 02 00000</t>
  </si>
  <si>
    <t>ПМ 0 02 L5550</t>
  </si>
  <si>
    <t xml:space="preserve">Оценка недвижимости, признание прав и регулирование отношений по  муниципальной собственности в рамках непрограммной части городского бюджета </t>
  </si>
  <si>
    <t>БП 0 00 77040</t>
  </si>
  <si>
    <t>БП 0 00 71510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</si>
  <si>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</si>
  <si>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БП 0 00 77370</t>
  </si>
  <si>
    <t>БП 0 00 0000</t>
  </si>
  <si>
    <t>П2 7 00 00000</t>
  </si>
  <si>
    <t>П2 7 01 00000</t>
  </si>
  <si>
    <t>П2 7 01 77590</t>
  </si>
  <si>
    <t>П2 6 00 00000</t>
  </si>
  <si>
    <t>П2 6 01 00000</t>
  </si>
  <si>
    <t>П2 6 01 77260</t>
  </si>
  <si>
    <t>П2 4 00 00000</t>
  </si>
  <si>
    <t>ПЧ 0 00 00000</t>
  </si>
  <si>
    <t>Основное мероприятие "Повышение уровня доступности объектов и услуг в приоритетных сферах жизнедеятельности инвалидов и граждан с ограниченными возможностями здоровья"</t>
  </si>
  <si>
    <t>ПЧ 0 02 00000</t>
  </si>
  <si>
    <t>ПЧ 0 02 77710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</si>
  <si>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</si>
  <si>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</si>
  <si>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</si>
  <si>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</si>
  <si>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</si>
  <si>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 xml:space="preserve">Подпрограмма "Развитие дополнительного образования детей в сфере культуры и искусства  города Ливны " 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</si>
  <si>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</si>
  <si>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</si>
  <si>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</si>
  <si>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</si>
  <si>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</si>
  <si>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</si>
  <si>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</si>
  <si>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</si>
  <si>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</si>
  <si>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</si>
  <si>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</si>
  <si>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</si>
  <si>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</si>
  <si>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</si>
  <si>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</si>
  <si>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</si>
  <si>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</si>
  <si>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</si>
  <si>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</si>
  <si>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</si>
  <si>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</si>
  <si>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</si>
  <si>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</si>
  <si>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</si>
  <si>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</si>
  <si>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</si>
  <si>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</si>
  <si>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</si>
  <si>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</si>
  <si>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</si>
  <si>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</si>
  <si>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</si>
  <si>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</si>
  <si>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</si>
  <si>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</si>
  <si>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</si>
  <si>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</si>
  <si>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</si>
  <si>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</si>
  <si>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</si>
  <si>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</si>
  <si>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</si>
  <si>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</si>
  <si>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</si>
  <si>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</si>
  <si>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</si>
  <si>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</si>
  <si>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</si>
  <si>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</si>
  <si>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</si>
  <si>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</si>
  <si>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</si>
  <si>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</si>
  <si>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</si>
  <si>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</si>
  <si>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</si>
  <si>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</si>
  <si>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</si>
  <si>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</si>
  <si>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</si>
  <si>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</si>
  <si>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</si>
  <si>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</si>
  <si>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</si>
  <si>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</si>
  <si>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</si>
  <si>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</si>
  <si>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</si>
  <si>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Культура и  кинематография </t>
  </si>
  <si>
    <t xml:space="preserve">Другие вопросы в области культуры и кинематографии </t>
  </si>
  <si>
    <t xml:space="preserve">Культура и кинематография </t>
  </si>
  <si>
    <t>Другие вопросы в области культуры и кинематографии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</si>
  <si>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</si>
  <si>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</si>
  <si>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</si>
  <si>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</si>
  <si>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</si>
  <si>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>Дорожное хозяйство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</si>
  <si>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</si>
  <si>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</si>
  <si>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</si>
  <si>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</si>
  <si>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</si>
  <si>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</si>
  <si>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</si>
  <si>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</si>
  <si>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Расходы на выплаты персоналу муниципальных органов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</si>
  <si>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</si>
  <si>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</si>
  <si>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</si>
  <si>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</si>
  <si>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</si>
  <si>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</si>
  <si>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</si>
  <si>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</si>
  <si>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</si>
  <si>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</si>
  <si>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</si>
  <si>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</si>
  <si>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</si>
  <si>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</si>
  <si>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</si>
  <si>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</si>
  <si>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</si>
  <si>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 xml:space="preserve">БП 0 00 0000 </t>
  </si>
  <si>
    <t>Основное мероприятие "Создание благоприятных условий в зонах культурного отдыха и досуга граждан"</t>
  </si>
  <si>
    <t>Основное мероприятие "Строительство, реконструкция и капитальный ремонт образовательных учреждений"</t>
  </si>
  <si>
    <t>БП 0 00 77120</t>
  </si>
  <si>
    <t>,</t>
  </si>
  <si>
    <t xml:space="preserve">Подпрограмма "Развитие системы дошкольного образования  в городе Ливны в 2017-2019 гг." </t>
  </si>
  <si>
    <t>Основное мероприятие "Реализация права на получение общедоступного и бесплатного дошкольного образования в муниципальных дошкольных образовательных организациях"</t>
  </si>
  <si>
    <t xml:space="preserve">Подпрограмма "Развитие системы общего образования  в городе Ливны в 2017-2019 гг." 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</si>
  <si>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</si>
  <si>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 xml:space="preserve">Подпрограмма "Развитие системы воспитания и дополнительного образования  в городе Ливны в 2017-2019 гг." </t>
  </si>
  <si>
    <t>Основное мероприятие "Предоставление муниципальных услуг организациями дополнительного образования "</t>
  </si>
  <si>
    <t xml:space="preserve">Подпрограмма "Развитие системы отдыха  детей и подростков в каникулярное время в городе Ливны в 2017-2019 гг." </t>
  </si>
  <si>
    <t xml:space="preserve">Основное мероприятия "Мероприятия по организации отдыха детей" </t>
  </si>
  <si>
    <t>П2 4  01 00000</t>
  </si>
  <si>
    <t>П2 4  01 77240</t>
  </si>
  <si>
    <t xml:space="preserve">Подпрограмма "Совершенствование организации питания в образовательных организациях города Ливны в 2017-2019 гг." </t>
  </si>
  <si>
    <t>Основное мероприятие «Обеспечение горячим питанием обучающихся муниципальных общеобразовательных учреждений»</t>
  </si>
  <si>
    <t>П2 4 01 00000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</si>
  <si>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</si>
  <si>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</si>
  <si>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 xml:space="preserve">Подпрограмма "Организация психолого-медико-социального сопровождения обучающихся (воспитанников) в городе Ливны в 2017-2019 гг." </t>
  </si>
  <si>
    <t>Подпрограмма "Функционирование и развитие сети образовательных учреждений города Ливны в 2017-2019 гг."</t>
  </si>
  <si>
    <t>Основное мероприятие "Реконструкция, капитальный и текущий ремонт образовательных учреждений"</t>
  </si>
  <si>
    <t>УПРАВЛЕНИЕ КУЛЬТУРЫ, МОЛОДЕЖНОЙ ПОЛИТИКИ И СПОРТА АДМИНИСТРАЦИИ ГОРОДА ЛИВНЫ</t>
  </si>
  <si>
    <t>Муниципальная программа "Доступная среда  города Ливны Орловской области на 2017-2019 годы"</t>
  </si>
  <si>
    <t>Муниципальная программа "Образование в городе Ливны Орловской области на 2017-2019 годы"</t>
  </si>
  <si>
    <t>Муниципальная программа "Ремонт, строительство, реконструкция и содержание объектов дорожной инфраструктуры города Ливны на 2017-2019 годы"</t>
  </si>
  <si>
    <t>Основное мероприятие "Проведение мероприятий по энергосбережению и повышению энергетической эффективности"</t>
  </si>
  <si>
    <t>ПФ 0 01 00000</t>
  </si>
  <si>
    <t>ПФ 0 01 77680</t>
  </si>
  <si>
    <t>Муниципальная программа "Обеспечение безопасности дорожного движения на территории города Ливны Орловской области на 2016-2018 годы"</t>
  </si>
  <si>
    <t>Муниципальная программа "Развитие муниципальной службы в городе Ливны Орловской области на 2017-2019 годы"</t>
  </si>
  <si>
    <t>Основное мероприятие "Проведение ремонта улично-дорожной сети города"</t>
  </si>
  <si>
    <t>П7 0 01 00000</t>
  </si>
  <si>
    <t>П7 0 01 77630</t>
  </si>
  <si>
    <t>П7 0 03 00000</t>
  </si>
  <si>
    <t>П7 0 03 77630</t>
  </si>
  <si>
    <t>Муниципальная программа "Благоустройство города Ливны Орловской области на 2017-2019 годы"</t>
  </si>
  <si>
    <t>П8 0 02 00000</t>
  </si>
  <si>
    <t>П8 0 02 77640</t>
  </si>
  <si>
    <t>Муниципальная программа "Культура и искусство города Ливны Орловской области на 2017-2019 годы"</t>
  </si>
  <si>
    <t>Основное мероприятие "Сохранение и развитие системы дополнительного образования, поддержка творчески одаренных детей и молодежи города Ливны"</t>
  </si>
  <si>
    <t>Муниципальная программа "Профилактика правонарушений в городе Ливны Орловской области на 2017-2019 годы"</t>
  </si>
  <si>
    <t>Основное мероприятие "Профилактика правонарушений и борьба с преступностью "</t>
  </si>
  <si>
    <t>ПК 0 00 00000</t>
  </si>
  <si>
    <t>ПК 0 01 00000</t>
  </si>
  <si>
    <t>ПК 0 01 77150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</si>
  <si>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</si>
  <si>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П1 0 00 00000</t>
  </si>
  <si>
    <t>П1 0 07 00000</t>
  </si>
  <si>
    <t>П1 0 07 77180</t>
  </si>
  <si>
    <t xml:space="preserve">Основное мероприятие  "Сохранение и развитие системы дополнительного образования, поддержка творчески одаренных детей и молодежи города Ливны" </t>
  </si>
  <si>
    <t>Основное мероприятие "Предоставление муниципальных услуг организациями дополнительного образования"</t>
  </si>
  <si>
    <t>Программа "Культура и искусство города Ливны Орловской области на 2017-2019 годы"</t>
  </si>
  <si>
    <t>Централизованная бухгалтерия в рамках непрограммной части городского бюджета</t>
  </si>
  <si>
    <t>БП 0 00 77140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</si>
  <si>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</si>
  <si>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</si>
  <si>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БП 0 00 77130</t>
  </si>
  <si>
    <t>Социальные выплаты гражданам, кроме публичных нормативных социальных выплат</t>
  </si>
  <si>
    <t>360</t>
  </si>
  <si>
    <t>Иные выплаты населению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</si>
  <si>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</si>
  <si>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</si>
  <si>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</si>
  <si>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</si>
  <si>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</si>
  <si>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городе Ливны в рамках непрограммной части городского бюджета 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</si>
  <si>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</si>
  <si>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</si>
  <si>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</si>
  <si>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</si>
  <si>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</si>
  <si>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t xml:space="preserve">Раз-дел 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</si>
  <si>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</si>
  <si>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</si>
  <si>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</si>
  <si>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</si>
  <si>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</si>
  <si>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</si>
  <si>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</si>
  <si>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Сумма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</si>
  <si>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</si>
  <si>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</si>
  <si>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</si>
  <si>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</si>
  <si>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</si>
  <si>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</si>
  <si>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</si>
  <si>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</si>
  <si>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</si>
  <si>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</si>
  <si>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Расходы на выплаты персоналу в целях обеспечения выполнения функций  муниципальными органами, казенными учреждениями, органами управления государственными внебюджетными фондами</t>
  </si>
  <si>
    <t>Бюджетные инвестиции</t>
  </si>
  <si>
    <t>П2 3 00  00000</t>
  </si>
  <si>
    <t>П2 3 01  00000</t>
  </si>
  <si>
    <t>П2 3 01 77230</t>
  </si>
  <si>
    <t>П2 3 01  77230</t>
  </si>
  <si>
    <t>П2 5 00 00000</t>
  </si>
  <si>
    <t>Основное мероприятие «Совершенствование системы управления организацией школьного питания и повышение эффективности модели управления системой питания»</t>
  </si>
  <si>
    <t>П2 5 01 00000</t>
  </si>
  <si>
    <t xml:space="preserve">БП 0 00 77010 </t>
  </si>
  <si>
    <t xml:space="preserve">ПЛ 0 00 0000 </t>
  </si>
  <si>
    <t>БП  0 00 00000</t>
  </si>
  <si>
    <t>БП  0 00 71580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</si>
  <si>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</si>
  <si>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</si>
  <si>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>БП 0 00 00000</t>
  </si>
  <si>
    <t>БП 0 00 77010</t>
  </si>
  <si>
    <t>БП 0 00 77020</t>
  </si>
  <si>
    <t xml:space="preserve">БП 0 00 77020 </t>
  </si>
  <si>
    <t>БП 0 00 77060</t>
  </si>
  <si>
    <t>БП 0 00 77080</t>
  </si>
  <si>
    <t>П2 0 00 00000</t>
  </si>
  <si>
    <t>П2 2 00 00000</t>
  </si>
  <si>
    <t>П2 2 01 00000</t>
  </si>
  <si>
    <t>П2 2 01 71570</t>
  </si>
  <si>
    <t>П2 2 01 77210</t>
  </si>
  <si>
    <t>П2 1 00 00000</t>
  </si>
  <si>
    <t>П2 1 01 00000</t>
  </si>
  <si>
    <t>П2 1 01 77220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</si>
  <si>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</si>
  <si>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</si>
  <si>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БП 0 00 77800</t>
  </si>
  <si>
    <t xml:space="preserve">Подпрограмма "Обеспечение жильем молодых семей на 2014-2018 годы" </t>
  </si>
  <si>
    <t xml:space="preserve">ПЖ 0 00 00000 </t>
  </si>
  <si>
    <t xml:space="preserve">ПЖ 4 00 00000 </t>
  </si>
  <si>
    <t>ПЖ 4 01 00000</t>
  </si>
  <si>
    <t>ПЖ 4 01 77550</t>
  </si>
  <si>
    <t>БП 0 00 77200</t>
  </si>
  <si>
    <t>Ежемесячное денежное вознаграждение за классное руководство в рамках непрограммной части городского бюджета</t>
  </si>
  <si>
    <t>БП 0 00 71500</t>
  </si>
  <si>
    <t>Основное мероприятие «Предоставление муниципальных услуг образовательными учреждениями»</t>
  </si>
  <si>
    <t>П2 1 01 71570</t>
  </si>
  <si>
    <t>ПФ 0 00 00000</t>
  </si>
  <si>
    <t>Реализация основного мероприятия</t>
  </si>
  <si>
    <t>ПЖ 0 00 00000</t>
  </si>
  <si>
    <t>ПЖ 5 00 00000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</si>
  <si>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</si>
  <si>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ПЖ 5 07 00000</t>
  </si>
  <si>
    <t>ПЖ 5 07 77560</t>
  </si>
  <si>
    <t>Основное мероприятие "Обеспечение условий для отдыха горожан"</t>
  </si>
  <si>
    <t>П4 6 00 00000</t>
  </si>
  <si>
    <t>П4 6 01 77330</t>
  </si>
  <si>
    <t>П4 4 00 00000</t>
  </si>
  <si>
    <t>П4 4 01 00000</t>
  </si>
  <si>
    <t>П4 4 01 77310</t>
  </si>
  <si>
    <t>П4 3 00 00000</t>
  </si>
  <si>
    <t>Основное мероприятие "Обеспечение  деятельности музея"</t>
  </si>
  <si>
    <t>П4 3 01 00000</t>
  </si>
  <si>
    <t>П4 3 01 77300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</si>
  <si>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</si>
  <si>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 xml:space="preserve">П4 2 00 0000 </t>
  </si>
  <si>
    <t>П4 2 01 00000</t>
  </si>
  <si>
    <t>П4 2 01 77290</t>
  </si>
  <si>
    <t>П4 0 00 00000</t>
  </si>
  <si>
    <t>П4 0 00 77270</t>
  </si>
  <si>
    <t>П4 1 00 00000</t>
  </si>
  <si>
    <t>П4 1 01 00000</t>
  </si>
  <si>
    <t>П4 1 01 77280</t>
  </si>
  <si>
    <t xml:space="preserve">БП 0 00 00000 </t>
  </si>
  <si>
    <t>БП 0 00 71600</t>
  </si>
  <si>
    <t>Реализация Закона Орловской области от 12 ноября 2008 года № 832-ОЗ  "О социальной поддержке граждан, усыновивших (удочеривших) детей-сирот и детей, оставшихся без попечения родителей" в рамках непрограммной части городского бюджета</t>
  </si>
  <si>
    <t>БП 0 00 72500</t>
  </si>
  <si>
    <t>БП 0 00 72490</t>
  </si>
  <si>
    <t>БП 0 00 72480</t>
  </si>
  <si>
    <t>БП 0 00 72470</t>
  </si>
  <si>
    <t>БП 0 00 52600</t>
  </si>
  <si>
    <t>БП 0 00 77380</t>
  </si>
  <si>
    <t>БП 0 00 77390</t>
  </si>
  <si>
    <t xml:space="preserve">БП 0 00 77390 </t>
  </si>
  <si>
    <t>БП 0 00 77400</t>
  </si>
  <si>
    <t>ПЖ 3 02 77540</t>
  </si>
  <si>
    <t>ПЖ 2 01 77530</t>
  </si>
  <si>
    <t>ПЖ 1 01 77520</t>
  </si>
  <si>
    <t>П9 0 00 00000</t>
  </si>
  <si>
    <t>Основное мероприятие "Мероприятия по повышению безопасности движения на дорогах города"</t>
  </si>
  <si>
    <t>П9 0 02 00000</t>
  </si>
  <si>
    <t>П9 0 02 77470</t>
  </si>
  <si>
    <t>Основное мероприятие "Содержание мест захоронения"</t>
  </si>
  <si>
    <t>Основное мероприятие «Обеспечение сохранности историко-культурного наследия города Ливны»</t>
  </si>
  <si>
    <t>П4 0 05 00000</t>
  </si>
  <si>
    <t>П4 0 05 77270</t>
  </si>
  <si>
    <t>П8 0 00 00000</t>
  </si>
  <si>
    <t>П8 0 03 00000</t>
  </si>
  <si>
    <t>П8 0 03 77640</t>
  </si>
  <si>
    <t>П8 0 04 00000</t>
  </si>
  <si>
    <t>П8 0 04 77640</t>
  </si>
  <si>
    <t>П7 0 00 00000</t>
  </si>
  <si>
    <t>Основное мероприятие "Проведение мероприятий по содержанию улично-дорожной сети города"</t>
  </si>
  <si>
    <t>БП 0 00 71610</t>
  </si>
  <si>
    <t>БП 0 00 71590</t>
  </si>
  <si>
    <t>БП 0 00 71580</t>
  </si>
  <si>
    <t>Основное мероприятие "Развитие механизмов финансовой, имущественной, консультационной поддержки СОНО"</t>
  </si>
  <si>
    <t>ПП 0 00 00000</t>
  </si>
  <si>
    <t>ПП 0 02 00000</t>
  </si>
  <si>
    <t>ПП 0 02 77580</t>
  </si>
  <si>
    <t>П3 0 00 00000</t>
  </si>
  <si>
    <t>П3 0 01 00000</t>
  </si>
  <si>
    <t>П3 0 01 77460</t>
  </si>
  <si>
    <t>БП 0 00 77030</t>
  </si>
  <si>
    <t>ПЛ 0 00 00000</t>
  </si>
  <si>
    <t>Основное мероприятие "Создание условий для профессионального развития и подготовки кадров"</t>
  </si>
  <si>
    <t>ПЛ 0 02 00000</t>
  </si>
  <si>
    <t>ПЛ 0 02 77570</t>
  </si>
  <si>
    <t>БП 0 00 77000</t>
  </si>
  <si>
    <t>П5 0 00 00000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</si>
  <si>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меропориятий в муниципальном автономном учреждении "Физкультурно-оздоровительный комплекс"</t>
  </si>
  <si>
    <t>Основное мероприятие "Организация и проведение официальных массовых физкультурно-оздоровительных и спортивных мероприятий на территории города Ливны"</t>
  </si>
  <si>
    <t>П5 1 02 77490</t>
  </si>
  <si>
    <t>П5 1 02 00000</t>
  </si>
  <si>
    <t>П5 1 00 00000</t>
  </si>
  <si>
    <t>П5 1 01 00000</t>
  </si>
  <si>
    <t>П5 1 01 77480</t>
  </si>
  <si>
    <t>Основное мероприятие "Подготовка детско-юношеского резерва и содействие  развитию спорта высших достижений в учреждениях дополнительного образования детей в сфере спорта"</t>
  </si>
  <si>
    <t>П5 2 01 77500</t>
  </si>
  <si>
    <t>П5 2 01 00000</t>
  </si>
  <si>
    <t>П5 2 00 00000</t>
  </si>
  <si>
    <t>БП 0 00 77190</t>
  </si>
  <si>
    <t>БП 0 00 77170</t>
  </si>
  <si>
    <t>Муниципальная программа "Развитие и поддержка малого и среднего предпринимательства в городе Ливны на 2017-2019 годы"</t>
  </si>
  <si>
    <t>Капитальные вложения в объекты  муниципальной собственности</t>
  </si>
  <si>
    <t>870</t>
  </si>
  <si>
    <t>Резервные средства</t>
  </si>
  <si>
    <t>756</t>
  </si>
  <si>
    <t>ОТДЕЛ ПО  КУЛЬТУРЕ И  ИСКУССТВУ АДМИНИСТРАЦИИ ГОРОДА ЛИВНЫ</t>
  </si>
  <si>
    <t>2020 год</t>
  </si>
  <si>
    <t xml:space="preserve">Компенсация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</si>
  <si>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Основное мероприятие "Капитальное строительство объекта "Пристройка к зданию муниципального бюджетного общеобразовательного учреждения Гимназия города Ливны Орловской области"</t>
  </si>
  <si>
    <t>П2 7 02 00000</t>
  </si>
  <si>
    <t>П2 7 02 77590</t>
  </si>
  <si>
    <t>Муниципальная программа "Развитие архивного дела в городе Ливны Орловской области на 2018-2020 годы"</t>
  </si>
  <si>
    <t>Дополнительное образование детей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</si>
  <si>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- повышение безопасности хранения документов в помещениях архивохранилищ архивного отдела"</t>
  </si>
  <si>
    <t>Основное мероприятие "Укрепление и модернизация материально-технической базы архива"</t>
  </si>
  <si>
    <t>П3 0 02 77460</t>
  </si>
  <si>
    <t xml:space="preserve">Основное мероприятие "Мероприятия по организации отдыха детей" </t>
  </si>
  <si>
    <t>Муниципальная программа "Газификация индивидуальной жилой застройки города Ливны на период 2018-2020 годы"</t>
  </si>
  <si>
    <t xml:space="preserve">Судебная система </t>
  </si>
  <si>
    <t>Судебная система</t>
  </si>
  <si>
    <t>Муниципальная программа "Формирование современной городской среды на территории города Ливны на 2018-2022 годы"</t>
  </si>
  <si>
    <t>БП 0 00 72950</t>
  </si>
  <si>
    <t xml:space="preserve"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</si>
  <si>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П3 0 02 00000</t>
  </si>
  <si>
    <t xml:space="preserve">ПС 0 00 77600 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</si>
  <si>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</si>
  <si>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реализации основного мероприятия</t>
  </si>
  <si>
    <t>Основное мероприятие "Предоставление муниципальных услуг по психолого-медико-социальному сопровождению обучающихся (воспитанников)"</t>
  </si>
  <si>
    <t>Взносы на капитальный ремонт муниципального жилищного фонда в рамках непрограммной части городского бюджета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</si>
  <si>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а также лицами из их числа, после окончания их пребывания в образовательной организации или учреждении социального обслуживания, а так же в организациях всех видов профессионального образования либо по окончании службы в рядах Вооруженных сил Российской Федерации, либо после возвращения из учреждений, исполняющих наказание в виде лишения свободы, при условии отсутствия проживания в жилых помещениях других несовершеннолетних членов семьи в рамках непрограммной части городского бюджета</t>
  </si>
  <si>
    <t>Основное мероприятие "Отлов безнадзорных собак"</t>
  </si>
  <si>
    <t>П2 4 0100000</t>
  </si>
  <si>
    <t xml:space="preserve">Подпрограмма "Развитие дополнительного образования детей в сфере культуры и искусства  города Ливны" </t>
  </si>
  <si>
    <t>БП 0 00 51350</t>
  </si>
  <si>
    <t>Ведомственная структура расходов  бюджета города Ливны на 2019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</si>
  <si>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2019 год</t>
  </si>
  <si>
    <t xml:space="preserve">Распределение бюджетных ассигнований по разделам и подразделам 
 классификации расходов бюджета города Ливны на 2019 год
</t>
  </si>
  <si>
    <t xml:space="preserve">Распределение бюджетных ассигнований по разделам и подразделам 
 классификации расходов бюджета города Ливны на плановый период 2020 и 2021 годов
</t>
  </si>
  <si>
    <t>2021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</si>
  <si>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                                                                                                                   на плановый период 2020 и 2021 годов</t>
  </si>
  <si>
    <t>Ведомственная структура расходов  бюджета города Ливны                                                                     на плановый период 2020 и 2021 годов</t>
  </si>
  <si>
    <t>Основное мероприятие "Строительство дополнительного корпуса муниципального бюджетного общеобразовательного учреждения "Средняя общеобразовательная школа №2 г. Ливны"</t>
  </si>
  <si>
    <t>П2 7 03 00000</t>
  </si>
  <si>
    <t>П2 7 03 77590</t>
  </si>
  <si>
    <t>Муниципальная программа "Молодежь города Ливны Орловской области на 2019-2023 годы"</t>
  </si>
  <si>
    <t xml:space="preserve">Подпрограмма "Ливны молодые на 2019-2023 годы" </t>
  </si>
  <si>
    <t>Подпрограмма "Нравственное и патриотическое воспитание в городе Ливны на 2019-2023 годы"</t>
  </si>
  <si>
    <t xml:space="preserve">Подпрограмма "Профилактика алкоголизма, наркомании и табакокурения в городе Ливны на 2019-2023 годы" </t>
  </si>
  <si>
    <t>ПЖ 3 01 77540</t>
  </si>
  <si>
    <t>Функционирование законодательных (представительных) органов государственной власти   представительных органов местного самоуправления</t>
  </si>
  <si>
    <t>Обеспечение деятельности финансовых, налоговых  и таможенных органов и органов финансового (финансово-бюджетного) надзора</t>
  </si>
  <si>
    <t>Приложение 13  к решению Ливенского городского Совета народных депутатов                                                             от      декабря 2018 г.                          №             -ГС</t>
  </si>
  <si>
    <t>П2 5 01 77360</t>
  </si>
  <si>
    <t>П2 4 01 77240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</si>
  <si>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</si>
  <si>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</si>
  <si>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</si>
  <si>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</si>
  <si>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</si>
  <si>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</si>
  <si>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Дорожное хозяйство (дорожные фонды)</t>
  </si>
  <si>
    <t>Основное мероприятие "Проведение капитального ремонта, реконструкции мостовых сооружений"</t>
  </si>
  <si>
    <t>П7 0 02 00000</t>
  </si>
  <si>
    <t>П7 0 02 77630</t>
  </si>
  <si>
    <t>Капитальные вложения в объекты государственной (муниципальной) собственности</t>
  </si>
  <si>
    <t>Основное мероприятие "Совершенствование технических средств регулирования дорожного движения и увеличение видимости проезжей части дорог"</t>
  </si>
  <si>
    <t xml:space="preserve"> Обеспечение предоставления 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</si>
  <si>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>БП 0 00 R0820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</si>
  <si>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</si>
  <si>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</si>
  <si>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</si>
  <si>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БП 0 00 77340</t>
  </si>
  <si>
    <t>Реализация инновационного социального проекта "Город для всех, для каждого, для тебя" в рамках  непрограммной части городского бюджета</t>
  </si>
  <si>
    <t>ПМ 0 02 77720</t>
  </si>
  <si>
    <t>ПМ 0 02 73180</t>
  </si>
  <si>
    <t>Строительство сетей водоснабжения микрорайона Южный</t>
  </si>
  <si>
    <t>БП 0 00 77660</t>
  </si>
  <si>
    <t>Муниципальная программа «Энергосбережение и повышение энергетической эффективности в городе Ливны Орловской области на 2017-2019 годы»</t>
  </si>
  <si>
    <t>Обеспечение жильем отдельных категорий граждан, установленных Федеральным законом от 12 января 1995 года №5-ФЗ "О ветеранах", в рамках непрограммной части городского бюджета</t>
  </si>
  <si>
    <t xml:space="preserve"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годов", в рамках непрограммной части городского бюджета       </t>
  </si>
  <si>
    <t>БП 0 00 51340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</si>
  <si>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</si>
  <si>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</si>
  <si>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>ПЖ 4 01 L4970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</si>
  <si>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</si>
  <si>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БП 0 00 77670</t>
  </si>
  <si>
    <t>Муниципальная программа "Культура и искусство города Ливны Орловской области на 2017-2019 гг."</t>
  </si>
  <si>
    <t>ПЖ 1 00 77520</t>
  </si>
  <si>
    <t>ПЖ 2 0077530</t>
  </si>
  <si>
    <t>ПЖ 3 00 77540</t>
  </si>
  <si>
    <t>П5 3 00 00000</t>
  </si>
  <si>
    <t>Основное мероприятие "Устройство универсальной спортивной площадки"</t>
  </si>
  <si>
    <t>П5 3 01 00000</t>
  </si>
  <si>
    <t>П5 3 01 71920</t>
  </si>
  <si>
    <t>Актуализация схемы теплоснабжения</t>
  </si>
  <si>
    <t>П5 3 02 77620</t>
  </si>
  <si>
    <t>Основное мероприятие "Строительство "Физкультурно-оздоровительного спортивного комплекса открытого типа"</t>
  </si>
  <si>
    <t>П5 3 02 00000</t>
  </si>
  <si>
    <t xml:space="preserve">Подпрограмма "Содействие занятости молодежи города Ливны на 2019-2023 годы" </t>
  </si>
  <si>
    <t>Изготовление проекта межевания территории</t>
  </si>
  <si>
    <t>БП 0 00 77410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</si>
  <si>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</si>
  <si>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</si>
  <si>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</si>
  <si>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Муниципальная программа "Проведение капитального ремонта крыш многоквартирных домов города Ливны Орловской области на период 2019-2020 годы"</t>
  </si>
  <si>
    <t>ПД 0 00 77690</t>
  </si>
  <si>
    <t xml:space="preserve">Раздел 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</si>
  <si>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муниципальном автономном учреждении "Физкультурно-оздоровительный комплекс"</t>
  </si>
  <si>
    <t>Основное мероприятие "Профилактика правонарушений и борьба с преступностью"</t>
  </si>
  <si>
    <t>Муниципальная программа "Поддержка социально ориентированных некоммерческих организаций города Ливны Орловской области на 2017-2019 годы"</t>
  </si>
  <si>
    <t xml:space="preserve">Муниципальная программа "Развитие физической культуры и спорта в городе Ливны Орловской области  на 2017-2021 годы" </t>
  </si>
  <si>
    <t>Подпрограмма "Организация спортивно-массовых и спортивно-оздоровительных мероприятий в городе Ливны Орловской области на 2017-2021 годы"</t>
  </si>
  <si>
    <t xml:space="preserve">Подпрограмма "Развитие дополнительного образования в области физической культуры и спорта в городе Ливны Орловской области на 2017-2021 годы" </t>
  </si>
  <si>
    <t>Подпрограмма "Развитие инфраструктуры массового спорта в городе Ливны Орловской области на 2017-2021 годы"</t>
  </si>
  <si>
    <t xml:space="preserve">                                                                                        Приложение 9  к решению Ливенского городского Совета народных депутатов                                        от 6  декабря 2018 г.                                 № 29/326 -ГС</t>
  </si>
  <si>
    <t xml:space="preserve">Приложение 11 к решению Ливенского городского Совета народных депутатов от 6  декабря 2018 г.   №  29/326  - ГС </t>
  </si>
  <si>
    <t>Приложение 13 к решению Ливенского городского Совета народных депутатов от 6  декабря 2018 г.   №  29/326  - ГС</t>
  </si>
  <si>
    <t xml:space="preserve">                                                                                        Приложение 10  к решению Ливенского городского Совета народных депутатов                        от  6 декабря 2018 г.  № 29/326  -ГС</t>
  </si>
  <si>
    <t xml:space="preserve">Приложение 12 к решению Ливенского городского Совета народных депутатов                        от  6   декабря 2018 г.                                   №  29/326  - ГС </t>
  </si>
  <si>
    <t>Приложение 14 к решению Ливенского городского Совета народных депутатов                                                             от 6  декабря 2018 г.   № 29/326 -ГС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</si>
</sst>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  <numFmt numFmtId="176" formatCode="#,##0.00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b/>
      <i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168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/>
    </xf>
    <xf numFmtId="168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68" fontId="3" fillId="0" borderId="0" xfId="0" applyNumberFormat="1" applyFont="1" applyFill="1" applyAlignment="1">
      <alignment horizontal="center" vertical="center"/>
    </xf>
    <xf numFmtId="0" fontId="5" fillId="0" borderId="12" xfId="0" applyFont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168" fontId="37" fillId="0" borderId="12" xfId="0" applyNumberFormat="1" applyFont="1" applyFill="1" applyBorder="1" applyAlignment="1">
      <alignment horizontal="center" vertical="center" wrapText="1"/>
    </xf>
    <xf numFmtId="168" fontId="37" fillId="24" borderId="12" xfId="0" applyNumberFormat="1" applyFont="1" applyFill="1" applyBorder="1" applyAlignment="1">
      <alignment horizontal="center" vertical="center" wrapText="1"/>
    </xf>
    <xf numFmtId="168" fontId="8" fillId="24" borderId="12" xfId="0" applyNumberFormat="1" applyFont="1" applyFill="1" applyBorder="1" applyAlignment="1">
      <alignment horizontal="center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68" fontId="36" fillId="24" borderId="12" xfId="0" applyNumberFormat="1" applyFont="1" applyFill="1" applyBorder="1" applyAlignment="1">
      <alignment horizontal="center" vertical="center" wrapText="1"/>
    </xf>
    <xf numFmtId="168" fontId="36" fillId="0" borderId="12" xfId="0" applyNumberFormat="1" applyFont="1" applyFill="1" applyBorder="1" applyAlignment="1">
      <alignment horizontal="center" vertical="center" wrapText="1"/>
    </xf>
    <xf numFmtId="168" fontId="37" fillId="24" borderId="12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/>
    </xf>
    <xf numFmtId="168" fontId="36" fillId="24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37" fillId="24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wrapText="1"/>
    </xf>
    <xf numFmtId="0" fontId="37" fillId="0" borderId="12" xfId="0" applyFont="1" applyFill="1" applyBorder="1" applyAlignment="1">
      <alignment horizontal="left" vertical="top" wrapText="1"/>
    </xf>
    <xf numFmtId="0" fontId="36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justify" vertical="top" wrapText="1"/>
    </xf>
    <xf numFmtId="0" fontId="37" fillId="0" borderId="12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40" fillId="0" borderId="12" xfId="0" applyFont="1" applyFill="1" applyBorder="1" applyAlignment="1">
      <alignment vertical="justify"/>
    </xf>
    <xf numFmtId="0" fontId="8" fillId="0" borderId="12" xfId="0" applyFont="1" applyBorder="1" applyAlignment="1">
      <alignment horizontal="left" vertical="top" wrapText="1"/>
    </xf>
    <xf numFmtId="0" fontId="37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justify" wrapText="1"/>
    </xf>
    <xf numFmtId="0" fontId="8" fillId="24" borderId="12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justify"/>
    </xf>
    <xf numFmtId="49" fontId="38" fillId="0" borderId="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/>
    </xf>
    <xf numFmtId="0" fontId="4" fillId="0" borderId="12" xfId="0" applyFont="1" applyFill="1" applyBorder="1" applyAlignment="1">
      <alignment horizontal="left" vertical="top" wrapText="1"/>
    </xf>
    <xf numFmtId="168" fontId="37" fillId="0" borderId="12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left" wrapText="1"/>
    </xf>
    <xf numFmtId="49" fontId="37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68" fontId="8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 wrapText="1"/>
    </xf>
    <xf numFmtId="49" fontId="36" fillId="0" borderId="12" xfId="0" applyNumberFormat="1" applyFont="1" applyBorder="1" applyAlignment="1">
      <alignment horizontal="center" vertical="center" wrapText="1"/>
    </xf>
    <xf numFmtId="168" fontId="36" fillId="0" borderId="12" xfId="0" applyNumberFormat="1" applyFont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left" wrapText="1"/>
    </xf>
    <xf numFmtId="168" fontId="37" fillId="0" borderId="12" xfId="0" applyNumberFormat="1" applyFont="1" applyBorder="1" applyAlignment="1">
      <alignment horizontal="center" vertical="center"/>
    </xf>
    <xf numFmtId="168" fontId="8" fillId="0" borderId="12" xfId="0" applyNumberFormat="1" applyFont="1" applyBorder="1" applyAlignment="1">
      <alignment horizontal="center" vertical="center"/>
    </xf>
    <xf numFmtId="168" fontId="36" fillId="0" borderId="12" xfId="0" applyNumberFormat="1" applyFont="1" applyBorder="1" applyAlignment="1">
      <alignment horizontal="center" vertical="center"/>
    </xf>
    <xf numFmtId="49" fontId="8" fillId="24" borderId="12" xfId="0" applyNumberFormat="1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168" fontId="37" fillId="0" borderId="12" xfId="0" applyNumberFormat="1" applyFont="1" applyBorder="1" applyAlignment="1">
      <alignment horizontal="center"/>
    </xf>
    <xf numFmtId="49" fontId="37" fillId="0" borderId="12" xfId="0" applyNumberFormat="1" applyFont="1" applyFill="1" applyBorder="1" applyAlignment="1">
      <alignment horizontal="left" wrapText="1"/>
    </xf>
    <xf numFmtId="168" fontId="37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168" fontId="37" fillId="0" borderId="13" xfId="0" applyNumberFormat="1" applyFont="1" applyFill="1" applyBorder="1" applyAlignment="1">
      <alignment horizontal="center" vertical="center" wrapText="1"/>
    </xf>
    <xf numFmtId="168" fontId="37" fillId="0" borderId="1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wrapText="1" shrinkToFit="1"/>
    </xf>
    <xf numFmtId="0" fontId="37" fillId="24" borderId="12" xfId="0" applyFont="1" applyFill="1" applyBorder="1" applyAlignment="1">
      <alignment horizontal="left"/>
    </xf>
    <xf numFmtId="0" fontId="8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wrapText="1"/>
    </xf>
    <xf numFmtId="0" fontId="37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vertical="top" wrapText="1"/>
    </xf>
    <xf numFmtId="168" fontId="37" fillId="24" borderId="15" xfId="0" applyNumberFormat="1" applyFont="1" applyFill="1" applyBorder="1" applyAlignment="1">
      <alignment horizontal="center" vertical="center" wrapText="1"/>
    </xf>
    <xf numFmtId="168" fontId="37" fillId="24" borderId="15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/>
    </xf>
    <xf numFmtId="0" fontId="37" fillId="0" borderId="12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 vertical="center"/>
    </xf>
    <xf numFmtId="49" fontId="36" fillId="24" borderId="12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168" fontId="9" fillId="0" borderId="17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top" wrapText="1"/>
    </xf>
    <xf numFmtId="168" fontId="9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38" fillId="0" borderId="0" xfId="0" applyFont="1" applyFill="1" applyAlignment="1">
      <alignment/>
    </xf>
    <xf numFmtId="168" fontId="8" fillId="24" borderId="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42" fillId="0" borderId="16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168" fontId="8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68" fontId="9" fillId="0" borderId="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/>
    </xf>
    <xf numFmtId="0" fontId="9" fillId="0" borderId="12" xfId="0" applyFont="1" applyFill="1" applyBorder="1" applyAlignment="1">
      <alignment horizontal="center"/>
    </xf>
    <xf numFmtId="168" fontId="37" fillId="0" borderId="12" xfId="0" applyNumberFormat="1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center"/>
    </xf>
    <xf numFmtId="168" fontId="37" fillId="24" borderId="18" xfId="0" applyNumberFormat="1" applyFont="1" applyFill="1" applyBorder="1" applyAlignment="1">
      <alignment horizontal="center" vertical="center" wrapText="1"/>
    </xf>
    <xf numFmtId="168" fontId="8" fillId="24" borderId="11" xfId="0" applyNumberFormat="1" applyFont="1" applyFill="1" applyBorder="1" applyAlignment="1">
      <alignment horizontal="center" vertical="center" wrapText="1"/>
    </xf>
    <xf numFmtId="168" fontId="8" fillId="0" borderId="11" xfId="0" applyNumberFormat="1" applyFont="1" applyFill="1" applyBorder="1" applyAlignment="1">
      <alignment horizontal="center" vertical="center" wrapText="1"/>
    </xf>
    <xf numFmtId="168" fontId="36" fillId="24" borderId="11" xfId="0" applyNumberFormat="1" applyFont="1" applyFill="1" applyBorder="1" applyAlignment="1">
      <alignment horizontal="center" vertical="center" wrapText="1"/>
    </xf>
    <xf numFmtId="168" fontId="37" fillId="24" borderId="11" xfId="0" applyNumberFormat="1" applyFont="1" applyFill="1" applyBorder="1" applyAlignment="1">
      <alignment horizontal="center" vertical="center" wrapText="1"/>
    </xf>
    <xf numFmtId="168" fontId="37" fillId="24" borderId="19" xfId="0" applyNumberFormat="1" applyFont="1" applyFill="1" applyBorder="1" applyAlignment="1">
      <alignment horizontal="center" vertical="center" wrapText="1"/>
    </xf>
    <xf numFmtId="168" fontId="37" fillId="0" borderId="20" xfId="0" applyNumberFormat="1" applyFont="1" applyFill="1" applyBorder="1" applyAlignment="1">
      <alignment horizontal="center" vertical="center" wrapText="1"/>
    </xf>
    <xf numFmtId="168" fontId="37" fillId="0" borderId="18" xfId="0" applyNumberFormat="1" applyFont="1" applyFill="1" applyBorder="1" applyAlignment="1">
      <alignment horizontal="center" vertical="center" wrapText="1"/>
    </xf>
    <xf numFmtId="168" fontId="37" fillId="0" borderId="11" xfId="0" applyNumberFormat="1" applyFont="1" applyFill="1" applyBorder="1" applyAlignment="1">
      <alignment horizontal="center" vertical="center" wrapText="1"/>
    </xf>
    <xf numFmtId="168" fontId="36" fillId="0" borderId="11" xfId="0" applyNumberFormat="1" applyFont="1" applyFill="1" applyBorder="1" applyAlignment="1">
      <alignment horizontal="center" vertical="center" wrapText="1"/>
    </xf>
    <xf numFmtId="168" fontId="36" fillId="24" borderId="11" xfId="0" applyNumberFormat="1" applyFont="1" applyFill="1" applyBorder="1" applyAlignment="1">
      <alignment horizontal="center" vertical="center"/>
    </xf>
    <xf numFmtId="168" fontId="37" fillId="24" borderId="11" xfId="0" applyNumberFormat="1" applyFont="1" applyFill="1" applyBorder="1" applyAlignment="1">
      <alignment horizontal="center" vertical="center"/>
    </xf>
    <xf numFmtId="168" fontId="37" fillId="24" borderId="19" xfId="0" applyNumberFormat="1" applyFont="1" applyFill="1" applyBorder="1" applyAlignment="1">
      <alignment horizontal="center" vertical="center"/>
    </xf>
    <xf numFmtId="0" fontId="8" fillId="24" borderId="12" xfId="0" applyNumberFormat="1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justify"/>
    </xf>
    <xf numFmtId="0" fontId="16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justify"/>
    </xf>
    <xf numFmtId="176" fontId="15" fillId="0" borderId="0" xfId="0" applyNumberFormat="1" applyFont="1" applyFill="1" applyAlignment="1">
      <alignment/>
    </xf>
    <xf numFmtId="49" fontId="8" fillId="0" borderId="12" xfId="0" applyNumberFormat="1" applyFont="1" applyBorder="1" applyAlignment="1">
      <alignment vertical="justify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wrapText="1"/>
    </xf>
    <xf numFmtId="168" fontId="36" fillId="0" borderId="12" xfId="0" applyNumberFormat="1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24" borderId="12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Border="1" applyAlignment="1">
      <alignment horizontal="left" wrapText="1"/>
    </xf>
    <xf numFmtId="168" fontId="5" fillId="0" borderId="12" xfId="0" applyNumberFormat="1" applyFont="1" applyFill="1" applyBorder="1" applyAlignment="1">
      <alignment horizontal="center" vertical="center" wrapText="1"/>
    </xf>
    <xf numFmtId="168" fontId="4" fillId="0" borderId="12" xfId="0" applyNumberFormat="1" applyFont="1" applyFill="1" applyBorder="1" applyAlignment="1">
      <alignment horizontal="center" vertical="center" wrapText="1"/>
    </xf>
    <xf numFmtId="168" fontId="5" fillId="0" borderId="12" xfId="0" applyNumberFormat="1" applyFont="1" applyFill="1" applyBorder="1" applyAlignment="1">
      <alignment horizontal="center" vertical="center" wrapText="1"/>
    </xf>
    <xf numFmtId="168" fontId="4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168" fontId="8" fillId="24" borderId="12" xfId="0" applyNumberFormat="1" applyFont="1" applyFill="1" applyBorder="1" applyAlignment="1">
      <alignment horizontal="center" vertical="center"/>
    </xf>
    <xf numFmtId="168" fontId="5" fillId="24" borderId="13" xfId="0" applyNumberFormat="1" applyFont="1" applyFill="1" applyBorder="1" applyAlignment="1">
      <alignment horizontal="center" vertical="center" wrapText="1"/>
    </xf>
    <xf numFmtId="168" fontId="4" fillId="24" borderId="12" xfId="0" applyNumberFormat="1" applyFont="1" applyFill="1" applyBorder="1" applyAlignment="1">
      <alignment horizontal="center" vertical="center" wrapText="1"/>
    </xf>
    <xf numFmtId="168" fontId="5" fillId="24" borderId="12" xfId="0" applyNumberFormat="1" applyFont="1" applyFill="1" applyBorder="1" applyAlignment="1">
      <alignment horizontal="center" vertical="center" wrapText="1"/>
    </xf>
    <xf numFmtId="168" fontId="4" fillId="24" borderId="12" xfId="0" applyNumberFormat="1" applyFont="1" applyFill="1" applyBorder="1" applyAlignment="1">
      <alignment horizontal="center" vertical="center" wrapText="1"/>
    </xf>
    <xf numFmtId="168" fontId="5" fillId="24" borderId="12" xfId="0" applyNumberFormat="1" applyFont="1" applyFill="1" applyBorder="1" applyAlignment="1">
      <alignment horizontal="center" vertical="center" wrapText="1"/>
    </xf>
    <xf numFmtId="168" fontId="5" fillId="24" borderId="0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68" fontId="4" fillId="24" borderId="0" xfId="0" applyNumberFormat="1" applyFont="1" applyFill="1" applyAlignment="1">
      <alignment horizontal="left" wrapText="1"/>
    </xf>
    <xf numFmtId="0" fontId="16" fillId="0" borderId="0" xfId="0" applyFont="1" applyFill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top" wrapText="1"/>
    </xf>
    <xf numFmtId="168" fontId="5" fillId="0" borderId="12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center" wrapText="1"/>
    </xf>
    <xf numFmtId="0" fontId="4" fillId="24" borderId="0" xfId="0" applyFont="1" applyFill="1" applyAlignment="1">
      <alignment horizontal="left" vertical="center" wrapText="1"/>
    </xf>
    <xf numFmtId="0" fontId="16" fillId="0" borderId="0" xfId="0" applyFont="1" applyFill="1" applyBorder="1" applyAlignment="1">
      <alignment horizontal="center" wrapText="1"/>
    </xf>
    <xf numFmtId="49" fontId="8" fillId="0" borderId="12" xfId="0" applyNumberFormat="1" applyFont="1" applyBorder="1" applyAlignment="1">
      <alignment horizontal="center" vertical="top" wrapText="1"/>
    </xf>
    <xf numFmtId="49" fontId="37" fillId="0" borderId="12" xfId="0" applyNumberFormat="1" applyFont="1" applyBorder="1" applyAlignment="1">
      <alignment horizontal="center" vertical="top" wrapText="1"/>
    </xf>
    <xf numFmtId="168" fontId="37" fillId="0" borderId="12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left" vertical="justify"/>
    </xf>
    <xf numFmtId="49" fontId="8" fillId="0" borderId="0" xfId="0" applyNumberFormat="1" applyFont="1" applyBorder="1" applyAlignment="1">
      <alignment horizontal="left" vertical="justify"/>
    </xf>
    <xf numFmtId="49" fontId="0" fillId="0" borderId="0" xfId="0" applyNumberFormat="1" applyFont="1" applyAlignment="1">
      <alignment horizontal="center"/>
    </xf>
    <xf numFmtId="0" fontId="4" fillId="0" borderId="21" xfId="0" applyFont="1" applyFill="1" applyBorder="1" applyAlignment="1">
      <alignment horizontal="left" vertical="justify"/>
    </xf>
    <xf numFmtId="0" fontId="4" fillId="24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right" vertical="center"/>
    </xf>
    <xf numFmtId="0" fontId="38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Alignment="1">
      <alignment horizontal="center"/>
    </xf>
    <xf numFmtId="49" fontId="9" fillId="0" borderId="12" xfId="0" applyNumberFormat="1" applyFont="1" applyFill="1" applyBorder="1" applyAlignment="1">
      <alignment horizontal="center" vertical="center" wrapText="1"/>
    </xf>
    <xf numFmtId="168" fontId="10" fillId="0" borderId="0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168" fontId="9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150</xdr:row>
      <xdr:rowOff>0</xdr:rowOff>
    </xdr:from>
    <xdr:to>
      <xdr:col>1</xdr:col>
      <xdr:colOff>171450</xdr:colOff>
      <xdr:row>150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1508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171450</xdr:colOff>
      <xdr:row>120</xdr:row>
      <xdr:rowOff>152400</xdr:rowOff>
    </xdr:to>
    <xdr:pic>
      <xdr:nvPicPr>
        <xdr:cNvPr id="2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517683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171450</xdr:colOff>
      <xdr:row>120</xdr:row>
      <xdr:rowOff>152400</xdr:rowOff>
    </xdr:to>
    <xdr:pic>
      <xdr:nvPicPr>
        <xdr:cNvPr id="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517683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171450</xdr:colOff>
      <xdr:row>120</xdr:row>
      <xdr:rowOff>152400</xdr:rowOff>
    </xdr:to>
    <xdr:pic>
      <xdr:nvPicPr>
        <xdr:cNvPr id="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517683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57</xdr:row>
      <xdr:rowOff>0</xdr:rowOff>
    </xdr:from>
    <xdr:to>
      <xdr:col>0</xdr:col>
      <xdr:colOff>171450</xdr:colOff>
      <xdr:row>57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26525"/>
          <a:ext cx="1714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131</xdr:row>
      <xdr:rowOff>0</xdr:rowOff>
    </xdr:from>
    <xdr:to>
      <xdr:col>1</xdr:col>
      <xdr:colOff>171450</xdr:colOff>
      <xdr:row>131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403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58</xdr:row>
      <xdr:rowOff>0</xdr:rowOff>
    </xdr:from>
    <xdr:to>
      <xdr:col>0</xdr:col>
      <xdr:colOff>171450</xdr:colOff>
      <xdr:row>58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219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171450</xdr:colOff>
      <xdr:row>265</xdr:row>
      <xdr:rowOff>152400</xdr:rowOff>
    </xdr:to>
    <xdr:pic>
      <xdr:nvPicPr>
        <xdr:cNvPr id="2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4994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5"/>
  <sheetViews>
    <sheetView zoomScalePageLayoutView="0" workbookViewId="0" topLeftCell="B1">
      <selection activeCell="C1" sqref="C1:E1"/>
    </sheetView>
  </sheetViews>
  <sheetFormatPr defaultColWidth="9.125" defaultRowHeight="12.75"/>
  <cols>
    <col min="1" max="1" width="1.12109375" style="3" hidden="1" customWidth="1"/>
    <col min="2" max="2" width="56.125" style="3" customWidth="1"/>
    <col min="3" max="3" width="9.75390625" style="4" customWidth="1"/>
    <col min="4" max="4" width="8.75390625" style="4" customWidth="1"/>
    <col min="5" max="5" width="17.375" style="11" customWidth="1"/>
    <col min="6" max="16384" width="9.125" style="3" customWidth="1"/>
  </cols>
  <sheetData>
    <row r="1" spans="3:5" ht="87.75" customHeight="1">
      <c r="C1" s="206" t="s">
        <v>470</v>
      </c>
      <c r="D1" s="206"/>
      <c r="E1" s="206"/>
    </row>
    <row r="2" spans="2:5" ht="36.75" customHeight="1">
      <c r="B2" s="207" t="s">
        <v>392</v>
      </c>
      <c r="C2" s="207"/>
      <c r="D2" s="207"/>
      <c r="E2" s="207"/>
    </row>
    <row r="3" ht="9.75" customHeight="1">
      <c r="E3" s="158" t="s">
        <v>70</v>
      </c>
    </row>
    <row r="4" spans="2:5" ht="15" customHeight="1">
      <c r="B4" s="208" t="s">
        <v>42</v>
      </c>
      <c r="C4" s="210" t="s">
        <v>462</v>
      </c>
      <c r="D4" s="210" t="s">
        <v>214</v>
      </c>
      <c r="E4" s="212" t="s">
        <v>217</v>
      </c>
    </row>
    <row r="5" spans="2:5" ht="15.75" customHeight="1">
      <c r="B5" s="209"/>
      <c r="C5" s="211"/>
      <c r="D5" s="211"/>
      <c r="E5" s="212"/>
    </row>
    <row r="6" spans="2:5" s="5" customFormat="1" ht="15.75">
      <c r="B6" s="66" t="s">
        <v>112</v>
      </c>
      <c r="C6" s="67" t="s">
        <v>57</v>
      </c>
      <c r="D6" s="67"/>
      <c r="E6" s="190">
        <f>SUM(E7:E13)</f>
        <v>52316.90000000001</v>
      </c>
    </row>
    <row r="7" spans="2:5" ht="47.25">
      <c r="B7" s="95" t="s">
        <v>424</v>
      </c>
      <c r="C7" s="69" t="s">
        <v>57</v>
      </c>
      <c r="D7" s="69" t="s">
        <v>63</v>
      </c>
      <c r="E7" s="191">
        <f>'р.подр.ц.ст прил11'!H9</f>
        <v>1634.9</v>
      </c>
    </row>
    <row r="8" spans="2:5" ht="50.25" customHeight="1">
      <c r="B8" s="95" t="s">
        <v>405</v>
      </c>
      <c r="C8" s="69" t="s">
        <v>57</v>
      </c>
      <c r="D8" s="69" t="s">
        <v>58</v>
      </c>
      <c r="E8" s="191">
        <f>'р.подр.ц.ст прил11'!H15</f>
        <v>2979</v>
      </c>
    </row>
    <row r="9" spans="2:5" ht="60.75" customHeight="1">
      <c r="B9" s="189" t="s">
        <v>459</v>
      </c>
      <c r="C9" s="69" t="s">
        <v>57</v>
      </c>
      <c r="D9" s="69" t="s">
        <v>60</v>
      </c>
      <c r="E9" s="191">
        <f>'р.подр.ц.ст прил11'!H31</f>
        <v>26971.9</v>
      </c>
    </row>
    <row r="10" spans="2:5" ht="15.75">
      <c r="B10" s="68" t="s">
        <v>375</v>
      </c>
      <c r="C10" s="69" t="s">
        <v>57</v>
      </c>
      <c r="D10" s="69" t="s">
        <v>62</v>
      </c>
      <c r="E10" s="191">
        <f>'р.подр.ц.ст прил11'!H52</f>
        <v>23</v>
      </c>
    </row>
    <row r="11" spans="2:5" ht="50.25" customHeight="1">
      <c r="B11" s="95" t="s">
        <v>406</v>
      </c>
      <c r="C11" s="69" t="s">
        <v>57</v>
      </c>
      <c r="D11" s="69" t="s">
        <v>65</v>
      </c>
      <c r="E11" s="191">
        <f>'р.подр.ц.ст прил11'!H58</f>
        <v>6648.8</v>
      </c>
    </row>
    <row r="12" spans="2:5" ht="15.75">
      <c r="B12" s="68" t="s">
        <v>43</v>
      </c>
      <c r="C12" s="69" t="s">
        <v>57</v>
      </c>
      <c r="D12" s="69" t="s">
        <v>74</v>
      </c>
      <c r="E12" s="191">
        <f>'р.подр.ц.ст прил11'!H67</f>
        <v>100</v>
      </c>
    </row>
    <row r="13" spans="2:5" ht="15.75">
      <c r="B13" s="68" t="s">
        <v>44</v>
      </c>
      <c r="C13" s="69" t="s">
        <v>57</v>
      </c>
      <c r="D13" s="69" t="s">
        <v>98</v>
      </c>
      <c r="E13" s="191">
        <f>'р.подр.ц.ст прил11'!H73</f>
        <v>13959.3</v>
      </c>
    </row>
    <row r="14" spans="2:142" s="5" customFormat="1" ht="15.75">
      <c r="B14" s="66" t="s">
        <v>45</v>
      </c>
      <c r="C14" s="67" t="s">
        <v>60</v>
      </c>
      <c r="D14" s="67"/>
      <c r="E14" s="190">
        <f>SUM(E15:E18)</f>
        <v>40381.5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</row>
    <row r="15" spans="2:142" s="5" customFormat="1" ht="15.75">
      <c r="B15" s="68" t="s">
        <v>108</v>
      </c>
      <c r="C15" s="69" t="s">
        <v>60</v>
      </c>
      <c r="D15" s="69" t="s">
        <v>57</v>
      </c>
      <c r="E15" s="191">
        <f>'р.подр.ц.ст прил11'!H146</f>
        <v>120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</row>
    <row r="16" spans="2:142" s="5" customFormat="1" ht="15.75">
      <c r="B16" s="68" t="s">
        <v>192</v>
      </c>
      <c r="C16" s="69" t="s">
        <v>60</v>
      </c>
      <c r="D16" s="69" t="s">
        <v>61</v>
      </c>
      <c r="E16" s="191">
        <f>'р.подр.ц.ст прил11'!H154</f>
        <v>70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</row>
    <row r="17" spans="2:142" s="5" customFormat="1" ht="16.5" customHeight="1">
      <c r="B17" s="188" t="s">
        <v>416</v>
      </c>
      <c r="C17" s="69" t="s">
        <v>60</v>
      </c>
      <c r="D17" s="69" t="s">
        <v>59</v>
      </c>
      <c r="E17" s="191">
        <f>'р.подр.ц.ст прил11'!H160</f>
        <v>39941.5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</row>
    <row r="18" spans="1:142" s="8" customFormat="1" ht="19.5" customHeight="1">
      <c r="A18" s="7"/>
      <c r="B18" s="68" t="s">
        <v>75</v>
      </c>
      <c r="C18" s="69" t="s">
        <v>60</v>
      </c>
      <c r="D18" s="69" t="s">
        <v>72</v>
      </c>
      <c r="E18" s="191">
        <f>'р.подр.ц.ст прил11'!H200</f>
        <v>250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</row>
    <row r="19" spans="2:142" s="5" customFormat="1" ht="21" customHeight="1">
      <c r="B19" s="66" t="s">
        <v>46</v>
      </c>
      <c r="C19" s="67" t="s">
        <v>62</v>
      </c>
      <c r="D19" s="67"/>
      <c r="E19" s="190">
        <f>SUM(E20:E23)</f>
        <v>45528.3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</row>
    <row r="20" spans="2:142" ht="21.75" customHeight="1">
      <c r="B20" s="68" t="s">
        <v>47</v>
      </c>
      <c r="C20" s="69" t="s">
        <v>62</v>
      </c>
      <c r="D20" s="69" t="s">
        <v>57</v>
      </c>
      <c r="E20" s="191">
        <f>'р.подр.ц.ст прил11'!H215</f>
        <v>2133.7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</row>
    <row r="21" spans="2:142" ht="21" customHeight="1">
      <c r="B21" s="68" t="s">
        <v>48</v>
      </c>
      <c r="C21" s="69" t="s">
        <v>62</v>
      </c>
      <c r="D21" s="69" t="s">
        <v>63</v>
      </c>
      <c r="E21" s="191">
        <f>'р.подр.ц.ст прил11'!H225</f>
        <v>3880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</row>
    <row r="22" spans="2:142" ht="18" customHeight="1">
      <c r="B22" s="68" t="s">
        <v>73</v>
      </c>
      <c r="C22" s="69" t="s">
        <v>62</v>
      </c>
      <c r="D22" s="69" t="s">
        <v>58</v>
      </c>
      <c r="E22" s="191">
        <f>'р.подр.ц.ст прил11'!H249</f>
        <v>33849.3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</row>
    <row r="23" spans="2:142" ht="30" customHeight="1">
      <c r="B23" s="95" t="s">
        <v>242</v>
      </c>
      <c r="C23" s="69" t="s">
        <v>62</v>
      </c>
      <c r="D23" s="69" t="s">
        <v>62</v>
      </c>
      <c r="E23" s="191">
        <f>'р.подр.ц.ст прил11'!H289</f>
        <v>5665.3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</row>
    <row r="24" spans="2:5" s="5" customFormat="1" ht="13.5" customHeight="1">
      <c r="B24" s="66" t="s">
        <v>49</v>
      </c>
      <c r="C24" s="67" t="s">
        <v>64</v>
      </c>
      <c r="D24" s="67"/>
      <c r="E24" s="190">
        <f>SUM(E25:E29)</f>
        <v>561522.9999999999</v>
      </c>
    </row>
    <row r="25" spans="2:5" ht="14.25" customHeight="1">
      <c r="B25" s="68" t="s">
        <v>50</v>
      </c>
      <c r="C25" s="69" t="s">
        <v>64</v>
      </c>
      <c r="D25" s="69" t="s">
        <v>57</v>
      </c>
      <c r="E25" s="191">
        <f>'р.подр.ц.ст прил11'!H301</f>
        <v>229054.09999999998</v>
      </c>
    </row>
    <row r="26" spans="2:5" ht="15.75">
      <c r="B26" s="68" t="s">
        <v>51</v>
      </c>
      <c r="C26" s="69" t="s">
        <v>64</v>
      </c>
      <c r="D26" s="69" t="s">
        <v>63</v>
      </c>
      <c r="E26" s="191">
        <f>'р.подр.ц.ст прил11'!H313</f>
        <v>261446.89999999997</v>
      </c>
    </row>
    <row r="27" spans="2:5" ht="15.75">
      <c r="B27" s="68" t="s">
        <v>368</v>
      </c>
      <c r="C27" s="69" t="s">
        <v>64</v>
      </c>
      <c r="D27" s="69" t="s">
        <v>58</v>
      </c>
      <c r="E27" s="191">
        <f>'р.подр.ц.ст прил11'!H359</f>
        <v>49207.9</v>
      </c>
    </row>
    <row r="28" spans="2:5" ht="15.75">
      <c r="B28" s="68" t="s">
        <v>410</v>
      </c>
      <c r="C28" s="69" t="s">
        <v>64</v>
      </c>
      <c r="D28" s="69" t="s">
        <v>64</v>
      </c>
      <c r="E28" s="191">
        <f>'р.подр.ц.ст прил11'!H381</f>
        <v>1430</v>
      </c>
    </row>
    <row r="29" spans="2:5" ht="15.75">
      <c r="B29" s="68" t="s">
        <v>52</v>
      </c>
      <c r="C29" s="69" t="s">
        <v>64</v>
      </c>
      <c r="D29" s="69" t="s">
        <v>59</v>
      </c>
      <c r="E29" s="191">
        <f>'р.подр.ц.ст прил11'!H402</f>
        <v>20384.1</v>
      </c>
    </row>
    <row r="30" spans="2:5" s="5" customFormat="1" ht="14.25" customHeight="1">
      <c r="B30" s="66" t="s">
        <v>100</v>
      </c>
      <c r="C30" s="67" t="s">
        <v>61</v>
      </c>
      <c r="D30" s="67"/>
      <c r="E30" s="190">
        <f>SUM(E31:E32)</f>
        <v>28082.5</v>
      </c>
    </row>
    <row r="31" spans="2:5" ht="13.5" customHeight="1">
      <c r="B31" s="68" t="s">
        <v>53</v>
      </c>
      <c r="C31" s="69" t="s">
        <v>61</v>
      </c>
      <c r="D31" s="69" t="s">
        <v>57</v>
      </c>
      <c r="E31" s="191">
        <f>'р.подр.ц.ст прил11'!H446</f>
        <v>20825.3</v>
      </c>
    </row>
    <row r="32" spans="2:5" ht="12.75" customHeight="1">
      <c r="B32" s="68" t="s">
        <v>457</v>
      </c>
      <c r="C32" s="69" t="s">
        <v>61</v>
      </c>
      <c r="D32" s="69" t="s">
        <v>60</v>
      </c>
      <c r="E32" s="191">
        <f>'р.подр.ц.ст прил11'!H484</f>
        <v>7257.2</v>
      </c>
    </row>
    <row r="33" spans="2:5" s="5" customFormat="1" ht="15.75">
      <c r="B33" s="66" t="s">
        <v>54</v>
      </c>
      <c r="C33" s="67">
        <v>10</v>
      </c>
      <c r="D33" s="67"/>
      <c r="E33" s="190">
        <f>SUM(E34:E37)</f>
        <v>46566.399999999994</v>
      </c>
    </row>
    <row r="34" spans="2:5" ht="15.75">
      <c r="B34" s="68" t="s">
        <v>55</v>
      </c>
      <c r="C34" s="69">
        <v>10</v>
      </c>
      <c r="D34" s="69" t="s">
        <v>57</v>
      </c>
      <c r="E34" s="191">
        <f>'р.подр.ц.ст прил11'!H503</f>
        <v>7485.6</v>
      </c>
    </row>
    <row r="35" spans="2:5" ht="15.75">
      <c r="B35" s="68" t="s">
        <v>69</v>
      </c>
      <c r="C35" s="69">
        <v>10</v>
      </c>
      <c r="D35" s="69" t="s">
        <v>58</v>
      </c>
      <c r="E35" s="191">
        <f>'р.подр.ц.ст прил11'!H509</f>
        <v>5865.299999999999</v>
      </c>
    </row>
    <row r="36" spans="2:5" ht="15.75">
      <c r="B36" s="68" t="s">
        <v>110</v>
      </c>
      <c r="C36" s="69">
        <v>10</v>
      </c>
      <c r="D36" s="69" t="s">
        <v>60</v>
      </c>
      <c r="E36" s="191">
        <f>'р.подр.ц.ст прил11'!H534</f>
        <v>29790.3</v>
      </c>
    </row>
    <row r="37" spans="2:5" ht="17.25" customHeight="1">
      <c r="B37" s="68" t="s">
        <v>56</v>
      </c>
      <c r="C37" s="69">
        <v>10</v>
      </c>
      <c r="D37" s="69" t="s">
        <v>65</v>
      </c>
      <c r="E37" s="191">
        <f>'р.подр.ц.ст прил11'!H574</f>
        <v>3425.2</v>
      </c>
    </row>
    <row r="38" spans="2:5" ht="15.75">
      <c r="B38" s="66" t="s">
        <v>86</v>
      </c>
      <c r="C38" s="67" t="s">
        <v>74</v>
      </c>
      <c r="D38" s="67"/>
      <c r="E38" s="190">
        <f>E39</f>
        <v>11630</v>
      </c>
    </row>
    <row r="39" spans="2:5" ht="15.75">
      <c r="B39" s="68" t="s">
        <v>99</v>
      </c>
      <c r="C39" s="69" t="s">
        <v>74</v>
      </c>
      <c r="D39" s="69" t="s">
        <v>63</v>
      </c>
      <c r="E39" s="191">
        <f>'р.подр.ц.ст прил11'!H590</f>
        <v>11630</v>
      </c>
    </row>
    <row r="40" spans="2:5" ht="28.5" customHeight="1">
      <c r="B40" s="88" t="s">
        <v>215</v>
      </c>
      <c r="C40" s="89" t="s">
        <v>98</v>
      </c>
      <c r="D40" s="89"/>
      <c r="E40" s="192">
        <f>E41</f>
        <v>5315.2</v>
      </c>
    </row>
    <row r="41" spans="2:11" ht="29.25" customHeight="1">
      <c r="B41" s="90" t="s">
        <v>216</v>
      </c>
      <c r="C41" s="91" t="s">
        <v>98</v>
      </c>
      <c r="D41" s="91" t="s">
        <v>57</v>
      </c>
      <c r="E41" s="193">
        <f>'р.подр.ц.ст прил11'!H620</f>
        <v>5315.2</v>
      </c>
      <c r="K41" s="5"/>
    </row>
    <row r="42" spans="2:5" s="5" customFormat="1" ht="15.75">
      <c r="B42" s="50" t="s">
        <v>206</v>
      </c>
      <c r="C42" s="67"/>
      <c r="D42" s="67"/>
      <c r="E42" s="190">
        <f>E38+E33+E30+E24+E19+E14+E6+E40</f>
        <v>791343.7999999999</v>
      </c>
    </row>
    <row r="43" spans="2:5" s="5" customFormat="1" ht="0.75" customHeight="1">
      <c r="B43" s="71"/>
      <c r="C43" s="72"/>
      <c r="D43" s="72"/>
      <c r="E43" s="73"/>
    </row>
    <row r="44" spans="2:5" s="5" customFormat="1" ht="15.75">
      <c r="B44" s="205"/>
      <c r="C44" s="205"/>
      <c r="D44" s="205"/>
      <c r="E44" s="205"/>
    </row>
    <row r="45" spans="2:5" ht="15">
      <c r="B45" s="205"/>
      <c r="C45" s="205"/>
      <c r="D45" s="205"/>
      <c r="E45" s="205"/>
    </row>
  </sheetData>
  <sheetProtection/>
  <mergeCells count="7">
    <mergeCell ref="B44:E45"/>
    <mergeCell ref="C1:E1"/>
    <mergeCell ref="B2:E2"/>
    <mergeCell ref="B4:B5"/>
    <mergeCell ref="C4:C5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717"/>
  <sheetViews>
    <sheetView view="pageBreakPreview" zoomScaleSheetLayoutView="100" zoomScalePageLayoutView="0" workbookViewId="0" topLeftCell="B1">
      <selection activeCell="E1" sqref="E1:H1"/>
    </sheetView>
  </sheetViews>
  <sheetFormatPr defaultColWidth="9.125" defaultRowHeight="12.75"/>
  <cols>
    <col min="1" max="1" width="0" style="2" hidden="1" customWidth="1"/>
    <col min="2" max="2" width="43.75390625" style="22" customWidth="1"/>
    <col min="3" max="3" width="4.125" style="24" customWidth="1"/>
    <col min="4" max="4" width="4.375" style="24" customWidth="1"/>
    <col min="5" max="5" width="17.25390625" style="22" customWidth="1"/>
    <col min="6" max="6" width="5.00390625" style="22" customWidth="1"/>
    <col min="7" max="7" width="4.375" style="22" customWidth="1"/>
    <col min="8" max="8" width="13.625" style="23" customWidth="1"/>
    <col min="9" max="9" width="11.625" style="2" bestFit="1" customWidth="1"/>
    <col min="10" max="16384" width="9.125" style="2" customWidth="1"/>
  </cols>
  <sheetData>
    <row r="1" spans="2:8" ht="60.75" customHeight="1">
      <c r="B1" s="213"/>
      <c r="C1" s="213"/>
      <c r="D1" s="213"/>
      <c r="E1" s="214" t="s">
        <v>471</v>
      </c>
      <c r="F1" s="214"/>
      <c r="G1" s="214"/>
      <c r="H1" s="214"/>
    </row>
    <row r="2" spans="2:8" s="13" customFormat="1" ht="76.5" customHeight="1">
      <c r="B2" s="215" t="s">
        <v>391</v>
      </c>
      <c r="C2" s="215"/>
      <c r="D2" s="215"/>
      <c r="E2" s="215"/>
      <c r="F2" s="215"/>
      <c r="G2" s="215"/>
      <c r="H2" s="215"/>
    </row>
    <row r="3" spans="2:8" s="13" customFormat="1" ht="15">
      <c r="B3" s="93"/>
      <c r="C3" s="14"/>
      <c r="D3" s="14"/>
      <c r="E3" s="14"/>
      <c r="F3" s="14"/>
      <c r="G3" s="14"/>
      <c r="H3" s="155" t="s">
        <v>70</v>
      </c>
    </row>
    <row r="4" spans="2:9" ht="15.75" customHeight="1">
      <c r="B4" s="216" t="s">
        <v>42</v>
      </c>
      <c r="C4" s="217" t="s">
        <v>66</v>
      </c>
      <c r="D4" s="217" t="s">
        <v>67</v>
      </c>
      <c r="E4" s="217" t="s">
        <v>218</v>
      </c>
      <c r="F4" s="217" t="s">
        <v>68</v>
      </c>
      <c r="G4" s="217" t="s">
        <v>88</v>
      </c>
      <c r="H4" s="218" t="s">
        <v>217</v>
      </c>
      <c r="I4" s="156"/>
    </row>
    <row r="5" spans="2:9" ht="3.75" customHeight="1">
      <c r="B5" s="216"/>
      <c r="C5" s="217"/>
      <c r="D5" s="217"/>
      <c r="E5" s="217"/>
      <c r="F5" s="217"/>
      <c r="G5" s="217"/>
      <c r="H5" s="218"/>
      <c r="I5" s="156"/>
    </row>
    <row r="6" spans="2:9" s="1" customFormat="1" ht="14.25">
      <c r="B6" s="97" t="s">
        <v>112</v>
      </c>
      <c r="C6" s="98" t="s">
        <v>57</v>
      </c>
      <c r="D6" s="98"/>
      <c r="E6" s="98"/>
      <c r="F6" s="98"/>
      <c r="G6" s="98"/>
      <c r="H6" s="96">
        <f>H9+H15+H31+H58+H67+H73+H52</f>
        <v>52316.90000000001</v>
      </c>
      <c r="I6" s="157"/>
    </row>
    <row r="7" spans="2:9" s="1" customFormat="1" ht="14.25">
      <c r="B7" s="97" t="s">
        <v>106</v>
      </c>
      <c r="C7" s="98" t="s">
        <v>57</v>
      </c>
      <c r="D7" s="98"/>
      <c r="E7" s="98"/>
      <c r="F7" s="98"/>
      <c r="G7" s="98" t="s">
        <v>90</v>
      </c>
      <c r="H7" s="96">
        <f>H14+H20+H23+H26+H30+H36+H39+H42+H48+H51+H63+H66+H72+H99+H102+H106+H109+H113+H117+H120+H130+H142+H136+H124</f>
        <v>50887.200000000004</v>
      </c>
      <c r="I7" s="157"/>
    </row>
    <row r="8" spans="2:9" s="1" customFormat="1" ht="14.25">
      <c r="B8" s="97" t="s">
        <v>107</v>
      </c>
      <c r="C8" s="98" t="s">
        <v>57</v>
      </c>
      <c r="D8" s="98"/>
      <c r="E8" s="98"/>
      <c r="F8" s="98"/>
      <c r="G8" s="98" t="s">
        <v>91</v>
      </c>
      <c r="H8" s="96">
        <f>H78+H81+H85+H88+H92+H57+H95</f>
        <v>1429.7</v>
      </c>
      <c r="I8" s="157"/>
    </row>
    <row r="9" spans="2:9" ht="57">
      <c r="B9" s="78" t="s">
        <v>424</v>
      </c>
      <c r="C9" s="98" t="s">
        <v>57</v>
      </c>
      <c r="D9" s="98" t="s">
        <v>63</v>
      </c>
      <c r="E9" s="98"/>
      <c r="F9" s="98"/>
      <c r="G9" s="98"/>
      <c r="H9" s="96">
        <f>H10</f>
        <v>1634.9</v>
      </c>
      <c r="I9" s="156"/>
    </row>
    <row r="10" spans="2:9" ht="15">
      <c r="B10" s="75" t="s">
        <v>30</v>
      </c>
      <c r="C10" s="99" t="s">
        <v>57</v>
      </c>
      <c r="D10" s="99" t="s">
        <v>63</v>
      </c>
      <c r="E10" s="99" t="s">
        <v>243</v>
      </c>
      <c r="F10" s="99"/>
      <c r="G10" s="99"/>
      <c r="H10" s="100">
        <f>H11</f>
        <v>1634.9</v>
      </c>
      <c r="I10" s="156"/>
    </row>
    <row r="11" spans="2:8" ht="30">
      <c r="B11" s="101" t="s">
        <v>40</v>
      </c>
      <c r="C11" s="99" t="s">
        <v>57</v>
      </c>
      <c r="D11" s="99" t="s">
        <v>63</v>
      </c>
      <c r="E11" s="99" t="s">
        <v>341</v>
      </c>
      <c r="F11" s="99"/>
      <c r="G11" s="99"/>
      <c r="H11" s="100">
        <f>H12</f>
        <v>1634.9</v>
      </c>
    </row>
    <row r="12" spans="2:8" ht="91.5" customHeight="1">
      <c r="B12" s="75" t="s">
        <v>412</v>
      </c>
      <c r="C12" s="99" t="s">
        <v>57</v>
      </c>
      <c r="D12" s="99" t="s">
        <v>63</v>
      </c>
      <c r="E12" s="99" t="s">
        <v>341</v>
      </c>
      <c r="F12" s="99" t="s">
        <v>115</v>
      </c>
      <c r="G12" s="99"/>
      <c r="H12" s="100">
        <f>H13</f>
        <v>1634.9</v>
      </c>
    </row>
    <row r="13" spans="2:8" s="9" customFormat="1" ht="30.75" customHeight="1">
      <c r="B13" s="75" t="s">
        <v>411</v>
      </c>
      <c r="C13" s="102" t="s">
        <v>57</v>
      </c>
      <c r="D13" s="102" t="s">
        <v>63</v>
      </c>
      <c r="E13" s="99" t="s">
        <v>341</v>
      </c>
      <c r="F13" s="99" t="s">
        <v>116</v>
      </c>
      <c r="G13" s="102"/>
      <c r="H13" s="103">
        <f>H14</f>
        <v>1634.9</v>
      </c>
    </row>
    <row r="14" spans="2:8" ht="15">
      <c r="B14" s="104" t="s">
        <v>106</v>
      </c>
      <c r="C14" s="102" t="s">
        <v>57</v>
      </c>
      <c r="D14" s="102" t="s">
        <v>63</v>
      </c>
      <c r="E14" s="102" t="s">
        <v>341</v>
      </c>
      <c r="F14" s="102" t="s">
        <v>116</v>
      </c>
      <c r="G14" s="102" t="s">
        <v>90</v>
      </c>
      <c r="H14" s="103">
        <f>'вед.прил13'!I252</f>
        <v>1634.9</v>
      </c>
    </row>
    <row r="15" spans="2:8" ht="71.25">
      <c r="B15" s="78" t="s">
        <v>405</v>
      </c>
      <c r="C15" s="98" t="s">
        <v>57</v>
      </c>
      <c r="D15" s="98" t="s">
        <v>58</v>
      </c>
      <c r="E15" s="98"/>
      <c r="F15" s="98"/>
      <c r="G15" s="98"/>
      <c r="H15" s="105">
        <f>H16</f>
        <v>2979</v>
      </c>
    </row>
    <row r="16" spans="2:8" ht="15">
      <c r="B16" s="75" t="s">
        <v>30</v>
      </c>
      <c r="C16" s="99" t="s">
        <v>57</v>
      </c>
      <c r="D16" s="99" t="s">
        <v>58</v>
      </c>
      <c r="E16" s="99" t="s">
        <v>243</v>
      </c>
      <c r="F16" s="99"/>
      <c r="G16" s="99"/>
      <c r="H16" s="106">
        <f>H17+H27</f>
        <v>2979</v>
      </c>
    </row>
    <row r="17" spans="2:8" ht="30">
      <c r="B17" s="180" t="s">
        <v>114</v>
      </c>
      <c r="C17" s="52" t="s">
        <v>57</v>
      </c>
      <c r="D17" s="52" t="s">
        <v>58</v>
      </c>
      <c r="E17" s="52" t="s">
        <v>244</v>
      </c>
      <c r="F17" s="52"/>
      <c r="G17" s="52"/>
      <c r="H17" s="58">
        <f>H18+H21+H24</f>
        <v>1534.8</v>
      </c>
    </row>
    <row r="18" spans="2:8" s="9" customFormat="1" ht="90">
      <c r="B18" s="75" t="s">
        <v>412</v>
      </c>
      <c r="C18" s="52" t="s">
        <v>57</v>
      </c>
      <c r="D18" s="52" t="s">
        <v>58</v>
      </c>
      <c r="E18" s="52" t="s">
        <v>244</v>
      </c>
      <c r="F18" s="52" t="s">
        <v>115</v>
      </c>
      <c r="G18" s="52"/>
      <c r="H18" s="58">
        <f>H19</f>
        <v>1335.3</v>
      </c>
    </row>
    <row r="19" spans="2:8" s="9" customFormat="1" ht="29.25" customHeight="1">
      <c r="B19" s="75" t="s">
        <v>411</v>
      </c>
      <c r="C19" s="52" t="s">
        <v>57</v>
      </c>
      <c r="D19" s="52" t="s">
        <v>58</v>
      </c>
      <c r="E19" s="52" t="s">
        <v>244</v>
      </c>
      <c r="F19" s="52" t="s">
        <v>116</v>
      </c>
      <c r="G19" s="52"/>
      <c r="H19" s="58">
        <f>H20</f>
        <v>1335.3</v>
      </c>
    </row>
    <row r="20" spans="2:8" s="9" customFormat="1" ht="15">
      <c r="B20" s="77" t="s">
        <v>106</v>
      </c>
      <c r="C20" s="53" t="s">
        <v>57</v>
      </c>
      <c r="D20" s="53" t="s">
        <v>58</v>
      </c>
      <c r="E20" s="53" t="s">
        <v>244</v>
      </c>
      <c r="F20" s="53" t="s">
        <v>116</v>
      </c>
      <c r="G20" s="53" t="s">
        <v>90</v>
      </c>
      <c r="H20" s="59">
        <f>'вед.прил13'!I15</f>
        <v>1335.3</v>
      </c>
    </row>
    <row r="21" spans="2:8" s="9" customFormat="1" ht="29.25" customHeight="1">
      <c r="B21" s="76" t="s">
        <v>413</v>
      </c>
      <c r="C21" s="52" t="s">
        <v>57</v>
      </c>
      <c r="D21" s="52" t="s">
        <v>58</v>
      </c>
      <c r="E21" s="52" t="s">
        <v>244</v>
      </c>
      <c r="F21" s="52" t="s">
        <v>117</v>
      </c>
      <c r="G21" s="52"/>
      <c r="H21" s="57">
        <f>H22</f>
        <v>198.5</v>
      </c>
    </row>
    <row r="22" spans="2:8" s="9" customFormat="1" ht="45">
      <c r="B22" s="76" t="s">
        <v>414</v>
      </c>
      <c r="C22" s="52" t="s">
        <v>57</v>
      </c>
      <c r="D22" s="52" t="s">
        <v>58</v>
      </c>
      <c r="E22" s="52" t="s">
        <v>244</v>
      </c>
      <c r="F22" s="52" t="s">
        <v>119</v>
      </c>
      <c r="G22" s="52"/>
      <c r="H22" s="57">
        <f>H23</f>
        <v>198.5</v>
      </c>
    </row>
    <row r="23" spans="2:8" s="9" customFormat="1" ht="15">
      <c r="B23" s="77" t="s">
        <v>106</v>
      </c>
      <c r="C23" s="53" t="s">
        <v>57</v>
      </c>
      <c r="D23" s="53" t="s">
        <v>58</v>
      </c>
      <c r="E23" s="53" t="s">
        <v>244</v>
      </c>
      <c r="F23" s="53" t="s">
        <v>119</v>
      </c>
      <c r="G23" s="53" t="s">
        <v>90</v>
      </c>
      <c r="H23" s="59">
        <f>'вед.прил13'!I18</f>
        <v>198.5</v>
      </c>
    </row>
    <row r="24" spans="2:8" s="9" customFormat="1" ht="15">
      <c r="B24" s="76" t="s">
        <v>127</v>
      </c>
      <c r="C24" s="52" t="s">
        <v>57</v>
      </c>
      <c r="D24" s="52" t="s">
        <v>58</v>
      </c>
      <c r="E24" s="52" t="s">
        <v>244</v>
      </c>
      <c r="F24" s="52" t="s">
        <v>126</v>
      </c>
      <c r="G24" s="52"/>
      <c r="H24" s="57">
        <f>H25</f>
        <v>1</v>
      </c>
    </row>
    <row r="25" spans="2:8" s="9" customFormat="1" ht="15">
      <c r="B25" s="76" t="s">
        <v>129</v>
      </c>
      <c r="C25" s="52" t="s">
        <v>57</v>
      </c>
      <c r="D25" s="52" t="s">
        <v>58</v>
      </c>
      <c r="E25" s="52" t="s">
        <v>244</v>
      </c>
      <c r="F25" s="52" t="s">
        <v>128</v>
      </c>
      <c r="G25" s="52"/>
      <c r="H25" s="57">
        <f>H26</f>
        <v>1</v>
      </c>
    </row>
    <row r="26" spans="2:8" s="9" customFormat="1" ht="15">
      <c r="B26" s="77" t="s">
        <v>106</v>
      </c>
      <c r="C26" s="53" t="s">
        <v>57</v>
      </c>
      <c r="D26" s="53" t="s">
        <v>58</v>
      </c>
      <c r="E26" s="53" t="s">
        <v>244</v>
      </c>
      <c r="F26" s="53" t="s">
        <v>128</v>
      </c>
      <c r="G26" s="53" t="s">
        <v>90</v>
      </c>
      <c r="H26" s="59">
        <f>'вед.прил13'!I21</f>
        <v>1</v>
      </c>
    </row>
    <row r="27" spans="2:8" ht="45">
      <c r="B27" s="80" t="s">
        <v>221</v>
      </c>
      <c r="C27" s="99" t="s">
        <v>57</v>
      </c>
      <c r="D27" s="99" t="s">
        <v>58</v>
      </c>
      <c r="E27" s="99" t="s">
        <v>245</v>
      </c>
      <c r="F27" s="99"/>
      <c r="G27" s="99"/>
      <c r="H27" s="106">
        <f>H28</f>
        <v>1444.2</v>
      </c>
    </row>
    <row r="28" spans="2:8" s="20" customFormat="1" ht="88.5" customHeight="1">
      <c r="B28" s="75" t="s">
        <v>412</v>
      </c>
      <c r="C28" s="102" t="s">
        <v>57</v>
      </c>
      <c r="D28" s="102" t="s">
        <v>58</v>
      </c>
      <c r="E28" s="99" t="s">
        <v>245</v>
      </c>
      <c r="F28" s="99" t="s">
        <v>115</v>
      </c>
      <c r="G28" s="102"/>
      <c r="H28" s="107">
        <f>H29</f>
        <v>1444.2</v>
      </c>
    </row>
    <row r="29" spans="2:8" s="10" customFormat="1" ht="32.25" customHeight="1">
      <c r="B29" s="75" t="s">
        <v>411</v>
      </c>
      <c r="C29" s="99" t="s">
        <v>57</v>
      </c>
      <c r="D29" s="99" t="s">
        <v>58</v>
      </c>
      <c r="E29" s="99" t="s">
        <v>245</v>
      </c>
      <c r="F29" s="99" t="s">
        <v>116</v>
      </c>
      <c r="G29" s="99"/>
      <c r="H29" s="106">
        <f>H30</f>
        <v>1444.2</v>
      </c>
    </row>
    <row r="30" spans="2:8" s="10" customFormat="1" ht="15">
      <c r="B30" s="77" t="s">
        <v>106</v>
      </c>
      <c r="C30" s="102" t="s">
        <v>57</v>
      </c>
      <c r="D30" s="102" t="s">
        <v>58</v>
      </c>
      <c r="E30" s="102" t="s">
        <v>245</v>
      </c>
      <c r="F30" s="102" t="s">
        <v>116</v>
      </c>
      <c r="G30" s="102" t="s">
        <v>90</v>
      </c>
      <c r="H30" s="107">
        <f>'вед.прил13'!I25</f>
        <v>1444.2</v>
      </c>
    </row>
    <row r="31" spans="2:8" s="10" customFormat="1" ht="73.5" customHeight="1">
      <c r="B31" s="97" t="s">
        <v>459</v>
      </c>
      <c r="C31" s="98" t="s">
        <v>57</v>
      </c>
      <c r="D31" s="98" t="s">
        <v>60</v>
      </c>
      <c r="E31" s="98"/>
      <c r="F31" s="98"/>
      <c r="G31" s="98"/>
      <c r="H31" s="105">
        <f>H32+H43</f>
        <v>26971.9</v>
      </c>
    </row>
    <row r="32" spans="2:8" s="10" customFormat="1" ht="15">
      <c r="B32" s="75" t="s">
        <v>30</v>
      </c>
      <c r="C32" s="52" t="s">
        <v>57</v>
      </c>
      <c r="D32" s="52" t="s">
        <v>60</v>
      </c>
      <c r="E32" s="52" t="s">
        <v>243</v>
      </c>
      <c r="F32" s="52"/>
      <c r="G32" s="52"/>
      <c r="H32" s="57">
        <f>H33</f>
        <v>26941.9</v>
      </c>
    </row>
    <row r="33" spans="2:8" s="20" customFormat="1" ht="30">
      <c r="B33" s="80" t="s">
        <v>114</v>
      </c>
      <c r="C33" s="52" t="s">
        <v>57</v>
      </c>
      <c r="D33" s="52" t="s">
        <v>60</v>
      </c>
      <c r="E33" s="52" t="s">
        <v>237</v>
      </c>
      <c r="F33" s="52"/>
      <c r="G33" s="52"/>
      <c r="H33" s="57">
        <f>H35+H37+H40</f>
        <v>26941.9</v>
      </c>
    </row>
    <row r="34" spans="2:8" s="20" customFormat="1" ht="90.75" customHeight="1">
      <c r="B34" s="75" t="s">
        <v>412</v>
      </c>
      <c r="C34" s="108" t="s">
        <v>57</v>
      </c>
      <c r="D34" s="108" t="s">
        <v>60</v>
      </c>
      <c r="E34" s="52" t="s">
        <v>237</v>
      </c>
      <c r="F34" s="108" t="s">
        <v>115</v>
      </c>
      <c r="G34" s="108"/>
      <c r="H34" s="57">
        <f>H35</f>
        <v>22636.3</v>
      </c>
    </row>
    <row r="35" spans="2:8" s="20" customFormat="1" ht="27.75" customHeight="1">
      <c r="B35" s="75" t="s">
        <v>411</v>
      </c>
      <c r="C35" s="52" t="s">
        <v>57</v>
      </c>
      <c r="D35" s="52" t="s">
        <v>60</v>
      </c>
      <c r="E35" s="52" t="s">
        <v>237</v>
      </c>
      <c r="F35" s="52" t="s">
        <v>116</v>
      </c>
      <c r="G35" s="52"/>
      <c r="H35" s="58">
        <f>H36</f>
        <v>22636.3</v>
      </c>
    </row>
    <row r="36" spans="2:8" s="20" customFormat="1" ht="15">
      <c r="B36" s="77" t="s">
        <v>106</v>
      </c>
      <c r="C36" s="53" t="s">
        <v>57</v>
      </c>
      <c r="D36" s="53" t="s">
        <v>60</v>
      </c>
      <c r="E36" s="53" t="s">
        <v>237</v>
      </c>
      <c r="F36" s="53" t="s">
        <v>116</v>
      </c>
      <c r="G36" s="53" t="s">
        <v>90</v>
      </c>
      <c r="H36" s="59">
        <f>'вед.прил13'!I258</f>
        <v>22636.3</v>
      </c>
    </row>
    <row r="37" spans="2:8" s="10" customFormat="1" ht="28.5" customHeight="1">
      <c r="B37" s="76" t="s">
        <v>413</v>
      </c>
      <c r="C37" s="52" t="s">
        <v>57</v>
      </c>
      <c r="D37" s="52" t="s">
        <v>60</v>
      </c>
      <c r="E37" s="52" t="s">
        <v>237</v>
      </c>
      <c r="F37" s="52" t="s">
        <v>117</v>
      </c>
      <c r="G37" s="52"/>
      <c r="H37" s="58">
        <f>H38</f>
        <v>4275.6</v>
      </c>
    </row>
    <row r="38" spans="2:8" s="10" customFormat="1" ht="45">
      <c r="B38" s="76" t="s">
        <v>414</v>
      </c>
      <c r="C38" s="52" t="s">
        <v>57</v>
      </c>
      <c r="D38" s="52" t="s">
        <v>60</v>
      </c>
      <c r="E38" s="52" t="s">
        <v>237</v>
      </c>
      <c r="F38" s="52" t="s">
        <v>119</v>
      </c>
      <c r="G38" s="52"/>
      <c r="H38" s="58">
        <f>H39</f>
        <v>4275.6</v>
      </c>
    </row>
    <row r="39" spans="2:8" s="10" customFormat="1" ht="15">
      <c r="B39" s="79" t="s">
        <v>106</v>
      </c>
      <c r="C39" s="53" t="s">
        <v>57</v>
      </c>
      <c r="D39" s="53" t="s">
        <v>60</v>
      </c>
      <c r="E39" s="53" t="s">
        <v>237</v>
      </c>
      <c r="F39" s="53" t="s">
        <v>119</v>
      </c>
      <c r="G39" s="53" t="s">
        <v>90</v>
      </c>
      <c r="H39" s="60">
        <f>'вед.прил13'!I261</f>
        <v>4275.6</v>
      </c>
    </row>
    <row r="40" spans="2:8" s="10" customFormat="1" ht="15">
      <c r="B40" s="76" t="s">
        <v>127</v>
      </c>
      <c r="C40" s="52" t="s">
        <v>57</v>
      </c>
      <c r="D40" s="52" t="s">
        <v>60</v>
      </c>
      <c r="E40" s="52" t="s">
        <v>237</v>
      </c>
      <c r="F40" s="52" t="s">
        <v>126</v>
      </c>
      <c r="G40" s="52"/>
      <c r="H40" s="57">
        <f>H41</f>
        <v>30</v>
      </c>
    </row>
    <row r="41" spans="2:8" s="10" customFormat="1" ht="15">
      <c r="B41" s="76" t="s">
        <v>129</v>
      </c>
      <c r="C41" s="52" t="s">
        <v>57</v>
      </c>
      <c r="D41" s="52" t="s">
        <v>60</v>
      </c>
      <c r="E41" s="52" t="s">
        <v>237</v>
      </c>
      <c r="F41" s="52" t="s">
        <v>128</v>
      </c>
      <c r="G41" s="52"/>
      <c r="H41" s="57">
        <f>H42</f>
        <v>30</v>
      </c>
    </row>
    <row r="42" spans="2:8" s="10" customFormat="1" ht="15">
      <c r="B42" s="77" t="s">
        <v>106</v>
      </c>
      <c r="C42" s="53" t="s">
        <v>57</v>
      </c>
      <c r="D42" s="53" t="s">
        <v>60</v>
      </c>
      <c r="E42" s="53" t="s">
        <v>237</v>
      </c>
      <c r="F42" s="53" t="s">
        <v>128</v>
      </c>
      <c r="G42" s="53" t="s">
        <v>90</v>
      </c>
      <c r="H42" s="59">
        <f>'вед.прил13'!I264</f>
        <v>30</v>
      </c>
    </row>
    <row r="43" spans="2:8" s="10" customFormat="1" ht="45">
      <c r="B43" s="76" t="s">
        <v>167</v>
      </c>
      <c r="C43" s="52" t="s">
        <v>57</v>
      </c>
      <c r="D43" s="52" t="s">
        <v>60</v>
      </c>
      <c r="E43" s="52" t="s">
        <v>238</v>
      </c>
      <c r="F43" s="52"/>
      <c r="G43" s="52"/>
      <c r="H43" s="57">
        <f>H44</f>
        <v>30</v>
      </c>
    </row>
    <row r="44" spans="2:8" s="10" customFormat="1" ht="45">
      <c r="B44" s="76" t="s">
        <v>338</v>
      </c>
      <c r="C44" s="52" t="s">
        <v>57</v>
      </c>
      <c r="D44" s="52" t="s">
        <v>60</v>
      </c>
      <c r="E44" s="52" t="s">
        <v>339</v>
      </c>
      <c r="F44" s="52"/>
      <c r="G44" s="52"/>
      <c r="H44" s="57">
        <f>H45</f>
        <v>30</v>
      </c>
    </row>
    <row r="45" spans="2:8" s="10" customFormat="1" ht="18" customHeight="1">
      <c r="B45" s="76" t="s">
        <v>271</v>
      </c>
      <c r="C45" s="52" t="s">
        <v>57</v>
      </c>
      <c r="D45" s="52" t="s">
        <v>60</v>
      </c>
      <c r="E45" s="52" t="s">
        <v>340</v>
      </c>
      <c r="F45" s="52"/>
      <c r="G45" s="52"/>
      <c r="H45" s="57">
        <f>H46+H49</f>
        <v>30</v>
      </c>
    </row>
    <row r="46" spans="2:8" s="15" customFormat="1" ht="88.5" customHeight="1">
      <c r="B46" s="75" t="s">
        <v>412</v>
      </c>
      <c r="C46" s="108" t="s">
        <v>57</v>
      </c>
      <c r="D46" s="108" t="s">
        <v>60</v>
      </c>
      <c r="E46" s="52" t="s">
        <v>340</v>
      </c>
      <c r="F46" s="108" t="s">
        <v>115</v>
      </c>
      <c r="G46" s="108"/>
      <c r="H46" s="57">
        <f>H47</f>
        <v>10</v>
      </c>
    </row>
    <row r="47" spans="2:8" s="15" customFormat="1" ht="30" customHeight="1">
      <c r="B47" s="75" t="s">
        <v>411</v>
      </c>
      <c r="C47" s="52" t="s">
        <v>57</v>
      </c>
      <c r="D47" s="52" t="s">
        <v>60</v>
      </c>
      <c r="E47" s="52" t="s">
        <v>340</v>
      </c>
      <c r="F47" s="52" t="s">
        <v>116</v>
      </c>
      <c r="G47" s="52"/>
      <c r="H47" s="57">
        <f>H48</f>
        <v>10</v>
      </c>
    </row>
    <row r="48" spans="2:8" s="15" customFormat="1" ht="15">
      <c r="B48" s="77" t="s">
        <v>106</v>
      </c>
      <c r="C48" s="53" t="s">
        <v>57</v>
      </c>
      <c r="D48" s="53" t="s">
        <v>60</v>
      </c>
      <c r="E48" s="53" t="s">
        <v>340</v>
      </c>
      <c r="F48" s="53" t="s">
        <v>116</v>
      </c>
      <c r="G48" s="53" t="s">
        <v>90</v>
      </c>
      <c r="H48" s="59">
        <f>'вед.прил13'!I270</f>
        <v>10</v>
      </c>
    </row>
    <row r="49" spans="2:8" s="15" customFormat="1" ht="30.75" customHeight="1">
      <c r="B49" s="76" t="s">
        <v>413</v>
      </c>
      <c r="C49" s="52" t="s">
        <v>57</v>
      </c>
      <c r="D49" s="52" t="s">
        <v>60</v>
      </c>
      <c r="E49" s="52" t="s">
        <v>340</v>
      </c>
      <c r="F49" s="52" t="s">
        <v>117</v>
      </c>
      <c r="G49" s="52"/>
      <c r="H49" s="58">
        <f>H50</f>
        <v>20</v>
      </c>
    </row>
    <row r="50" spans="2:8" s="15" customFormat="1" ht="45">
      <c r="B50" s="76" t="s">
        <v>414</v>
      </c>
      <c r="C50" s="52" t="s">
        <v>57</v>
      </c>
      <c r="D50" s="52" t="s">
        <v>60</v>
      </c>
      <c r="E50" s="52" t="s">
        <v>340</v>
      </c>
      <c r="F50" s="52" t="s">
        <v>119</v>
      </c>
      <c r="G50" s="52"/>
      <c r="H50" s="58">
        <f>H51</f>
        <v>20</v>
      </c>
    </row>
    <row r="51" spans="2:8" s="15" customFormat="1" ht="15">
      <c r="B51" s="79" t="s">
        <v>106</v>
      </c>
      <c r="C51" s="53" t="s">
        <v>57</v>
      </c>
      <c r="D51" s="53" t="s">
        <v>60</v>
      </c>
      <c r="E51" s="53" t="s">
        <v>340</v>
      </c>
      <c r="F51" s="53" t="s">
        <v>119</v>
      </c>
      <c r="G51" s="53" t="s">
        <v>90</v>
      </c>
      <c r="H51" s="60">
        <f>'вед.прил13'!I273</f>
        <v>20</v>
      </c>
    </row>
    <row r="52" spans="2:8" s="15" customFormat="1" ht="14.25">
      <c r="B52" s="78" t="s">
        <v>374</v>
      </c>
      <c r="C52" s="54" t="s">
        <v>57</v>
      </c>
      <c r="D52" s="54" t="s">
        <v>62</v>
      </c>
      <c r="E52" s="54"/>
      <c r="F52" s="54"/>
      <c r="G52" s="54"/>
      <c r="H52" s="55">
        <f>H53</f>
        <v>23</v>
      </c>
    </row>
    <row r="53" spans="2:8" s="15" customFormat="1" ht="15">
      <c r="B53" s="76" t="s">
        <v>30</v>
      </c>
      <c r="C53" s="52" t="s">
        <v>57</v>
      </c>
      <c r="D53" s="52" t="s">
        <v>62</v>
      </c>
      <c r="E53" s="52" t="s">
        <v>243</v>
      </c>
      <c r="F53" s="52"/>
      <c r="G53" s="52"/>
      <c r="H53" s="58">
        <f>H54</f>
        <v>23</v>
      </c>
    </row>
    <row r="54" spans="2:8" s="15" customFormat="1" ht="75">
      <c r="B54" s="75" t="s">
        <v>0</v>
      </c>
      <c r="C54" s="52" t="s">
        <v>57</v>
      </c>
      <c r="D54" s="52" t="s">
        <v>62</v>
      </c>
      <c r="E54" s="52" t="s">
        <v>1</v>
      </c>
      <c r="F54" s="52"/>
      <c r="G54" s="52"/>
      <c r="H54" s="58">
        <f>H55</f>
        <v>23</v>
      </c>
    </row>
    <row r="55" spans="2:8" s="15" customFormat="1" ht="30">
      <c r="B55" s="76" t="s">
        <v>413</v>
      </c>
      <c r="C55" s="52" t="s">
        <v>57</v>
      </c>
      <c r="D55" s="52" t="s">
        <v>62</v>
      </c>
      <c r="E55" s="52" t="s">
        <v>1</v>
      </c>
      <c r="F55" s="52" t="s">
        <v>117</v>
      </c>
      <c r="G55" s="52"/>
      <c r="H55" s="58">
        <f>H56</f>
        <v>23</v>
      </c>
    </row>
    <row r="56" spans="2:8" s="15" customFormat="1" ht="45">
      <c r="B56" s="76" t="s">
        <v>414</v>
      </c>
      <c r="C56" s="52" t="s">
        <v>57</v>
      </c>
      <c r="D56" s="52" t="s">
        <v>62</v>
      </c>
      <c r="E56" s="52" t="s">
        <v>1</v>
      </c>
      <c r="F56" s="52" t="s">
        <v>119</v>
      </c>
      <c r="G56" s="52"/>
      <c r="H56" s="58">
        <f>H57</f>
        <v>23</v>
      </c>
    </row>
    <row r="57" spans="2:8" s="15" customFormat="1" ht="15">
      <c r="B57" s="79" t="s">
        <v>107</v>
      </c>
      <c r="C57" s="53" t="s">
        <v>57</v>
      </c>
      <c r="D57" s="53" t="s">
        <v>62</v>
      </c>
      <c r="E57" s="53" t="s">
        <v>1</v>
      </c>
      <c r="F57" s="53" t="s">
        <v>119</v>
      </c>
      <c r="G57" s="53" t="s">
        <v>91</v>
      </c>
      <c r="H57" s="60">
        <f>'вед.прил13'!I279</f>
        <v>23</v>
      </c>
    </row>
    <row r="58" spans="2:8" s="16" customFormat="1" ht="57">
      <c r="B58" s="78" t="s">
        <v>406</v>
      </c>
      <c r="C58" s="54" t="s">
        <v>57</v>
      </c>
      <c r="D58" s="54" t="s">
        <v>65</v>
      </c>
      <c r="E58" s="54"/>
      <c r="F58" s="54"/>
      <c r="G58" s="54"/>
      <c r="H58" s="55">
        <f>H59</f>
        <v>6648.8</v>
      </c>
    </row>
    <row r="59" spans="2:8" s="16" customFormat="1" ht="15">
      <c r="B59" s="75" t="s">
        <v>30</v>
      </c>
      <c r="C59" s="52" t="s">
        <v>57</v>
      </c>
      <c r="D59" s="52" t="s">
        <v>65</v>
      </c>
      <c r="E59" s="52" t="s">
        <v>243</v>
      </c>
      <c r="F59" s="52"/>
      <c r="G59" s="52"/>
      <c r="H59" s="58">
        <f>H60</f>
        <v>6648.8</v>
      </c>
    </row>
    <row r="60" spans="2:8" s="16" customFormat="1" ht="30">
      <c r="B60" s="80" t="s">
        <v>114</v>
      </c>
      <c r="C60" s="52" t="s">
        <v>57</v>
      </c>
      <c r="D60" s="52" t="s">
        <v>65</v>
      </c>
      <c r="E60" s="52" t="s">
        <v>244</v>
      </c>
      <c r="F60" s="52"/>
      <c r="G60" s="52"/>
      <c r="H60" s="58">
        <f>H61+H64</f>
        <v>6648.8</v>
      </c>
    </row>
    <row r="61" spans="2:8" s="16" customFormat="1" ht="90.75" customHeight="1">
      <c r="B61" s="75" t="s">
        <v>412</v>
      </c>
      <c r="C61" s="52" t="s">
        <v>57</v>
      </c>
      <c r="D61" s="52" t="s">
        <v>65</v>
      </c>
      <c r="E61" s="52" t="s">
        <v>244</v>
      </c>
      <c r="F61" s="52" t="s">
        <v>115</v>
      </c>
      <c r="G61" s="52"/>
      <c r="H61" s="58">
        <f>H62</f>
        <v>6355</v>
      </c>
    </row>
    <row r="62" spans="2:8" s="16" customFormat="1" ht="28.5" customHeight="1">
      <c r="B62" s="75" t="s">
        <v>411</v>
      </c>
      <c r="C62" s="52" t="s">
        <v>57</v>
      </c>
      <c r="D62" s="52" t="s">
        <v>65</v>
      </c>
      <c r="E62" s="52" t="s">
        <v>244</v>
      </c>
      <c r="F62" s="52" t="s">
        <v>116</v>
      </c>
      <c r="G62" s="52"/>
      <c r="H62" s="58">
        <f>H63</f>
        <v>6355</v>
      </c>
    </row>
    <row r="63" spans="2:8" s="16" customFormat="1" ht="15">
      <c r="B63" s="77" t="s">
        <v>106</v>
      </c>
      <c r="C63" s="53" t="s">
        <v>57</v>
      </c>
      <c r="D63" s="53" t="s">
        <v>65</v>
      </c>
      <c r="E63" s="53" t="s">
        <v>244</v>
      </c>
      <c r="F63" s="53" t="s">
        <v>116</v>
      </c>
      <c r="G63" s="53" t="s">
        <v>90</v>
      </c>
      <c r="H63" s="59">
        <f>'вед.прил13'!I45+'вед.прил13'!I664</f>
        <v>6355</v>
      </c>
    </row>
    <row r="64" spans="2:8" s="21" customFormat="1" ht="30" customHeight="1">
      <c r="B64" s="76" t="s">
        <v>413</v>
      </c>
      <c r="C64" s="52" t="s">
        <v>57</v>
      </c>
      <c r="D64" s="52" t="s">
        <v>65</v>
      </c>
      <c r="E64" s="52" t="s">
        <v>244</v>
      </c>
      <c r="F64" s="52" t="s">
        <v>117</v>
      </c>
      <c r="G64" s="52"/>
      <c r="H64" s="57">
        <f>H65</f>
        <v>293.8</v>
      </c>
    </row>
    <row r="65" spans="2:8" ht="45">
      <c r="B65" s="76" t="s">
        <v>414</v>
      </c>
      <c r="C65" s="52" t="s">
        <v>57</v>
      </c>
      <c r="D65" s="52" t="s">
        <v>65</v>
      </c>
      <c r="E65" s="52" t="s">
        <v>244</v>
      </c>
      <c r="F65" s="52" t="s">
        <v>119</v>
      </c>
      <c r="G65" s="52"/>
      <c r="H65" s="57">
        <f>H66</f>
        <v>293.8</v>
      </c>
    </row>
    <row r="66" spans="2:8" ht="15">
      <c r="B66" s="77" t="s">
        <v>106</v>
      </c>
      <c r="C66" s="53" t="s">
        <v>57</v>
      </c>
      <c r="D66" s="53" t="s">
        <v>65</v>
      </c>
      <c r="E66" s="53" t="s">
        <v>244</v>
      </c>
      <c r="F66" s="53" t="s">
        <v>119</v>
      </c>
      <c r="G66" s="53" t="s">
        <v>90</v>
      </c>
      <c r="H66" s="59">
        <f>'вед.прил13'!I48+'вед.прил13'!I667</f>
        <v>293.8</v>
      </c>
    </row>
    <row r="67" spans="2:8" ht="14.25">
      <c r="B67" s="81" t="s">
        <v>43</v>
      </c>
      <c r="C67" s="54" t="s">
        <v>57</v>
      </c>
      <c r="D67" s="54" t="s">
        <v>74</v>
      </c>
      <c r="E67" s="54"/>
      <c r="F67" s="54"/>
      <c r="G67" s="54"/>
      <c r="H67" s="56">
        <f>H68</f>
        <v>100</v>
      </c>
    </row>
    <row r="68" spans="2:8" ht="15">
      <c r="B68" s="76" t="s">
        <v>30</v>
      </c>
      <c r="C68" s="52" t="s">
        <v>57</v>
      </c>
      <c r="D68" s="52" t="s">
        <v>74</v>
      </c>
      <c r="E68" s="52" t="s">
        <v>243</v>
      </c>
      <c r="F68" s="52"/>
      <c r="G68" s="52"/>
      <c r="H68" s="57">
        <f>H69</f>
        <v>100</v>
      </c>
    </row>
    <row r="69" spans="2:8" ht="30">
      <c r="B69" s="76" t="s">
        <v>223</v>
      </c>
      <c r="C69" s="52" t="s">
        <v>57</v>
      </c>
      <c r="D69" s="52" t="s">
        <v>74</v>
      </c>
      <c r="E69" s="52" t="s">
        <v>336</v>
      </c>
      <c r="F69" s="52"/>
      <c r="G69" s="52"/>
      <c r="H69" s="57">
        <f>H70</f>
        <v>100</v>
      </c>
    </row>
    <row r="70" spans="2:8" ht="21" customHeight="1">
      <c r="B70" s="75" t="s">
        <v>127</v>
      </c>
      <c r="C70" s="52" t="s">
        <v>57</v>
      </c>
      <c r="D70" s="52" t="s">
        <v>74</v>
      </c>
      <c r="E70" s="52" t="s">
        <v>336</v>
      </c>
      <c r="F70" s="52" t="s">
        <v>126</v>
      </c>
      <c r="G70" s="52"/>
      <c r="H70" s="58">
        <f>H71</f>
        <v>100</v>
      </c>
    </row>
    <row r="71" spans="2:8" ht="15">
      <c r="B71" s="76" t="s">
        <v>359</v>
      </c>
      <c r="C71" s="52" t="s">
        <v>57</v>
      </c>
      <c r="D71" s="52" t="s">
        <v>74</v>
      </c>
      <c r="E71" s="52" t="s">
        <v>336</v>
      </c>
      <c r="F71" s="52" t="s">
        <v>358</v>
      </c>
      <c r="G71" s="52"/>
      <c r="H71" s="58">
        <f>H72</f>
        <v>100</v>
      </c>
    </row>
    <row r="72" spans="2:8" ht="15">
      <c r="B72" s="79" t="s">
        <v>106</v>
      </c>
      <c r="C72" s="53" t="s">
        <v>57</v>
      </c>
      <c r="D72" s="53" t="s">
        <v>74</v>
      </c>
      <c r="E72" s="53" t="s">
        <v>336</v>
      </c>
      <c r="F72" s="53" t="s">
        <v>358</v>
      </c>
      <c r="G72" s="53" t="s">
        <v>90</v>
      </c>
      <c r="H72" s="60">
        <f>'вед.прил13'!I285</f>
        <v>100</v>
      </c>
    </row>
    <row r="73" spans="2:8" s="9" customFormat="1" ht="14.25">
      <c r="B73" s="97" t="s">
        <v>44</v>
      </c>
      <c r="C73" s="54" t="s">
        <v>57</v>
      </c>
      <c r="D73" s="54" t="s">
        <v>98</v>
      </c>
      <c r="E73" s="54"/>
      <c r="F73" s="54"/>
      <c r="G73" s="54"/>
      <c r="H73" s="55">
        <f>H74+H125+H137+H131</f>
        <v>13959.3</v>
      </c>
    </row>
    <row r="74" spans="2:8" ht="15">
      <c r="B74" s="75" t="s">
        <v>30</v>
      </c>
      <c r="C74" s="52" t="s">
        <v>57</v>
      </c>
      <c r="D74" s="52" t="s">
        <v>98</v>
      </c>
      <c r="E74" s="52" t="s">
        <v>239</v>
      </c>
      <c r="F74" s="52"/>
      <c r="G74" s="52"/>
      <c r="H74" s="57">
        <f>H75+H82+H89+H96+H103+H114+H110+H121</f>
        <v>13746.3</v>
      </c>
    </row>
    <row r="75" spans="2:8" s="9" customFormat="1" ht="105">
      <c r="B75" s="84" t="s">
        <v>39</v>
      </c>
      <c r="C75" s="52" t="s">
        <v>57</v>
      </c>
      <c r="D75" s="52" t="s">
        <v>98</v>
      </c>
      <c r="E75" s="52" t="s">
        <v>240</v>
      </c>
      <c r="F75" s="54"/>
      <c r="G75" s="54"/>
      <c r="H75" s="57">
        <f>H77+H79</f>
        <v>327.7</v>
      </c>
    </row>
    <row r="76" spans="2:8" s="9" customFormat="1" ht="88.5" customHeight="1">
      <c r="B76" s="75" t="s">
        <v>412</v>
      </c>
      <c r="C76" s="108" t="s">
        <v>57</v>
      </c>
      <c r="D76" s="108" t="s">
        <v>98</v>
      </c>
      <c r="E76" s="52" t="s">
        <v>240</v>
      </c>
      <c r="F76" s="108" t="s">
        <v>115</v>
      </c>
      <c r="G76" s="109"/>
      <c r="H76" s="57">
        <f>H77</f>
        <v>260.4</v>
      </c>
    </row>
    <row r="77" spans="2:8" s="9" customFormat="1" ht="30" customHeight="1">
      <c r="B77" s="75" t="s">
        <v>411</v>
      </c>
      <c r="C77" s="52" t="s">
        <v>57</v>
      </c>
      <c r="D77" s="52" t="s">
        <v>98</v>
      </c>
      <c r="E77" s="52" t="s">
        <v>240</v>
      </c>
      <c r="F77" s="52" t="s">
        <v>116</v>
      </c>
      <c r="G77" s="52"/>
      <c r="H77" s="58">
        <f>H78</f>
        <v>260.4</v>
      </c>
    </row>
    <row r="78" spans="2:8" s="17" customFormat="1" ht="15">
      <c r="B78" s="77" t="s">
        <v>107</v>
      </c>
      <c r="C78" s="53" t="s">
        <v>57</v>
      </c>
      <c r="D78" s="53" t="s">
        <v>98</v>
      </c>
      <c r="E78" s="53" t="s">
        <v>240</v>
      </c>
      <c r="F78" s="53" t="s">
        <v>116</v>
      </c>
      <c r="G78" s="53" t="s">
        <v>91</v>
      </c>
      <c r="H78" s="59">
        <f>'вед.прил13'!I319</f>
        <v>260.4</v>
      </c>
    </row>
    <row r="79" spans="2:8" s="12" customFormat="1" ht="28.5" customHeight="1">
      <c r="B79" s="76" t="s">
        <v>413</v>
      </c>
      <c r="C79" s="52" t="s">
        <v>57</v>
      </c>
      <c r="D79" s="52" t="s">
        <v>98</v>
      </c>
      <c r="E79" s="52" t="s">
        <v>240</v>
      </c>
      <c r="F79" s="52" t="s">
        <v>117</v>
      </c>
      <c r="G79" s="52"/>
      <c r="H79" s="58">
        <f>H80</f>
        <v>67.3</v>
      </c>
    </row>
    <row r="80" spans="2:8" s="12" customFormat="1" ht="45">
      <c r="B80" s="76" t="s">
        <v>414</v>
      </c>
      <c r="C80" s="52" t="s">
        <v>57</v>
      </c>
      <c r="D80" s="52" t="s">
        <v>98</v>
      </c>
      <c r="E80" s="52" t="s">
        <v>240</v>
      </c>
      <c r="F80" s="52" t="s">
        <v>119</v>
      </c>
      <c r="G80" s="52"/>
      <c r="H80" s="58">
        <f>H81</f>
        <v>67.3</v>
      </c>
    </row>
    <row r="81" spans="2:8" s="12" customFormat="1" ht="15">
      <c r="B81" s="79" t="s">
        <v>107</v>
      </c>
      <c r="C81" s="53" t="s">
        <v>57</v>
      </c>
      <c r="D81" s="53" t="s">
        <v>98</v>
      </c>
      <c r="E81" s="53" t="s">
        <v>240</v>
      </c>
      <c r="F81" s="53" t="s">
        <v>119</v>
      </c>
      <c r="G81" s="53" t="s">
        <v>91</v>
      </c>
      <c r="H81" s="60">
        <f>'вед.прил13'!I323</f>
        <v>67.3</v>
      </c>
    </row>
    <row r="82" spans="2:8" s="12" customFormat="1" ht="75">
      <c r="B82" s="84" t="s">
        <v>38</v>
      </c>
      <c r="C82" s="52" t="s">
        <v>57</v>
      </c>
      <c r="D82" s="52" t="s">
        <v>98</v>
      </c>
      <c r="E82" s="52" t="s">
        <v>327</v>
      </c>
      <c r="F82" s="52"/>
      <c r="G82" s="52"/>
      <c r="H82" s="57">
        <f>H84+H86</f>
        <v>754.6</v>
      </c>
    </row>
    <row r="83" spans="2:8" s="12" customFormat="1" ht="92.25" customHeight="1">
      <c r="B83" s="75" t="s">
        <v>412</v>
      </c>
      <c r="C83" s="108" t="s">
        <v>57</v>
      </c>
      <c r="D83" s="108" t="s">
        <v>98</v>
      </c>
      <c r="E83" s="52" t="s">
        <v>327</v>
      </c>
      <c r="F83" s="108" t="s">
        <v>115</v>
      </c>
      <c r="G83" s="108"/>
      <c r="H83" s="57">
        <f>H84</f>
        <v>719</v>
      </c>
    </row>
    <row r="84" spans="2:8" s="9" customFormat="1" ht="33" customHeight="1">
      <c r="B84" s="75" t="s">
        <v>411</v>
      </c>
      <c r="C84" s="52" t="s">
        <v>57</v>
      </c>
      <c r="D84" s="52" t="s">
        <v>98</v>
      </c>
      <c r="E84" s="52" t="s">
        <v>327</v>
      </c>
      <c r="F84" s="52" t="s">
        <v>116</v>
      </c>
      <c r="G84" s="52"/>
      <c r="H84" s="58">
        <f>H85</f>
        <v>719</v>
      </c>
    </row>
    <row r="85" spans="2:8" s="9" customFormat="1" ht="15">
      <c r="B85" s="77" t="s">
        <v>107</v>
      </c>
      <c r="C85" s="53" t="s">
        <v>57</v>
      </c>
      <c r="D85" s="53" t="s">
        <v>98</v>
      </c>
      <c r="E85" s="53" t="s">
        <v>327</v>
      </c>
      <c r="F85" s="53" t="s">
        <v>116</v>
      </c>
      <c r="G85" s="53" t="s">
        <v>91</v>
      </c>
      <c r="H85" s="59">
        <f>'вед.прил13'!I327</f>
        <v>719</v>
      </c>
    </row>
    <row r="86" spans="2:8" s="9" customFormat="1" ht="31.5" customHeight="1">
      <c r="B86" s="76" t="s">
        <v>413</v>
      </c>
      <c r="C86" s="52" t="s">
        <v>57</v>
      </c>
      <c r="D86" s="52" t="s">
        <v>98</v>
      </c>
      <c r="E86" s="52" t="s">
        <v>327</v>
      </c>
      <c r="F86" s="52" t="s">
        <v>117</v>
      </c>
      <c r="G86" s="52"/>
      <c r="H86" s="58">
        <f>H87</f>
        <v>35.6</v>
      </c>
    </row>
    <row r="87" spans="2:8" s="9" customFormat="1" ht="45">
      <c r="B87" s="76" t="s">
        <v>414</v>
      </c>
      <c r="C87" s="52" t="s">
        <v>57</v>
      </c>
      <c r="D87" s="52" t="s">
        <v>98</v>
      </c>
      <c r="E87" s="52" t="s">
        <v>327</v>
      </c>
      <c r="F87" s="52" t="s">
        <v>119</v>
      </c>
      <c r="G87" s="52"/>
      <c r="H87" s="58">
        <f>H88</f>
        <v>35.6</v>
      </c>
    </row>
    <row r="88" spans="2:8" s="9" customFormat="1" ht="15">
      <c r="B88" s="79" t="s">
        <v>107</v>
      </c>
      <c r="C88" s="53" t="s">
        <v>57</v>
      </c>
      <c r="D88" s="53" t="s">
        <v>98</v>
      </c>
      <c r="E88" s="53" t="s">
        <v>327</v>
      </c>
      <c r="F88" s="53" t="s">
        <v>119</v>
      </c>
      <c r="G88" s="53" t="s">
        <v>91</v>
      </c>
      <c r="H88" s="60">
        <f>'вед.прил13'!I330</f>
        <v>35.6</v>
      </c>
    </row>
    <row r="89" spans="2:8" s="9" customFormat="1" ht="45">
      <c r="B89" s="84" t="s">
        <v>37</v>
      </c>
      <c r="C89" s="52" t="s">
        <v>57</v>
      </c>
      <c r="D89" s="52" t="s">
        <v>98</v>
      </c>
      <c r="E89" s="52" t="s">
        <v>326</v>
      </c>
      <c r="F89" s="52"/>
      <c r="G89" s="52"/>
      <c r="H89" s="57">
        <f>H90+H93</f>
        <v>324.4</v>
      </c>
    </row>
    <row r="90" spans="2:8" s="9" customFormat="1" ht="90" customHeight="1">
      <c r="B90" s="75" t="s">
        <v>412</v>
      </c>
      <c r="C90" s="108" t="s">
        <v>57</v>
      </c>
      <c r="D90" s="108" t="s">
        <v>98</v>
      </c>
      <c r="E90" s="52" t="s">
        <v>326</v>
      </c>
      <c r="F90" s="108" t="s">
        <v>115</v>
      </c>
      <c r="G90" s="108"/>
      <c r="H90" s="57">
        <f>H91</f>
        <v>276</v>
      </c>
    </row>
    <row r="91" spans="2:8" s="9" customFormat="1" ht="30.75" customHeight="1">
      <c r="B91" s="75" t="s">
        <v>411</v>
      </c>
      <c r="C91" s="52" t="s">
        <v>57</v>
      </c>
      <c r="D91" s="52" t="s">
        <v>98</v>
      </c>
      <c r="E91" s="52" t="s">
        <v>326</v>
      </c>
      <c r="F91" s="52" t="s">
        <v>116</v>
      </c>
      <c r="G91" s="52"/>
      <c r="H91" s="58">
        <f>H92</f>
        <v>276</v>
      </c>
    </row>
    <row r="92" spans="2:8" s="9" customFormat="1" ht="15">
      <c r="B92" s="77" t="s">
        <v>107</v>
      </c>
      <c r="C92" s="53" t="s">
        <v>57</v>
      </c>
      <c r="D92" s="53" t="s">
        <v>98</v>
      </c>
      <c r="E92" s="53" t="s">
        <v>326</v>
      </c>
      <c r="F92" s="53" t="s">
        <v>116</v>
      </c>
      <c r="G92" s="53" t="s">
        <v>91</v>
      </c>
      <c r="H92" s="59">
        <f>'вед.прил13'!I334</f>
        <v>276</v>
      </c>
    </row>
    <row r="93" spans="2:8" s="9" customFormat="1" ht="30">
      <c r="B93" s="76" t="s">
        <v>413</v>
      </c>
      <c r="C93" s="52" t="s">
        <v>57</v>
      </c>
      <c r="D93" s="52" t="s">
        <v>98</v>
      </c>
      <c r="E93" s="52" t="s">
        <v>326</v>
      </c>
      <c r="F93" s="52" t="s">
        <v>117</v>
      </c>
      <c r="G93" s="52"/>
      <c r="H93" s="57">
        <f>H94</f>
        <v>48.4</v>
      </c>
    </row>
    <row r="94" spans="2:8" s="9" customFormat="1" ht="45">
      <c r="B94" s="76" t="s">
        <v>414</v>
      </c>
      <c r="C94" s="52" t="s">
        <v>57</v>
      </c>
      <c r="D94" s="52" t="s">
        <v>98</v>
      </c>
      <c r="E94" s="52" t="s">
        <v>326</v>
      </c>
      <c r="F94" s="52" t="s">
        <v>119</v>
      </c>
      <c r="G94" s="52"/>
      <c r="H94" s="57">
        <f>H95</f>
        <v>48.4</v>
      </c>
    </row>
    <row r="95" spans="2:8" s="9" customFormat="1" ht="15">
      <c r="B95" s="77" t="s">
        <v>107</v>
      </c>
      <c r="C95" s="53" t="s">
        <v>57</v>
      </c>
      <c r="D95" s="53" t="s">
        <v>98</v>
      </c>
      <c r="E95" s="53" t="s">
        <v>326</v>
      </c>
      <c r="F95" s="53" t="s">
        <v>119</v>
      </c>
      <c r="G95" s="53" t="s">
        <v>91</v>
      </c>
      <c r="H95" s="59">
        <f>'вед.прил13'!I337</f>
        <v>48.4</v>
      </c>
    </row>
    <row r="96" spans="2:8" s="9" customFormat="1" ht="30">
      <c r="B96" s="80" t="s">
        <v>114</v>
      </c>
      <c r="C96" s="52" t="s">
        <v>57</v>
      </c>
      <c r="D96" s="52" t="s">
        <v>98</v>
      </c>
      <c r="E96" s="52" t="s">
        <v>244</v>
      </c>
      <c r="F96" s="52"/>
      <c r="G96" s="52"/>
      <c r="H96" s="57">
        <f>H98+H100</f>
        <v>6979.6</v>
      </c>
    </row>
    <row r="97" spans="2:8" s="9" customFormat="1" ht="88.5" customHeight="1">
      <c r="B97" s="75" t="s">
        <v>412</v>
      </c>
      <c r="C97" s="108" t="s">
        <v>57</v>
      </c>
      <c r="D97" s="108" t="s">
        <v>98</v>
      </c>
      <c r="E97" s="52" t="s">
        <v>244</v>
      </c>
      <c r="F97" s="108" t="s">
        <v>115</v>
      </c>
      <c r="G97" s="108"/>
      <c r="H97" s="57">
        <f>H98</f>
        <v>6583.8</v>
      </c>
    </row>
    <row r="98" spans="2:8" ht="28.5" customHeight="1">
      <c r="B98" s="75" t="s">
        <v>411</v>
      </c>
      <c r="C98" s="52" t="s">
        <v>57</v>
      </c>
      <c r="D98" s="52" t="s">
        <v>98</v>
      </c>
      <c r="E98" s="52" t="s">
        <v>244</v>
      </c>
      <c r="F98" s="52" t="s">
        <v>116</v>
      </c>
      <c r="G98" s="52"/>
      <c r="H98" s="58">
        <f>H99</f>
        <v>6583.8</v>
      </c>
    </row>
    <row r="99" spans="2:8" s="16" customFormat="1" ht="15">
      <c r="B99" s="77" t="s">
        <v>106</v>
      </c>
      <c r="C99" s="52" t="s">
        <v>57</v>
      </c>
      <c r="D99" s="52" t="s">
        <v>98</v>
      </c>
      <c r="E99" s="53" t="s">
        <v>244</v>
      </c>
      <c r="F99" s="53" t="s">
        <v>116</v>
      </c>
      <c r="G99" s="53" t="s">
        <v>90</v>
      </c>
      <c r="H99" s="59">
        <f>'вед.прил13'!I184</f>
        <v>6583.8</v>
      </c>
    </row>
    <row r="100" spans="2:8" s="16" customFormat="1" ht="28.5" customHeight="1">
      <c r="B100" s="76" t="s">
        <v>413</v>
      </c>
      <c r="C100" s="52" t="s">
        <v>57</v>
      </c>
      <c r="D100" s="52" t="s">
        <v>98</v>
      </c>
      <c r="E100" s="52" t="s">
        <v>244</v>
      </c>
      <c r="F100" s="52" t="s">
        <v>117</v>
      </c>
      <c r="G100" s="52"/>
      <c r="H100" s="58">
        <f>H101</f>
        <v>395.8</v>
      </c>
    </row>
    <row r="101" spans="2:8" s="16" customFormat="1" ht="45">
      <c r="B101" s="76" t="s">
        <v>414</v>
      </c>
      <c r="C101" s="52" t="s">
        <v>57</v>
      </c>
      <c r="D101" s="52" t="s">
        <v>98</v>
      </c>
      <c r="E101" s="52" t="s">
        <v>244</v>
      </c>
      <c r="F101" s="52" t="s">
        <v>119</v>
      </c>
      <c r="G101" s="52"/>
      <c r="H101" s="58">
        <f>H102</f>
        <v>395.8</v>
      </c>
    </row>
    <row r="102" spans="2:8" s="15" customFormat="1" ht="15">
      <c r="B102" s="79" t="s">
        <v>106</v>
      </c>
      <c r="C102" s="52" t="s">
        <v>57</v>
      </c>
      <c r="D102" s="52" t="s">
        <v>98</v>
      </c>
      <c r="E102" s="53" t="s">
        <v>244</v>
      </c>
      <c r="F102" s="53" t="s">
        <v>119</v>
      </c>
      <c r="G102" s="53" t="s">
        <v>90</v>
      </c>
      <c r="H102" s="60">
        <f>'вед.прил13'!I187</f>
        <v>395.8</v>
      </c>
    </row>
    <row r="103" spans="2:8" s="15" customFormat="1" ht="60">
      <c r="B103" s="76" t="s">
        <v>205</v>
      </c>
      <c r="C103" s="52" t="s">
        <v>57</v>
      </c>
      <c r="D103" s="52" t="s">
        <v>98</v>
      </c>
      <c r="E103" s="52" t="s">
        <v>10</v>
      </c>
      <c r="F103" s="52"/>
      <c r="G103" s="52"/>
      <c r="H103" s="57">
        <f>H104+H107</f>
        <v>1300</v>
      </c>
    </row>
    <row r="104" spans="2:8" s="15" customFormat="1" ht="30" customHeight="1">
      <c r="B104" s="76" t="s">
        <v>413</v>
      </c>
      <c r="C104" s="52" t="s">
        <v>57</v>
      </c>
      <c r="D104" s="52" t="s">
        <v>98</v>
      </c>
      <c r="E104" s="52" t="s">
        <v>10</v>
      </c>
      <c r="F104" s="52" t="s">
        <v>117</v>
      </c>
      <c r="G104" s="52"/>
      <c r="H104" s="57">
        <f>H105</f>
        <v>1295.8</v>
      </c>
    </row>
    <row r="105" spans="2:8" s="15" customFormat="1" ht="45">
      <c r="B105" s="76" t="s">
        <v>414</v>
      </c>
      <c r="C105" s="52" t="s">
        <v>57</v>
      </c>
      <c r="D105" s="52" t="s">
        <v>98</v>
      </c>
      <c r="E105" s="52" t="s">
        <v>10</v>
      </c>
      <c r="F105" s="52" t="s">
        <v>119</v>
      </c>
      <c r="G105" s="52"/>
      <c r="H105" s="57">
        <f>H106</f>
        <v>1295.8</v>
      </c>
    </row>
    <row r="106" spans="2:8" s="16" customFormat="1" ht="15">
      <c r="B106" s="79" t="s">
        <v>106</v>
      </c>
      <c r="C106" s="53" t="s">
        <v>57</v>
      </c>
      <c r="D106" s="53" t="s">
        <v>98</v>
      </c>
      <c r="E106" s="53" t="s">
        <v>10</v>
      </c>
      <c r="F106" s="53" t="s">
        <v>119</v>
      </c>
      <c r="G106" s="53" t="s">
        <v>90</v>
      </c>
      <c r="H106" s="59">
        <f>'вед.прил13'!I191</f>
        <v>1295.8</v>
      </c>
    </row>
    <row r="107" spans="2:8" s="16" customFormat="1" ht="15">
      <c r="B107" s="76" t="s">
        <v>127</v>
      </c>
      <c r="C107" s="52" t="s">
        <v>57</v>
      </c>
      <c r="D107" s="52" t="s">
        <v>98</v>
      </c>
      <c r="E107" s="52" t="s">
        <v>10</v>
      </c>
      <c r="F107" s="52" t="s">
        <v>126</v>
      </c>
      <c r="G107" s="52"/>
      <c r="H107" s="57">
        <f>H108</f>
        <v>4.2</v>
      </c>
    </row>
    <row r="108" spans="2:8" s="15" customFormat="1" ht="15">
      <c r="B108" s="76" t="s">
        <v>129</v>
      </c>
      <c r="C108" s="52" t="s">
        <v>57</v>
      </c>
      <c r="D108" s="52" t="s">
        <v>98</v>
      </c>
      <c r="E108" s="52" t="s">
        <v>10</v>
      </c>
      <c r="F108" s="52" t="s">
        <v>128</v>
      </c>
      <c r="G108" s="52"/>
      <c r="H108" s="57">
        <f>H109</f>
        <v>4.2</v>
      </c>
    </row>
    <row r="109" spans="2:8" s="9" customFormat="1" ht="15">
      <c r="B109" s="77" t="s">
        <v>106</v>
      </c>
      <c r="C109" s="53" t="s">
        <v>57</v>
      </c>
      <c r="D109" s="53" t="s">
        <v>98</v>
      </c>
      <c r="E109" s="53" t="s">
        <v>10</v>
      </c>
      <c r="F109" s="53" t="s">
        <v>128</v>
      </c>
      <c r="G109" s="53" t="s">
        <v>90</v>
      </c>
      <c r="H109" s="59">
        <f>'вед.прил13'!I194</f>
        <v>4.2</v>
      </c>
    </row>
    <row r="110" spans="2:8" s="9" customFormat="1" ht="58.5" customHeight="1">
      <c r="B110" s="76" t="s">
        <v>241</v>
      </c>
      <c r="C110" s="52" t="s">
        <v>57</v>
      </c>
      <c r="D110" s="52" t="s">
        <v>98</v>
      </c>
      <c r="E110" s="52" t="s">
        <v>247</v>
      </c>
      <c r="F110" s="52"/>
      <c r="G110" s="52"/>
      <c r="H110" s="57">
        <f>H111</f>
        <v>3200</v>
      </c>
    </row>
    <row r="111" spans="2:8" s="9" customFormat="1" ht="30" customHeight="1">
      <c r="B111" s="76" t="s">
        <v>413</v>
      </c>
      <c r="C111" s="52" t="s">
        <v>57</v>
      </c>
      <c r="D111" s="52" t="s">
        <v>98</v>
      </c>
      <c r="E111" s="52" t="s">
        <v>247</v>
      </c>
      <c r="F111" s="52" t="s">
        <v>117</v>
      </c>
      <c r="G111" s="52"/>
      <c r="H111" s="57">
        <f>H112</f>
        <v>3200</v>
      </c>
    </row>
    <row r="112" spans="2:8" s="9" customFormat="1" ht="45.75" customHeight="1">
      <c r="B112" s="76" t="s">
        <v>414</v>
      </c>
      <c r="C112" s="52" t="s">
        <v>57</v>
      </c>
      <c r="D112" s="52" t="s">
        <v>98</v>
      </c>
      <c r="E112" s="52" t="s">
        <v>247</v>
      </c>
      <c r="F112" s="52" t="s">
        <v>119</v>
      </c>
      <c r="G112" s="52"/>
      <c r="H112" s="57">
        <f>H113</f>
        <v>3200</v>
      </c>
    </row>
    <row r="113" spans="2:8" s="9" customFormat="1" ht="15">
      <c r="B113" s="77" t="s">
        <v>106</v>
      </c>
      <c r="C113" s="53" t="s">
        <v>57</v>
      </c>
      <c r="D113" s="53" t="s">
        <v>98</v>
      </c>
      <c r="E113" s="53" t="s">
        <v>247</v>
      </c>
      <c r="F113" s="53" t="s">
        <v>119</v>
      </c>
      <c r="G113" s="53" t="s">
        <v>90</v>
      </c>
      <c r="H113" s="59">
        <f>'вед.прил13'!I31</f>
        <v>3200</v>
      </c>
    </row>
    <row r="114" spans="2:8" ht="44.25" customHeight="1">
      <c r="B114" s="76" t="s">
        <v>204</v>
      </c>
      <c r="C114" s="52" t="s">
        <v>57</v>
      </c>
      <c r="D114" s="52" t="s">
        <v>98</v>
      </c>
      <c r="E114" s="52" t="s">
        <v>248</v>
      </c>
      <c r="F114" s="52"/>
      <c r="G114" s="52"/>
      <c r="H114" s="57">
        <f>H115+H118</f>
        <v>510</v>
      </c>
    </row>
    <row r="115" spans="2:8" ht="27.75" customHeight="1">
      <c r="B115" s="76" t="s">
        <v>413</v>
      </c>
      <c r="C115" s="52" t="s">
        <v>57</v>
      </c>
      <c r="D115" s="52" t="s">
        <v>98</v>
      </c>
      <c r="E115" s="52" t="s">
        <v>248</v>
      </c>
      <c r="F115" s="52" t="s">
        <v>117</v>
      </c>
      <c r="G115" s="52"/>
      <c r="H115" s="58">
        <f>H116</f>
        <v>465</v>
      </c>
    </row>
    <row r="116" spans="2:8" ht="45">
      <c r="B116" s="76" t="s">
        <v>414</v>
      </c>
      <c r="C116" s="52" t="s">
        <v>57</v>
      </c>
      <c r="D116" s="52" t="s">
        <v>98</v>
      </c>
      <c r="E116" s="52" t="s">
        <v>248</v>
      </c>
      <c r="F116" s="52" t="s">
        <v>119</v>
      </c>
      <c r="G116" s="52"/>
      <c r="H116" s="58">
        <f>H117</f>
        <v>465</v>
      </c>
    </row>
    <row r="117" spans="2:8" ht="15">
      <c r="B117" s="79" t="s">
        <v>106</v>
      </c>
      <c r="C117" s="53" t="s">
        <v>57</v>
      </c>
      <c r="D117" s="53" t="s">
        <v>98</v>
      </c>
      <c r="E117" s="53" t="s">
        <v>248</v>
      </c>
      <c r="F117" s="53" t="s">
        <v>119</v>
      </c>
      <c r="G117" s="53" t="s">
        <v>90</v>
      </c>
      <c r="H117" s="60">
        <f>'вед.прил13'!I309+'вед.прил13'!I35</f>
        <v>465</v>
      </c>
    </row>
    <row r="118" spans="2:8" ht="18" customHeight="1">
      <c r="B118" s="76" t="s">
        <v>127</v>
      </c>
      <c r="C118" s="52" t="s">
        <v>57</v>
      </c>
      <c r="D118" s="52" t="s">
        <v>98</v>
      </c>
      <c r="E118" s="52" t="s">
        <v>248</v>
      </c>
      <c r="F118" s="52" t="s">
        <v>126</v>
      </c>
      <c r="G118" s="52"/>
      <c r="H118" s="58">
        <f>H119</f>
        <v>45</v>
      </c>
    </row>
    <row r="119" spans="2:8" ht="15">
      <c r="B119" s="76" t="s">
        <v>129</v>
      </c>
      <c r="C119" s="52" t="s">
        <v>57</v>
      </c>
      <c r="D119" s="52" t="s">
        <v>98</v>
      </c>
      <c r="E119" s="52" t="s">
        <v>248</v>
      </c>
      <c r="F119" s="52" t="s">
        <v>128</v>
      </c>
      <c r="G119" s="52"/>
      <c r="H119" s="58">
        <f>H120</f>
        <v>45</v>
      </c>
    </row>
    <row r="120" spans="2:8" ht="15">
      <c r="B120" s="79" t="s">
        <v>106</v>
      </c>
      <c r="C120" s="53" t="s">
        <v>57</v>
      </c>
      <c r="D120" s="53" t="s">
        <v>98</v>
      </c>
      <c r="E120" s="53" t="s">
        <v>248</v>
      </c>
      <c r="F120" s="53" t="s">
        <v>128</v>
      </c>
      <c r="G120" s="53" t="s">
        <v>90</v>
      </c>
      <c r="H120" s="60">
        <f>'вед.прил13'!I312</f>
        <v>45</v>
      </c>
    </row>
    <row r="121" spans="2:8" ht="17.25" customHeight="1">
      <c r="B121" s="75" t="s">
        <v>455</v>
      </c>
      <c r="C121" s="52" t="s">
        <v>57</v>
      </c>
      <c r="D121" s="52" t="s">
        <v>98</v>
      </c>
      <c r="E121" s="52" t="s">
        <v>456</v>
      </c>
      <c r="F121" s="53"/>
      <c r="G121" s="53"/>
      <c r="H121" s="58">
        <f>H122</f>
        <v>350</v>
      </c>
    </row>
    <row r="122" spans="2:8" ht="30">
      <c r="B122" s="76" t="s">
        <v>413</v>
      </c>
      <c r="C122" s="52" t="s">
        <v>57</v>
      </c>
      <c r="D122" s="52" t="s">
        <v>98</v>
      </c>
      <c r="E122" s="52" t="s">
        <v>456</v>
      </c>
      <c r="F122" s="52" t="s">
        <v>117</v>
      </c>
      <c r="G122" s="52"/>
      <c r="H122" s="58">
        <f>H123</f>
        <v>350</v>
      </c>
    </row>
    <row r="123" spans="2:8" ht="45">
      <c r="B123" s="76" t="s">
        <v>414</v>
      </c>
      <c r="C123" s="52" t="s">
        <v>57</v>
      </c>
      <c r="D123" s="52" t="s">
        <v>98</v>
      </c>
      <c r="E123" s="52" t="s">
        <v>456</v>
      </c>
      <c r="F123" s="52" t="s">
        <v>119</v>
      </c>
      <c r="G123" s="52"/>
      <c r="H123" s="58">
        <f>H124</f>
        <v>350</v>
      </c>
    </row>
    <row r="124" spans="2:8" ht="15">
      <c r="B124" s="79" t="s">
        <v>106</v>
      </c>
      <c r="C124" s="53" t="s">
        <v>57</v>
      </c>
      <c r="D124" s="53" t="s">
        <v>98</v>
      </c>
      <c r="E124" s="53" t="s">
        <v>456</v>
      </c>
      <c r="F124" s="53" t="s">
        <v>119</v>
      </c>
      <c r="G124" s="53" t="s">
        <v>90</v>
      </c>
      <c r="H124" s="60">
        <f>'вед.прил13'!I316</f>
        <v>350</v>
      </c>
    </row>
    <row r="125" spans="2:8" s="21" customFormat="1" ht="43.5" customHeight="1">
      <c r="B125" s="75" t="s">
        <v>367</v>
      </c>
      <c r="C125" s="52" t="s">
        <v>57</v>
      </c>
      <c r="D125" s="52" t="s">
        <v>98</v>
      </c>
      <c r="E125" s="52" t="s">
        <v>333</v>
      </c>
      <c r="F125" s="52"/>
      <c r="G125" s="52"/>
      <c r="H125" s="58">
        <f>H126</f>
        <v>25</v>
      </c>
    </row>
    <row r="126" spans="2:8" s="21" customFormat="1" ht="105" customHeight="1">
      <c r="B126" s="75" t="s">
        <v>369</v>
      </c>
      <c r="C126" s="52" t="s">
        <v>57</v>
      </c>
      <c r="D126" s="52" t="s">
        <v>98</v>
      </c>
      <c r="E126" s="52" t="s">
        <v>334</v>
      </c>
      <c r="F126" s="52"/>
      <c r="G126" s="52"/>
      <c r="H126" s="58">
        <f>H127</f>
        <v>25</v>
      </c>
    </row>
    <row r="127" spans="2:8" s="21" customFormat="1" ht="15" customHeight="1">
      <c r="B127" s="76" t="s">
        <v>271</v>
      </c>
      <c r="C127" s="52" t="s">
        <v>57</v>
      </c>
      <c r="D127" s="52" t="s">
        <v>98</v>
      </c>
      <c r="E127" s="52" t="s">
        <v>335</v>
      </c>
      <c r="F127" s="52"/>
      <c r="G127" s="52"/>
      <c r="H127" s="58">
        <f>H128</f>
        <v>25</v>
      </c>
    </row>
    <row r="128" spans="2:8" s="21" customFormat="1" ht="30.75" customHeight="1">
      <c r="B128" s="76" t="s">
        <v>413</v>
      </c>
      <c r="C128" s="52" t="s">
        <v>57</v>
      </c>
      <c r="D128" s="52" t="s">
        <v>98</v>
      </c>
      <c r="E128" s="52" t="s">
        <v>335</v>
      </c>
      <c r="F128" s="52" t="s">
        <v>117</v>
      </c>
      <c r="G128" s="52"/>
      <c r="H128" s="58">
        <f>H129</f>
        <v>25</v>
      </c>
    </row>
    <row r="129" spans="2:8" s="21" customFormat="1" ht="45">
      <c r="B129" s="76" t="s">
        <v>414</v>
      </c>
      <c r="C129" s="52" t="s">
        <v>57</v>
      </c>
      <c r="D129" s="52" t="s">
        <v>98</v>
      </c>
      <c r="E129" s="52" t="s">
        <v>335</v>
      </c>
      <c r="F129" s="52" t="s">
        <v>119</v>
      </c>
      <c r="G129" s="52"/>
      <c r="H129" s="58">
        <f>H130</f>
        <v>25</v>
      </c>
    </row>
    <row r="130" spans="2:8" ht="15">
      <c r="B130" s="79" t="s">
        <v>106</v>
      </c>
      <c r="C130" s="53" t="s">
        <v>57</v>
      </c>
      <c r="D130" s="53" t="s">
        <v>98</v>
      </c>
      <c r="E130" s="53" t="s">
        <v>335</v>
      </c>
      <c r="F130" s="53" t="s">
        <v>119</v>
      </c>
      <c r="G130" s="53" t="s">
        <v>90</v>
      </c>
      <c r="H130" s="60">
        <f>'вед.прил13'!I292</f>
        <v>25</v>
      </c>
    </row>
    <row r="131" spans="2:8" ht="45">
      <c r="B131" s="75" t="s">
        <v>178</v>
      </c>
      <c r="C131" s="52" t="s">
        <v>57</v>
      </c>
      <c r="D131" s="52" t="s">
        <v>98</v>
      </c>
      <c r="E131" s="52" t="s">
        <v>180</v>
      </c>
      <c r="F131" s="52"/>
      <c r="G131" s="52"/>
      <c r="H131" s="58">
        <f>H132</f>
        <v>50</v>
      </c>
    </row>
    <row r="132" spans="2:8" ht="30">
      <c r="B132" s="75" t="s">
        <v>179</v>
      </c>
      <c r="C132" s="52" t="s">
        <v>57</v>
      </c>
      <c r="D132" s="52" t="s">
        <v>98</v>
      </c>
      <c r="E132" s="52" t="s">
        <v>181</v>
      </c>
      <c r="F132" s="52"/>
      <c r="G132" s="52"/>
      <c r="H132" s="58">
        <f>H133</f>
        <v>50</v>
      </c>
    </row>
    <row r="133" spans="2:8" ht="15">
      <c r="B133" s="76" t="s">
        <v>271</v>
      </c>
      <c r="C133" s="52" t="s">
        <v>57</v>
      </c>
      <c r="D133" s="52" t="s">
        <v>98</v>
      </c>
      <c r="E133" s="52" t="s">
        <v>182</v>
      </c>
      <c r="F133" s="52"/>
      <c r="G133" s="52"/>
      <c r="H133" s="58">
        <f>H134</f>
        <v>50</v>
      </c>
    </row>
    <row r="134" spans="2:8" ht="30">
      <c r="B134" s="75" t="s">
        <v>131</v>
      </c>
      <c r="C134" s="52" t="s">
        <v>57</v>
      </c>
      <c r="D134" s="52" t="s">
        <v>98</v>
      </c>
      <c r="E134" s="52" t="s">
        <v>182</v>
      </c>
      <c r="F134" s="52" t="s">
        <v>130</v>
      </c>
      <c r="G134" s="52"/>
      <c r="H134" s="58">
        <f>H135</f>
        <v>50</v>
      </c>
    </row>
    <row r="135" spans="2:8" ht="30">
      <c r="B135" s="75" t="s">
        <v>195</v>
      </c>
      <c r="C135" s="52" t="s">
        <v>57</v>
      </c>
      <c r="D135" s="52" t="s">
        <v>98</v>
      </c>
      <c r="E135" s="52" t="s">
        <v>182</v>
      </c>
      <c r="F135" s="52" t="s">
        <v>134</v>
      </c>
      <c r="G135" s="52"/>
      <c r="H135" s="58">
        <f>H136</f>
        <v>50</v>
      </c>
    </row>
    <row r="136" spans="2:8" ht="15">
      <c r="B136" s="79" t="s">
        <v>106</v>
      </c>
      <c r="C136" s="53" t="s">
        <v>57</v>
      </c>
      <c r="D136" s="53" t="s">
        <v>98</v>
      </c>
      <c r="E136" s="53" t="s">
        <v>182</v>
      </c>
      <c r="F136" s="53" t="s">
        <v>134</v>
      </c>
      <c r="G136" s="53" t="s">
        <v>90</v>
      </c>
      <c r="H136" s="60">
        <f>'вед.прил13'!I298</f>
        <v>50</v>
      </c>
    </row>
    <row r="137" spans="2:8" ht="60.75" customHeight="1">
      <c r="B137" s="75" t="s">
        <v>465</v>
      </c>
      <c r="C137" s="52" t="s">
        <v>57</v>
      </c>
      <c r="D137" s="52" t="s">
        <v>98</v>
      </c>
      <c r="E137" s="52" t="s">
        <v>330</v>
      </c>
      <c r="F137" s="52"/>
      <c r="G137" s="52"/>
      <c r="H137" s="58">
        <f>H138</f>
        <v>138</v>
      </c>
    </row>
    <row r="138" spans="2:8" ht="45">
      <c r="B138" s="75" t="s">
        <v>329</v>
      </c>
      <c r="C138" s="52" t="s">
        <v>57</v>
      </c>
      <c r="D138" s="52" t="s">
        <v>98</v>
      </c>
      <c r="E138" s="52" t="s">
        <v>331</v>
      </c>
      <c r="F138" s="52"/>
      <c r="G138" s="52"/>
      <c r="H138" s="58">
        <f>H139</f>
        <v>138</v>
      </c>
    </row>
    <row r="139" spans="2:8" ht="15">
      <c r="B139" s="76" t="s">
        <v>271</v>
      </c>
      <c r="C139" s="52" t="s">
        <v>57</v>
      </c>
      <c r="D139" s="52" t="s">
        <v>98</v>
      </c>
      <c r="E139" s="52" t="s">
        <v>332</v>
      </c>
      <c r="F139" s="52"/>
      <c r="G139" s="52"/>
      <c r="H139" s="58">
        <f>H140</f>
        <v>138</v>
      </c>
    </row>
    <row r="140" spans="2:8" ht="90" customHeight="1">
      <c r="B140" s="75" t="s">
        <v>412</v>
      </c>
      <c r="C140" s="52" t="s">
        <v>57</v>
      </c>
      <c r="D140" s="52" t="s">
        <v>98</v>
      </c>
      <c r="E140" s="52" t="s">
        <v>332</v>
      </c>
      <c r="F140" s="52" t="s">
        <v>115</v>
      </c>
      <c r="G140" s="52"/>
      <c r="H140" s="58">
        <f>H141</f>
        <v>138</v>
      </c>
    </row>
    <row r="141" spans="2:8" ht="30">
      <c r="B141" s="75" t="s">
        <v>411</v>
      </c>
      <c r="C141" s="52" t="s">
        <v>57</v>
      </c>
      <c r="D141" s="52" t="s">
        <v>98</v>
      </c>
      <c r="E141" s="52" t="s">
        <v>332</v>
      </c>
      <c r="F141" s="52" t="s">
        <v>116</v>
      </c>
      <c r="G141" s="52"/>
      <c r="H141" s="58">
        <f>H142</f>
        <v>138</v>
      </c>
    </row>
    <row r="142" spans="2:8" ht="15">
      <c r="B142" s="79" t="s">
        <v>106</v>
      </c>
      <c r="C142" s="53" t="s">
        <v>57</v>
      </c>
      <c r="D142" s="53" t="s">
        <v>98</v>
      </c>
      <c r="E142" s="53" t="s">
        <v>332</v>
      </c>
      <c r="F142" s="53" t="s">
        <v>116</v>
      </c>
      <c r="G142" s="53" t="s">
        <v>90</v>
      </c>
      <c r="H142" s="60">
        <f>'вед.прил13'!I304</f>
        <v>138</v>
      </c>
    </row>
    <row r="143" spans="2:8" s="9" customFormat="1" ht="14.25">
      <c r="B143" s="97" t="s">
        <v>45</v>
      </c>
      <c r="C143" s="98" t="s">
        <v>60</v>
      </c>
      <c r="D143" s="98"/>
      <c r="E143" s="98"/>
      <c r="F143" s="98"/>
      <c r="G143" s="98"/>
      <c r="H143" s="105">
        <f>H146+H160+H200+H154</f>
        <v>40381.5</v>
      </c>
    </row>
    <row r="144" spans="2:8" s="9" customFormat="1" ht="14.25">
      <c r="B144" s="97" t="s">
        <v>106</v>
      </c>
      <c r="C144" s="98" t="s">
        <v>60</v>
      </c>
      <c r="D144" s="98"/>
      <c r="E144" s="98"/>
      <c r="F144" s="98"/>
      <c r="G144" s="98" t="s">
        <v>90</v>
      </c>
      <c r="H144" s="105">
        <f>H153+H183+H205+H159+H166+H211+H189+H199+H174+H169</f>
        <v>5898.8</v>
      </c>
    </row>
    <row r="145" spans="2:8" s="9" customFormat="1" ht="14.25">
      <c r="B145" s="97" t="s">
        <v>107</v>
      </c>
      <c r="C145" s="98" t="s">
        <v>60</v>
      </c>
      <c r="D145" s="98"/>
      <c r="E145" s="98"/>
      <c r="F145" s="98"/>
      <c r="G145" s="98" t="s">
        <v>91</v>
      </c>
      <c r="H145" s="105">
        <f>H179+H195</f>
        <v>34482.7</v>
      </c>
    </row>
    <row r="146" spans="2:8" s="9" customFormat="1" ht="14.25">
      <c r="B146" s="78" t="s">
        <v>108</v>
      </c>
      <c r="C146" s="54" t="s">
        <v>60</v>
      </c>
      <c r="D146" s="54" t="s">
        <v>57</v>
      </c>
      <c r="E146" s="54"/>
      <c r="F146" s="54"/>
      <c r="G146" s="56"/>
      <c r="H146" s="110">
        <f aca="true" t="shared" si="0" ref="H146:H152">H147</f>
        <v>120</v>
      </c>
    </row>
    <row r="147" spans="2:8" s="9" customFormat="1" ht="30">
      <c r="B147" s="76" t="s">
        <v>400</v>
      </c>
      <c r="C147" s="52" t="s">
        <v>60</v>
      </c>
      <c r="D147" s="52" t="s">
        <v>57</v>
      </c>
      <c r="E147" s="52" t="s">
        <v>272</v>
      </c>
      <c r="F147" s="52"/>
      <c r="G147" s="52"/>
      <c r="H147" s="57">
        <f t="shared" si="0"/>
        <v>120</v>
      </c>
    </row>
    <row r="148" spans="2:8" ht="30">
      <c r="B148" s="76" t="s">
        <v>454</v>
      </c>
      <c r="C148" s="52" t="s">
        <v>60</v>
      </c>
      <c r="D148" s="52" t="s">
        <v>57</v>
      </c>
      <c r="E148" s="52" t="s">
        <v>273</v>
      </c>
      <c r="F148" s="52"/>
      <c r="G148" s="52"/>
      <c r="H148" s="57">
        <f t="shared" si="0"/>
        <v>120</v>
      </c>
    </row>
    <row r="149" spans="2:8" ht="60.75" customHeight="1">
      <c r="B149" s="76" t="s">
        <v>274</v>
      </c>
      <c r="C149" s="52" t="s">
        <v>60</v>
      </c>
      <c r="D149" s="52" t="s">
        <v>57</v>
      </c>
      <c r="E149" s="52" t="s">
        <v>275</v>
      </c>
      <c r="F149" s="52"/>
      <c r="G149" s="52"/>
      <c r="H149" s="57">
        <f t="shared" si="0"/>
        <v>120</v>
      </c>
    </row>
    <row r="150" spans="2:8" ht="15">
      <c r="B150" s="76" t="s">
        <v>271</v>
      </c>
      <c r="C150" s="52" t="s">
        <v>60</v>
      </c>
      <c r="D150" s="52" t="s">
        <v>57</v>
      </c>
      <c r="E150" s="52" t="s">
        <v>276</v>
      </c>
      <c r="F150" s="52"/>
      <c r="G150" s="52"/>
      <c r="H150" s="57">
        <f t="shared" si="0"/>
        <v>120</v>
      </c>
    </row>
    <row r="151" spans="2:8" ht="48.75" customHeight="1">
      <c r="B151" s="185" t="s">
        <v>121</v>
      </c>
      <c r="C151" s="52" t="s">
        <v>60</v>
      </c>
      <c r="D151" s="52" t="s">
        <v>57</v>
      </c>
      <c r="E151" s="52" t="s">
        <v>276</v>
      </c>
      <c r="F151" s="52" t="s">
        <v>120</v>
      </c>
      <c r="G151" s="52"/>
      <c r="H151" s="58">
        <f t="shared" si="0"/>
        <v>120</v>
      </c>
    </row>
    <row r="152" spans="2:8" ht="15">
      <c r="B152" s="185" t="s">
        <v>123</v>
      </c>
      <c r="C152" s="52" t="s">
        <v>60</v>
      </c>
      <c r="D152" s="52" t="s">
        <v>57</v>
      </c>
      <c r="E152" s="52" t="s">
        <v>276</v>
      </c>
      <c r="F152" s="52" t="s">
        <v>122</v>
      </c>
      <c r="G152" s="52"/>
      <c r="H152" s="58">
        <f t="shared" si="0"/>
        <v>120</v>
      </c>
    </row>
    <row r="153" spans="2:8" ht="14.25" customHeight="1">
      <c r="B153" s="79" t="s">
        <v>106</v>
      </c>
      <c r="C153" s="53" t="s">
        <v>60</v>
      </c>
      <c r="D153" s="53" t="s">
        <v>57</v>
      </c>
      <c r="E153" s="53" t="s">
        <v>276</v>
      </c>
      <c r="F153" s="53" t="s">
        <v>122</v>
      </c>
      <c r="G153" s="53" t="s">
        <v>90</v>
      </c>
      <c r="H153" s="60">
        <f>'вед.прил13'!I60</f>
        <v>120</v>
      </c>
    </row>
    <row r="154" spans="2:8" ht="19.5" customHeight="1">
      <c r="B154" s="78" t="s">
        <v>192</v>
      </c>
      <c r="C154" s="54" t="s">
        <v>60</v>
      </c>
      <c r="D154" s="54" t="s">
        <v>61</v>
      </c>
      <c r="E154" s="54"/>
      <c r="F154" s="54"/>
      <c r="G154" s="54"/>
      <c r="H154" s="55">
        <f>H155</f>
        <v>70</v>
      </c>
    </row>
    <row r="155" spans="2:8" ht="19.5" customHeight="1">
      <c r="B155" s="76" t="s">
        <v>30</v>
      </c>
      <c r="C155" s="52" t="s">
        <v>60</v>
      </c>
      <c r="D155" s="52" t="s">
        <v>61</v>
      </c>
      <c r="E155" s="52" t="s">
        <v>243</v>
      </c>
      <c r="F155" s="54"/>
      <c r="G155" s="54"/>
      <c r="H155" s="58">
        <f>H156</f>
        <v>70</v>
      </c>
    </row>
    <row r="156" spans="2:8" ht="75" customHeight="1">
      <c r="B156" s="75" t="s">
        <v>193</v>
      </c>
      <c r="C156" s="52" t="s">
        <v>60</v>
      </c>
      <c r="D156" s="52" t="s">
        <v>61</v>
      </c>
      <c r="E156" s="52" t="s">
        <v>194</v>
      </c>
      <c r="F156" s="52"/>
      <c r="G156" s="52"/>
      <c r="H156" s="58">
        <f>H157</f>
        <v>70</v>
      </c>
    </row>
    <row r="157" spans="2:8" ht="28.5" customHeight="1">
      <c r="B157" s="76" t="s">
        <v>413</v>
      </c>
      <c r="C157" s="52" t="s">
        <v>60</v>
      </c>
      <c r="D157" s="52" t="s">
        <v>61</v>
      </c>
      <c r="E157" s="52" t="s">
        <v>194</v>
      </c>
      <c r="F157" s="52" t="s">
        <v>117</v>
      </c>
      <c r="G157" s="52"/>
      <c r="H157" s="58">
        <f>H158</f>
        <v>70</v>
      </c>
    </row>
    <row r="158" spans="2:8" ht="43.5" customHeight="1">
      <c r="B158" s="76" t="s">
        <v>414</v>
      </c>
      <c r="C158" s="52" t="s">
        <v>60</v>
      </c>
      <c r="D158" s="52" t="s">
        <v>61</v>
      </c>
      <c r="E158" s="52" t="s">
        <v>194</v>
      </c>
      <c r="F158" s="52" t="s">
        <v>119</v>
      </c>
      <c r="G158" s="52"/>
      <c r="H158" s="58">
        <f>H159</f>
        <v>70</v>
      </c>
    </row>
    <row r="159" spans="2:8" ht="16.5" customHeight="1">
      <c r="B159" s="79" t="s">
        <v>106</v>
      </c>
      <c r="C159" s="53" t="s">
        <v>60</v>
      </c>
      <c r="D159" s="53" t="s">
        <v>61</v>
      </c>
      <c r="E159" s="53" t="s">
        <v>194</v>
      </c>
      <c r="F159" s="53" t="s">
        <v>119</v>
      </c>
      <c r="G159" s="53" t="s">
        <v>90</v>
      </c>
      <c r="H159" s="60">
        <f>'вед.прил13'!I409</f>
        <v>70</v>
      </c>
    </row>
    <row r="160" spans="2:8" ht="14.25">
      <c r="B160" s="184" t="s">
        <v>416</v>
      </c>
      <c r="C160" s="54" t="s">
        <v>60</v>
      </c>
      <c r="D160" s="54" t="s">
        <v>59</v>
      </c>
      <c r="E160" s="54"/>
      <c r="F160" s="54"/>
      <c r="G160" s="54"/>
      <c r="H160" s="55">
        <f>H161+H184+H190</f>
        <v>39941.5</v>
      </c>
    </row>
    <row r="161" spans="2:8" ht="60">
      <c r="B161" s="76" t="s">
        <v>162</v>
      </c>
      <c r="C161" s="52" t="s">
        <v>60</v>
      </c>
      <c r="D161" s="52" t="s">
        <v>59</v>
      </c>
      <c r="E161" s="52" t="s">
        <v>324</v>
      </c>
      <c r="F161" s="52"/>
      <c r="G161" s="52"/>
      <c r="H161" s="58">
        <f>H162+H175+H170</f>
        <v>30198</v>
      </c>
    </row>
    <row r="162" spans="2:8" ht="30">
      <c r="B162" s="76" t="s">
        <v>168</v>
      </c>
      <c r="C162" s="52" t="s">
        <v>60</v>
      </c>
      <c r="D162" s="52" t="s">
        <v>59</v>
      </c>
      <c r="E162" s="52" t="s">
        <v>169</v>
      </c>
      <c r="F162" s="52"/>
      <c r="G162" s="52"/>
      <c r="H162" s="58">
        <f>H163+H167</f>
        <v>1715</v>
      </c>
    </row>
    <row r="163" spans="2:8" ht="15">
      <c r="B163" s="76" t="s">
        <v>271</v>
      </c>
      <c r="C163" s="52" t="s">
        <v>60</v>
      </c>
      <c r="D163" s="52" t="s">
        <v>59</v>
      </c>
      <c r="E163" s="52" t="s">
        <v>170</v>
      </c>
      <c r="F163" s="52"/>
      <c r="G163" s="52"/>
      <c r="H163" s="58">
        <f>H164</f>
        <v>925</v>
      </c>
    </row>
    <row r="164" spans="2:8" ht="30">
      <c r="B164" s="76" t="s">
        <v>413</v>
      </c>
      <c r="C164" s="52" t="s">
        <v>60</v>
      </c>
      <c r="D164" s="52" t="s">
        <v>59</v>
      </c>
      <c r="E164" s="52" t="s">
        <v>170</v>
      </c>
      <c r="F164" s="52" t="s">
        <v>117</v>
      </c>
      <c r="G164" s="52"/>
      <c r="H164" s="58">
        <f>H165</f>
        <v>925</v>
      </c>
    </row>
    <row r="165" spans="2:8" ht="45">
      <c r="B165" s="76" t="s">
        <v>414</v>
      </c>
      <c r="C165" s="52" t="s">
        <v>60</v>
      </c>
      <c r="D165" s="52" t="s">
        <v>59</v>
      </c>
      <c r="E165" s="52" t="s">
        <v>170</v>
      </c>
      <c r="F165" s="52" t="s">
        <v>119</v>
      </c>
      <c r="G165" s="52"/>
      <c r="H165" s="58">
        <f>H166</f>
        <v>925</v>
      </c>
    </row>
    <row r="166" spans="2:8" ht="15">
      <c r="B166" s="79" t="s">
        <v>106</v>
      </c>
      <c r="C166" s="53" t="s">
        <v>60</v>
      </c>
      <c r="D166" s="53" t="s">
        <v>59</v>
      </c>
      <c r="E166" s="53" t="s">
        <v>170</v>
      </c>
      <c r="F166" s="53" t="s">
        <v>119</v>
      </c>
      <c r="G166" s="53" t="s">
        <v>90</v>
      </c>
      <c r="H166" s="60">
        <f>'вед.прил13'!I416</f>
        <v>925</v>
      </c>
    </row>
    <row r="167" spans="2:8" ht="45">
      <c r="B167" s="75" t="s">
        <v>420</v>
      </c>
      <c r="C167" s="52" t="s">
        <v>60</v>
      </c>
      <c r="D167" s="52" t="s">
        <v>59</v>
      </c>
      <c r="E167" s="52" t="s">
        <v>170</v>
      </c>
      <c r="F167" s="52" t="s">
        <v>200</v>
      </c>
      <c r="G167" s="52"/>
      <c r="H167" s="58">
        <f>H168</f>
        <v>790</v>
      </c>
    </row>
    <row r="168" spans="2:8" ht="15">
      <c r="B168" s="185" t="s">
        <v>229</v>
      </c>
      <c r="C168" s="52" t="s">
        <v>60</v>
      </c>
      <c r="D168" s="52" t="s">
        <v>59</v>
      </c>
      <c r="E168" s="52" t="s">
        <v>170</v>
      </c>
      <c r="F168" s="52" t="s">
        <v>27</v>
      </c>
      <c r="G168" s="52"/>
      <c r="H168" s="58">
        <f>H169</f>
        <v>790</v>
      </c>
    </row>
    <row r="169" spans="2:8" ht="15">
      <c r="B169" s="187" t="s">
        <v>106</v>
      </c>
      <c r="C169" s="53" t="s">
        <v>60</v>
      </c>
      <c r="D169" s="53" t="s">
        <v>59</v>
      </c>
      <c r="E169" s="53" t="s">
        <v>170</v>
      </c>
      <c r="F169" s="53" t="s">
        <v>27</v>
      </c>
      <c r="G169" s="53" t="s">
        <v>90</v>
      </c>
      <c r="H169" s="60">
        <f>'вед.прил13'!I419</f>
        <v>790</v>
      </c>
    </row>
    <row r="170" spans="2:8" ht="45">
      <c r="B170" s="185" t="s">
        <v>417</v>
      </c>
      <c r="C170" s="52" t="s">
        <v>60</v>
      </c>
      <c r="D170" s="52" t="s">
        <v>59</v>
      </c>
      <c r="E170" s="52" t="s">
        <v>418</v>
      </c>
      <c r="F170" s="52"/>
      <c r="G170" s="52"/>
      <c r="H170" s="58">
        <f>H171</f>
        <v>313</v>
      </c>
    </row>
    <row r="171" spans="2:8" ht="15">
      <c r="B171" s="76" t="s">
        <v>271</v>
      </c>
      <c r="C171" s="52" t="s">
        <v>60</v>
      </c>
      <c r="D171" s="52" t="s">
        <v>59</v>
      </c>
      <c r="E171" s="52" t="s">
        <v>419</v>
      </c>
      <c r="F171" s="52"/>
      <c r="G171" s="52"/>
      <c r="H171" s="58">
        <f>H172</f>
        <v>313</v>
      </c>
    </row>
    <row r="172" spans="2:8" ht="45">
      <c r="B172" s="75" t="s">
        <v>420</v>
      </c>
      <c r="C172" s="52" t="s">
        <v>60</v>
      </c>
      <c r="D172" s="52" t="s">
        <v>59</v>
      </c>
      <c r="E172" s="52" t="s">
        <v>419</v>
      </c>
      <c r="F172" s="52" t="s">
        <v>200</v>
      </c>
      <c r="G172" s="52"/>
      <c r="H172" s="58">
        <f>H173</f>
        <v>313</v>
      </c>
    </row>
    <row r="173" spans="2:8" ht="15">
      <c r="B173" s="186" t="s">
        <v>229</v>
      </c>
      <c r="C173" s="52" t="s">
        <v>60</v>
      </c>
      <c r="D173" s="52" t="s">
        <v>59</v>
      </c>
      <c r="E173" s="52" t="s">
        <v>419</v>
      </c>
      <c r="F173" s="52" t="s">
        <v>27</v>
      </c>
      <c r="G173" s="52"/>
      <c r="H173" s="58">
        <f>H174</f>
        <v>313</v>
      </c>
    </row>
    <row r="174" spans="2:8" ht="15">
      <c r="B174" s="187" t="s">
        <v>106</v>
      </c>
      <c r="C174" s="53" t="s">
        <v>60</v>
      </c>
      <c r="D174" s="53" t="s">
        <v>59</v>
      </c>
      <c r="E174" s="53" t="s">
        <v>419</v>
      </c>
      <c r="F174" s="53" t="s">
        <v>27</v>
      </c>
      <c r="G174" s="53" t="s">
        <v>90</v>
      </c>
      <c r="H174" s="60">
        <f>'вед.прил13'!I202</f>
        <v>313</v>
      </c>
    </row>
    <row r="175" spans="2:8" ht="42" customHeight="1">
      <c r="B175" s="76" t="s">
        <v>325</v>
      </c>
      <c r="C175" s="52" t="s">
        <v>60</v>
      </c>
      <c r="D175" s="52" t="s">
        <v>59</v>
      </c>
      <c r="E175" s="52" t="s">
        <v>171</v>
      </c>
      <c r="F175" s="52"/>
      <c r="G175" s="52"/>
      <c r="H175" s="57">
        <f>H180+H176</f>
        <v>28170</v>
      </c>
    </row>
    <row r="176" spans="2:8" ht="17.25" customHeight="1">
      <c r="B176" s="76" t="s">
        <v>271</v>
      </c>
      <c r="C176" s="52" t="s">
        <v>60</v>
      </c>
      <c r="D176" s="52" t="s">
        <v>59</v>
      </c>
      <c r="E176" s="52" t="s">
        <v>2</v>
      </c>
      <c r="F176" s="52"/>
      <c r="G176" s="52"/>
      <c r="H176" s="57">
        <f>H177</f>
        <v>25000</v>
      </c>
    </row>
    <row r="177" spans="2:8" ht="29.25" customHeight="1">
      <c r="B177" s="76" t="s">
        <v>413</v>
      </c>
      <c r="C177" s="52" t="s">
        <v>60</v>
      </c>
      <c r="D177" s="52" t="s">
        <v>59</v>
      </c>
      <c r="E177" s="52" t="s">
        <v>2</v>
      </c>
      <c r="F177" s="52" t="s">
        <v>117</v>
      </c>
      <c r="G177" s="52"/>
      <c r="H177" s="57">
        <f>H178</f>
        <v>25000</v>
      </c>
    </row>
    <row r="178" spans="2:8" ht="30.75" customHeight="1">
      <c r="B178" s="76" t="s">
        <v>414</v>
      </c>
      <c r="C178" s="52" t="s">
        <v>60</v>
      </c>
      <c r="D178" s="52" t="s">
        <v>59</v>
      </c>
      <c r="E178" s="52" t="s">
        <v>2</v>
      </c>
      <c r="F178" s="52" t="s">
        <v>119</v>
      </c>
      <c r="G178" s="52"/>
      <c r="H178" s="57">
        <f>H179</f>
        <v>25000</v>
      </c>
    </row>
    <row r="179" spans="2:8" ht="18.75" customHeight="1">
      <c r="B179" s="79" t="s">
        <v>107</v>
      </c>
      <c r="C179" s="53" t="s">
        <v>60</v>
      </c>
      <c r="D179" s="53" t="s">
        <v>59</v>
      </c>
      <c r="E179" s="53" t="s">
        <v>2</v>
      </c>
      <c r="F179" s="53" t="s">
        <v>119</v>
      </c>
      <c r="G179" s="53" t="s">
        <v>91</v>
      </c>
      <c r="H179" s="59">
        <f>'вед.прил13'!I424</f>
        <v>25000</v>
      </c>
    </row>
    <row r="180" spans="2:8" ht="15">
      <c r="B180" s="76" t="s">
        <v>271</v>
      </c>
      <c r="C180" s="52" t="s">
        <v>60</v>
      </c>
      <c r="D180" s="52" t="s">
        <v>59</v>
      </c>
      <c r="E180" s="52" t="s">
        <v>172</v>
      </c>
      <c r="F180" s="52"/>
      <c r="G180" s="52"/>
      <c r="H180" s="57">
        <f>H181</f>
        <v>3170</v>
      </c>
    </row>
    <row r="181" spans="2:8" ht="29.25" customHeight="1">
      <c r="B181" s="76" t="s">
        <v>413</v>
      </c>
      <c r="C181" s="52" t="s">
        <v>60</v>
      </c>
      <c r="D181" s="52" t="s">
        <v>59</v>
      </c>
      <c r="E181" s="52" t="s">
        <v>172</v>
      </c>
      <c r="F181" s="52" t="s">
        <v>117</v>
      </c>
      <c r="G181" s="52"/>
      <c r="H181" s="58">
        <f>H182</f>
        <v>3170</v>
      </c>
    </row>
    <row r="182" spans="2:8" ht="43.5" customHeight="1">
      <c r="B182" s="76" t="s">
        <v>414</v>
      </c>
      <c r="C182" s="52" t="s">
        <v>60</v>
      </c>
      <c r="D182" s="52" t="s">
        <v>59</v>
      </c>
      <c r="E182" s="52" t="s">
        <v>172</v>
      </c>
      <c r="F182" s="52" t="s">
        <v>119</v>
      </c>
      <c r="G182" s="52"/>
      <c r="H182" s="58">
        <f>H183</f>
        <v>3170</v>
      </c>
    </row>
    <row r="183" spans="2:8" ht="14.25" customHeight="1">
      <c r="B183" s="79" t="s">
        <v>106</v>
      </c>
      <c r="C183" s="53" t="s">
        <v>60</v>
      </c>
      <c r="D183" s="53" t="s">
        <v>59</v>
      </c>
      <c r="E183" s="53" t="s">
        <v>172</v>
      </c>
      <c r="F183" s="53" t="s">
        <v>119</v>
      </c>
      <c r="G183" s="53" t="s">
        <v>90</v>
      </c>
      <c r="H183" s="60">
        <f>'вед.прил13'!I428</f>
        <v>3170</v>
      </c>
    </row>
    <row r="184" spans="2:8" ht="58.5" customHeight="1">
      <c r="B184" s="76" t="s">
        <v>415</v>
      </c>
      <c r="C184" s="52" t="s">
        <v>60</v>
      </c>
      <c r="D184" s="52" t="s">
        <v>59</v>
      </c>
      <c r="E184" s="52" t="s">
        <v>311</v>
      </c>
      <c r="F184" s="52"/>
      <c r="G184" s="52"/>
      <c r="H184" s="58">
        <f>H185</f>
        <v>165</v>
      </c>
    </row>
    <row r="185" spans="2:8" ht="60" customHeight="1">
      <c r="B185" s="76" t="s">
        <v>421</v>
      </c>
      <c r="C185" s="52" t="s">
        <v>60</v>
      </c>
      <c r="D185" s="52" t="s">
        <v>59</v>
      </c>
      <c r="E185" s="52" t="s">
        <v>313</v>
      </c>
      <c r="F185" s="52"/>
      <c r="G185" s="52"/>
      <c r="H185" s="58">
        <f>H186</f>
        <v>165</v>
      </c>
    </row>
    <row r="186" spans="2:8" ht="14.25" customHeight="1">
      <c r="B186" s="76" t="s">
        <v>271</v>
      </c>
      <c r="C186" s="52" t="s">
        <v>60</v>
      </c>
      <c r="D186" s="52" t="s">
        <v>59</v>
      </c>
      <c r="E186" s="52" t="s">
        <v>314</v>
      </c>
      <c r="F186" s="52"/>
      <c r="G186" s="52"/>
      <c r="H186" s="58">
        <f>H187</f>
        <v>165</v>
      </c>
    </row>
    <row r="187" spans="2:8" ht="33.75" customHeight="1">
      <c r="B187" s="76" t="s">
        <v>413</v>
      </c>
      <c r="C187" s="52" t="s">
        <v>60</v>
      </c>
      <c r="D187" s="52" t="s">
        <v>59</v>
      </c>
      <c r="E187" s="52" t="s">
        <v>314</v>
      </c>
      <c r="F187" s="52" t="s">
        <v>117</v>
      </c>
      <c r="G187" s="52"/>
      <c r="H187" s="58">
        <f>H188</f>
        <v>165</v>
      </c>
    </row>
    <row r="188" spans="2:8" ht="48.75" customHeight="1">
      <c r="B188" s="76" t="s">
        <v>414</v>
      </c>
      <c r="C188" s="52" t="s">
        <v>60</v>
      </c>
      <c r="D188" s="52" t="s">
        <v>59</v>
      </c>
      <c r="E188" s="52" t="s">
        <v>314</v>
      </c>
      <c r="F188" s="52" t="s">
        <v>119</v>
      </c>
      <c r="G188" s="52"/>
      <c r="H188" s="58">
        <f>H189</f>
        <v>165</v>
      </c>
    </row>
    <row r="189" spans="2:8" ht="14.25" customHeight="1">
      <c r="B189" s="79" t="s">
        <v>106</v>
      </c>
      <c r="C189" s="53" t="s">
        <v>60</v>
      </c>
      <c r="D189" s="53" t="s">
        <v>59</v>
      </c>
      <c r="E189" s="53" t="s">
        <v>314</v>
      </c>
      <c r="F189" s="53" t="s">
        <v>119</v>
      </c>
      <c r="G189" s="53" t="s">
        <v>90</v>
      </c>
      <c r="H189" s="60">
        <f>'вед.прил13'!I434</f>
        <v>165</v>
      </c>
    </row>
    <row r="190" spans="2:8" ht="47.25" customHeight="1">
      <c r="B190" s="87" t="s">
        <v>376</v>
      </c>
      <c r="C190" s="52" t="s">
        <v>60</v>
      </c>
      <c r="D190" s="52" t="s">
        <v>59</v>
      </c>
      <c r="E190" s="52" t="s">
        <v>5</v>
      </c>
      <c r="F190" s="52"/>
      <c r="G190" s="52"/>
      <c r="H190" s="58">
        <f>H191</f>
        <v>9578.5</v>
      </c>
    </row>
    <row r="191" spans="2:8" ht="60" customHeight="1">
      <c r="B191" s="76" t="s">
        <v>6</v>
      </c>
      <c r="C191" s="52" t="s">
        <v>60</v>
      </c>
      <c r="D191" s="52" t="s">
        <v>59</v>
      </c>
      <c r="E191" s="52" t="s">
        <v>7</v>
      </c>
      <c r="F191" s="52"/>
      <c r="G191" s="52"/>
      <c r="H191" s="58">
        <f>H196+H192</f>
        <v>9578.5</v>
      </c>
    </row>
    <row r="192" spans="2:8" ht="20.25" customHeight="1">
      <c r="B192" s="76" t="s">
        <v>271</v>
      </c>
      <c r="C192" s="52" t="s">
        <v>60</v>
      </c>
      <c r="D192" s="52" t="s">
        <v>59</v>
      </c>
      <c r="E192" s="52" t="s">
        <v>430</v>
      </c>
      <c r="F192" s="52"/>
      <c r="G192" s="52"/>
      <c r="H192" s="58">
        <f>H193</f>
        <v>9482.7</v>
      </c>
    </row>
    <row r="193" spans="2:8" ht="29.25" customHeight="1">
      <c r="B193" s="76" t="s">
        <v>413</v>
      </c>
      <c r="C193" s="52" t="s">
        <v>60</v>
      </c>
      <c r="D193" s="52" t="s">
        <v>59</v>
      </c>
      <c r="E193" s="52" t="s">
        <v>430</v>
      </c>
      <c r="F193" s="52" t="s">
        <v>117</v>
      </c>
      <c r="G193" s="52"/>
      <c r="H193" s="58">
        <f>H194</f>
        <v>9482.7</v>
      </c>
    </row>
    <row r="194" spans="2:8" ht="42.75" customHeight="1">
      <c r="B194" s="76" t="s">
        <v>414</v>
      </c>
      <c r="C194" s="52" t="s">
        <v>60</v>
      </c>
      <c r="D194" s="52" t="s">
        <v>59</v>
      </c>
      <c r="E194" s="52" t="s">
        <v>430</v>
      </c>
      <c r="F194" s="52" t="s">
        <v>119</v>
      </c>
      <c r="G194" s="52"/>
      <c r="H194" s="58">
        <f>H195</f>
        <v>9482.7</v>
      </c>
    </row>
    <row r="195" spans="2:8" ht="17.25" customHeight="1">
      <c r="B195" s="79" t="s">
        <v>107</v>
      </c>
      <c r="C195" s="53" t="s">
        <v>60</v>
      </c>
      <c r="D195" s="53" t="s">
        <v>59</v>
      </c>
      <c r="E195" s="53" t="s">
        <v>430</v>
      </c>
      <c r="F195" s="53" t="s">
        <v>119</v>
      </c>
      <c r="G195" s="53" t="s">
        <v>91</v>
      </c>
      <c r="H195" s="60">
        <f>'вед.прил13'!I440</f>
        <v>9482.7</v>
      </c>
    </row>
    <row r="196" spans="2:8" ht="18.75" customHeight="1">
      <c r="B196" s="76" t="s">
        <v>271</v>
      </c>
      <c r="C196" s="52" t="s">
        <v>60</v>
      </c>
      <c r="D196" s="52" t="s">
        <v>59</v>
      </c>
      <c r="E196" s="52" t="s">
        <v>429</v>
      </c>
      <c r="F196" s="52"/>
      <c r="G196" s="52"/>
      <c r="H196" s="58">
        <f>H197</f>
        <v>95.8</v>
      </c>
    </row>
    <row r="197" spans="2:8" ht="30.75" customHeight="1">
      <c r="B197" s="76" t="s">
        <v>413</v>
      </c>
      <c r="C197" s="52" t="s">
        <v>60</v>
      </c>
      <c r="D197" s="52" t="s">
        <v>59</v>
      </c>
      <c r="E197" s="52" t="s">
        <v>429</v>
      </c>
      <c r="F197" s="52" t="s">
        <v>117</v>
      </c>
      <c r="G197" s="52"/>
      <c r="H197" s="58">
        <f>H198</f>
        <v>95.8</v>
      </c>
    </row>
    <row r="198" spans="2:8" ht="43.5" customHeight="1">
      <c r="B198" s="76" t="s">
        <v>414</v>
      </c>
      <c r="C198" s="52" t="s">
        <v>60</v>
      </c>
      <c r="D198" s="52" t="s">
        <v>59</v>
      </c>
      <c r="E198" s="52" t="s">
        <v>429</v>
      </c>
      <c r="F198" s="52" t="s">
        <v>119</v>
      </c>
      <c r="G198" s="52"/>
      <c r="H198" s="58">
        <f>H199</f>
        <v>95.8</v>
      </c>
    </row>
    <row r="199" spans="2:8" ht="14.25" customHeight="1">
      <c r="B199" s="79" t="s">
        <v>106</v>
      </c>
      <c r="C199" s="53" t="s">
        <v>60</v>
      </c>
      <c r="D199" s="53" t="s">
        <v>59</v>
      </c>
      <c r="E199" s="53" t="s">
        <v>429</v>
      </c>
      <c r="F199" s="53" t="s">
        <v>119</v>
      </c>
      <c r="G199" s="53" t="s">
        <v>90</v>
      </c>
      <c r="H199" s="60">
        <f>'вед.прил13'!I444</f>
        <v>95.8</v>
      </c>
    </row>
    <row r="200" spans="2:8" ht="26.25" customHeight="1">
      <c r="B200" s="81" t="s">
        <v>75</v>
      </c>
      <c r="C200" s="54" t="s">
        <v>60</v>
      </c>
      <c r="D200" s="54" t="s">
        <v>72</v>
      </c>
      <c r="E200" s="54"/>
      <c r="F200" s="54"/>
      <c r="G200" s="54"/>
      <c r="H200" s="56">
        <f>H201+H206</f>
        <v>250</v>
      </c>
    </row>
    <row r="201" spans="2:8" ht="16.5" customHeight="1">
      <c r="B201" s="75" t="s">
        <v>30</v>
      </c>
      <c r="C201" s="52" t="s">
        <v>60</v>
      </c>
      <c r="D201" s="52" t="s">
        <v>72</v>
      </c>
      <c r="E201" s="52" t="s">
        <v>243</v>
      </c>
      <c r="F201" s="52"/>
      <c r="G201" s="52"/>
      <c r="H201" s="57">
        <f>H202</f>
        <v>200</v>
      </c>
    </row>
    <row r="202" spans="2:8" ht="45" customHeight="1">
      <c r="B202" s="75" t="s">
        <v>207</v>
      </c>
      <c r="C202" s="52" t="s">
        <v>60</v>
      </c>
      <c r="D202" s="52" t="s">
        <v>72</v>
      </c>
      <c r="E202" s="52" t="s">
        <v>355</v>
      </c>
      <c r="F202" s="52"/>
      <c r="G202" s="52"/>
      <c r="H202" s="57">
        <f>H203</f>
        <v>200</v>
      </c>
    </row>
    <row r="203" spans="2:8" ht="28.5" customHeight="1">
      <c r="B203" s="76" t="s">
        <v>413</v>
      </c>
      <c r="C203" s="52" t="s">
        <v>60</v>
      </c>
      <c r="D203" s="52" t="s">
        <v>72</v>
      </c>
      <c r="E203" s="52" t="s">
        <v>355</v>
      </c>
      <c r="F203" s="52" t="s">
        <v>117</v>
      </c>
      <c r="G203" s="52"/>
      <c r="H203" s="57">
        <f>H204</f>
        <v>200</v>
      </c>
    </row>
    <row r="204" spans="2:8" ht="45">
      <c r="B204" s="76" t="s">
        <v>414</v>
      </c>
      <c r="C204" s="52" t="s">
        <v>60</v>
      </c>
      <c r="D204" s="52" t="s">
        <v>72</v>
      </c>
      <c r="E204" s="52" t="s">
        <v>355</v>
      </c>
      <c r="F204" s="52" t="s">
        <v>119</v>
      </c>
      <c r="G204" s="52"/>
      <c r="H204" s="57">
        <f>H205</f>
        <v>200</v>
      </c>
    </row>
    <row r="205" spans="2:8" ht="15">
      <c r="B205" s="77" t="s">
        <v>106</v>
      </c>
      <c r="C205" s="53" t="s">
        <v>60</v>
      </c>
      <c r="D205" s="53" t="s">
        <v>72</v>
      </c>
      <c r="E205" s="53" t="s">
        <v>355</v>
      </c>
      <c r="F205" s="53" t="s">
        <v>119</v>
      </c>
      <c r="G205" s="53" t="s">
        <v>90</v>
      </c>
      <c r="H205" s="59">
        <f>'вед.прил13'!I208</f>
        <v>200</v>
      </c>
    </row>
    <row r="206" spans="2:8" ht="60">
      <c r="B206" s="75" t="s">
        <v>356</v>
      </c>
      <c r="C206" s="52" t="s">
        <v>60</v>
      </c>
      <c r="D206" s="52" t="s">
        <v>72</v>
      </c>
      <c r="E206" s="52" t="s">
        <v>184</v>
      </c>
      <c r="F206" s="52"/>
      <c r="G206" s="52"/>
      <c r="H206" s="57">
        <f>H207</f>
        <v>50</v>
      </c>
    </row>
    <row r="207" spans="2:8" ht="60">
      <c r="B207" s="75" t="s">
        <v>183</v>
      </c>
      <c r="C207" s="52" t="s">
        <v>60</v>
      </c>
      <c r="D207" s="52" t="s">
        <v>72</v>
      </c>
      <c r="E207" s="52" t="s">
        <v>185</v>
      </c>
      <c r="F207" s="52"/>
      <c r="G207" s="52"/>
      <c r="H207" s="57">
        <f>H208</f>
        <v>50</v>
      </c>
    </row>
    <row r="208" spans="2:8" ht="15">
      <c r="B208" s="76" t="s">
        <v>271</v>
      </c>
      <c r="C208" s="52" t="s">
        <v>60</v>
      </c>
      <c r="D208" s="52" t="s">
        <v>72</v>
      </c>
      <c r="E208" s="52" t="s">
        <v>186</v>
      </c>
      <c r="F208" s="52"/>
      <c r="G208" s="52"/>
      <c r="H208" s="57">
        <f>H209</f>
        <v>50</v>
      </c>
    </row>
    <row r="209" spans="2:8" ht="30">
      <c r="B209" s="76" t="s">
        <v>413</v>
      </c>
      <c r="C209" s="52" t="s">
        <v>60</v>
      </c>
      <c r="D209" s="52" t="s">
        <v>72</v>
      </c>
      <c r="E209" s="52" t="s">
        <v>186</v>
      </c>
      <c r="F209" s="52" t="s">
        <v>117</v>
      </c>
      <c r="G209" s="52"/>
      <c r="H209" s="57">
        <f>H210</f>
        <v>50</v>
      </c>
    </row>
    <row r="210" spans="2:8" ht="45">
      <c r="B210" s="76" t="s">
        <v>414</v>
      </c>
      <c r="C210" s="52" t="s">
        <v>60</v>
      </c>
      <c r="D210" s="52" t="s">
        <v>72</v>
      </c>
      <c r="E210" s="52" t="s">
        <v>186</v>
      </c>
      <c r="F210" s="52" t="s">
        <v>119</v>
      </c>
      <c r="G210" s="52"/>
      <c r="H210" s="57">
        <f>H211</f>
        <v>50</v>
      </c>
    </row>
    <row r="211" spans="2:8" ht="15">
      <c r="B211" s="79" t="s">
        <v>106</v>
      </c>
      <c r="C211" s="53" t="s">
        <v>60</v>
      </c>
      <c r="D211" s="53" t="s">
        <v>72</v>
      </c>
      <c r="E211" s="53" t="s">
        <v>186</v>
      </c>
      <c r="F211" s="53" t="s">
        <v>119</v>
      </c>
      <c r="G211" s="53" t="s">
        <v>90</v>
      </c>
      <c r="H211" s="59">
        <f>'вед.прил13'!I345</f>
        <v>50</v>
      </c>
    </row>
    <row r="212" spans="2:8" ht="14.25">
      <c r="B212" s="97" t="s">
        <v>46</v>
      </c>
      <c r="C212" s="98" t="s">
        <v>62</v>
      </c>
      <c r="D212" s="98"/>
      <c r="E212" s="98"/>
      <c r="F212" s="98"/>
      <c r="G212" s="98"/>
      <c r="H212" s="105">
        <f>H215+H225+H249+H289</f>
        <v>45528.3</v>
      </c>
    </row>
    <row r="213" spans="2:8" ht="14.25">
      <c r="B213" s="97" t="s">
        <v>106</v>
      </c>
      <c r="C213" s="98" t="s">
        <v>62</v>
      </c>
      <c r="D213" s="98"/>
      <c r="E213" s="98"/>
      <c r="F213" s="98"/>
      <c r="G213" s="98" t="s">
        <v>90</v>
      </c>
      <c r="H213" s="105">
        <f>H220+H230+H255+H263+H268+H274+H242+H288+H234+H238+H248+H258+H280+H294+H297+H224</f>
        <v>32597.6</v>
      </c>
    </row>
    <row r="214" spans="2:8" ht="14.25">
      <c r="B214" s="97" t="s">
        <v>107</v>
      </c>
      <c r="C214" s="98" t="s">
        <v>62</v>
      </c>
      <c r="D214" s="98"/>
      <c r="E214" s="98"/>
      <c r="F214" s="98"/>
      <c r="G214" s="98" t="s">
        <v>91</v>
      </c>
      <c r="H214" s="105">
        <f>H284</f>
        <v>12930.7</v>
      </c>
    </row>
    <row r="215" spans="2:8" ht="14.25">
      <c r="B215" s="81" t="s">
        <v>47</v>
      </c>
      <c r="C215" s="54" t="s">
        <v>62</v>
      </c>
      <c r="D215" s="54" t="s">
        <v>57</v>
      </c>
      <c r="E215" s="54"/>
      <c r="F215" s="54"/>
      <c r="G215" s="54"/>
      <c r="H215" s="56">
        <f>H216+H221</f>
        <v>2133.7</v>
      </c>
    </row>
    <row r="216" spans="2:8" ht="15">
      <c r="B216" s="76" t="s">
        <v>30</v>
      </c>
      <c r="C216" s="52" t="s">
        <v>62</v>
      </c>
      <c r="D216" s="52" t="s">
        <v>57</v>
      </c>
      <c r="E216" s="52" t="s">
        <v>243</v>
      </c>
      <c r="F216" s="52"/>
      <c r="G216" s="52"/>
      <c r="H216" s="57">
        <f>H217</f>
        <v>1933.7</v>
      </c>
    </row>
    <row r="217" spans="2:8" ht="45.75" customHeight="1">
      <c r="B217" s="75" t="s">
        <v>384</v>
      </c>
      <c r="C217" s="52" t="s">
        <v>62</v>
      </c>
      <c r="D217" s="52" t="s">
        <v>57</v>
      </c>
      <c r="E217" s="52" t="s">
        <v>354</v>
      </c>
      <c r="F217" s="52"/>
      <c r="G217" s="52"/>
      <c r="H217" s="57">
        <f>H218</f>
        <v>1933.7</v>
      </c>
    </row>
    <row r="218" spans="2:8" ht="31.5" customHeight="1">
      <c r="B218" s="76" t="s">
        <v>413</v>
      </c>
      <c r="C218" s="52" t="s">
        <v>62</v>
      </c>
      <c r="D218" s="52" t="s">
        <v>57</v>
      </c>
      <c r="E218" s="52" t="s">
        <v>354</v>
      </c>
      <c r="F218" s="52" t="s">
        <v>117</v>
      </c>
      <c r="G218" s="52"/>
      <c r="H218" s="57">
        <f>H219</f>
        <v>1933.7</v>
      </c>
    </row>
    <row r="219" spans="2:8" ht="45">
      <c r="B219" s="76" t="s">
        <v>414</v>
      </c>
      <c r="C219" s="52" t="s">
        <v>62</v>
      </c>
      <c r="D219" s="52" t="s">
        <v>57</v>
      </c>
      <c r="E219" s="52" t="s">
        <v>354</v>
      </c>
      <c r="F219" s="52" t="s">
        <v>119</v>
      </c>
      <c r="G219" s="52"/>
      <c r="H219" s="57">
        <f>H220</f>
        <v>1933.7</v>
      </c>
    </row>
    <row r="220" spans="2:8" ht="15">
      <c r="B220" s="77" t="s">
        <v>106</v>
      </c>
      <c r="C220" s="53" t="s">
        <v>62</v>
      </c>
      <c r="D220" s="53" t="s">
        <v>57</v>
      </c>
      <c r="E220" s="53" t="s">
        <v>354</v>
      </c>
      <c r="F220" s="53" t="s">
        <v>119</v>
      </c>
      <c r="G220" s="53" t="s">
        <v>90</v>
      </c>
      <c r="H220" s="59">
        <f>'вед.прил13'!I215</f>
        <v>1933.7</v>
      </c>
    </row>
    <row r="221" spans="2:8" ht="60">
      <c r="B221" s="76" t="s">
        <v>460</v>
      </c>
      <c r="C221" s="52" t="s">
        <v>62</v>
      </c>
      <c r="D221" s="52" t="s">
        <v>57</v>
      </c>
      <c r="E221" s="52" t="s">
        <v>461</v>
      </c>
      <c r="F221" s="52"/>
      <c r="G221" s="52"/>
      <c r="H221" s="57">
        <f>H222</f>
        <v>200</v>
      </c>
    </row>
    <row r="222" spans="2:8" ht="30">
      <c r="B222" s="76" t="s">
        <v>413</v>
      </c>
      <c r="C222" s="52" t="s">
        <v>62</v>
      </c>
      <c r="D222" s="52" t="s">
        <v>57</v>
      </c>
      <c r="E222" s="52" t="s">
        <v>461</v>
      </c>
      <c r="F222" s="52" t="s">
        <v>117</v>
      </c>
      <c r="G222" s="52"/>
      <c r="H222" s="57">
        <f>H223</f>
        <v>200</v>
      </c>
    </row>
    <row r="223" spans="2:8" ht="45">
      <c r="B223" s="76" t="s">
        <v>414</v>
      </c>
      <c r="C223" s="52" t="s">
        <v>62</v>
      </c>
      <c r="D223" s="52" t="s">
        <v>57</v>
      </c>
      <c r="E223" s="52" t="s">
        <v>461</v>
      </c>
      <c r="F223" s="52" t="s">
        <v>119</v>
      </c>
      <c r="G223" s="52"/>
      <c r="H223" s="57">
        <f>H224</f>
        <v>200</v>
      </c>
    </row>
    <row r="224" spans="2:8" ht="15">
      <c r="B224" s="187" t="s">
        <v>106</v>
      </c>
      <c r="C224" s="53" t="s">
        <v>62</v>
      </c>
      <c r="D224" s="53" t="s">
        <v>57</v>
      </c>
      <c r="E224" s="53" t="s">
        <v>461</v>
      </c>
      <c r="F224" s="53" t="s">
        <v>119</v>
      </c>
      <c r="G224" s="53" t="s">
        <v>90</v>
      </c>
      <c r="H224" s="59">
        <f>'вед.прил13'!I450</f>
        <v>200</v>
      </c>
    </row>
    <row r="225" spans="2:8" ht="14.25">
      <c r="B225" s="81" t="s">
        <v>48</v>
      </c>
      <c r="C225" s="54" t="s">
        <v>62</v>
      </c>
      <c r="D225" s="54" t="s">
        <v>63</v>
      </c>
      <c r="E225" s="54"/>
      <c r="F225" s="54"/>
      <c r="G225" s="54"/>
      <c r="H225" s="56">
        <f>H226+H239+H243</f>
        <v>3880</v>
      </c>
    </row>
    <row r="226" spans="2:8" ht="15">
      <c r="B226" s="76" t="s">
        <v>30</v>
      </c>
      <c r="C226" s="52" t="s">
        <v>62</v>
      </c>
      <c r="D226" s="52" t="s">
        <v>63</v>
      </c>
      <c r="E226" s="52" t="s">
        <v>243</v>
      </c>
      <c r="F226" s="52"/>
      <c r="G226" s="52"/>
      <c r="H226" s="57">
        <f>H227+H231+H235</f>
        <v>1780</v>
      </c>
    </row>
    <row r="227" spans="2:8" ht="59.25" customHeight="1">
      <c r="B227" s="76" t="s">
        <v>381</v>
      </c>
      <c r="C227" s="52" t="s">
        <v>62</v>
      </c>
      <c r="D227" s="52" t="s">
        <v>63</v>
      </c>
      <c r="E227" s="52" t="s">
        <v>265</v>
      </c>
      <c r="F227" s="52"/>
      <c r="G227" s="52"/>
      <c r="H227" s="57">
        <f>H228</f>
        <v>680</v>
      </c>
    </row>
    <row r="228" spans="2:8" ht="15">
      <c r="B228" s="76" t="s">
        <v>127</v>
      </c>
      <c r="C228" s="52" t="s">
        <v>62</v>
      </c>
      <c r="D228" s="52" t="s">
        <v>63</v>
      </c>
      <c r="E228" s="52" t="s">
        <v>265</v>
      </c>
      <c r="F228" s="52" t="s">
        <v>126</v>
      </c>
      <c r="G228" s="52"/>
      <c r="H228" s="57">
        <f>H229</f>
        <v>680</v>
      </c>
    </row>
    <row r="229" spans="2:8" ht="57.75" customHeight="1">
      <c r="B229" s="76" t="s">
        <v>202</v>
      </c>
      <c r="C229" s="52" t="s">
        <v>62</v>
      </c>
      <c r="D229" s="52" t="s">
        <v>63</v>
      </c>
      <c r="E229" s="52" t="s">
        <v>265</v>
      </c>
      <c r="F229" s="52" t="s">
        <v>201</v>
      </c>
      <c r="G229" s="52"/>
      <c r="H229" s="57">
        <f>H230</f>
        <v>680</v>
      </c>
    </row>
    <row r="230" spans="2:8" ht="15">
      <c r="B230" s="77" t="s">
        <v>106</v>
      </c>
      <c r="C230" s="53" t="s">
        <v>62</v>
      </c>
      <c r="D230" s="53" t="s">
        <v>63</v>
      </c>
      <c r="E230" s="53" t="s">
        <v>265</v>
      </c>
      <c r="F230" s="53" t="s">
        <v>201</v>
      </c>
      <c r="G230" s="53" t="s">
        <v>90</v>
      </c>
      <c r="H230" s="59">
        <f>'вед.прил13'!I674</f>
        <v>680</v>
      </c>
    </row>
    <row r="231" spans="2:8" ht="30">
      <c r="B231" s="76" t="s">
        <v>431</v>
      </c>
      <c r="C231" s="52" t="s">
        <v>62</v>
      </c>
      <c r="D231" s="52" t="s">
        <v>63</v>
      </c>
      <c r="E231" s="52" t="s">
        <v>432</v>
      </c>
      <c r="F231" s="52"/>
      <c r="G231" s="52"/>
      <c r="H231" s="57">
        <f>H232</f>
        <v>900</v>
      </c>
    </row>
    <row r="232" spans="2:8" ht="45">
      <c r="B232" s="75" t="s">
        <v>420</v>
      </c>
      <c r="C232" s="52" t="s">
        <v>62</v>
      </c>
      <c r="D232" s="52" t="s">
        <v>63</v>
      </c>
      <c r="E232" s="52" t="s">
        <v>432</v>
      </c>
      <c r="F232" s="52" t="s">
        <v>200</v>
      </c>
      <c r="G232" s="52"/>
      <c r="H232" s="57">
        <f>H233</f>
        <v>900</v>
      </c>
    </row>
    <row r="233" spans="2:8" ht="15">
      <c r="B233" s="185" t="s">
        <v>229</v>
      </c>
      <c r="C233" s="52" t="s">
        <v>62</v>
      </c>
      <c r="D233" s="52" t="s">
        <v>63</v>
      </c>
      <c r="E233" s="52" t="s">
        <v>432</v>
      </c>
      <c r="F233" s="52" t="s">
        <v>27</v>
      </c>
      <c r="G233" s="52"/>
      <c r="H233" s="57">
        <f>H234</f>
        <v>900</v>
      </c>
    </row>
    <row r="234" spans="2:8" ht="15">
      <c r="B234" s="187" t="s">
        <v>106</v>
      </c>
      <c r="C234" s="53" t="s">
        <v>62</v>
      </c>
      <c r="D234" s="53" t="s">
        <v>63</v>
      </c>
      <c r="E234" s="53" t="s">
        <v>432</v>
      </c>
      <c r="F234" s="53" t="s">
        <v>27</v>
      </c>
      <c r="G234" s="53" t="s">
        <v>90</v>
      </c>
      <c r="H234" s="59">
        <f>'вед.прил13'!I456</f>
        <v>900</v>
      </c>
    </row>
    <row r="235" spans="2:8" ht="15">
      <c r="B235" s="185" t="s">
        <v>450</v>
      </c>
      <c r="C235" s="52" t="s">
        <v>62</v>
      </c>
      <c r="D235" s="52" t="s">
        <v>63</v>
      </c>
      <c r="E235" s="52" t="s">
        <v>441</v>
      </c>
      <c r="F235" s="53"/>
      <c r="G235" s="53"/>
      <c r="H235" s="57">
        <f>H236</f>
        <v>200</v>
      </c>
    </row>
    <row r="236" spans="2:8" ht="30">
      <c r="B236" s="76" t="s">
        <v>413</v>
      </c>
      <c r="C236" s="52" t="s">
        <v>62</v>
      </c>
      <c r="D236" s="52" t="s">
        <v>63</v>
      </c>
      <c r="E236" s="52" t="s">
        <v>441</v>
      </c>
      <c r="F236" s="52" t="s">
        <v>117</v>
      </c>
      <c r="G236" s="52"/>
      <c r="H236" s="57">
        <f>H237</f>
        <v>200</v>
      </c>
    </row>
    <row r="237" spans="2:8" ht="45">
      <c r="B237" s="76" t="s">
        <v>414</v>
      </c>
      <c r="C237" s="52" t="s">
        <v>62</v>
      </c>
      <c r="D237" s="52" t="s">
        <v>63</v>
      </c>
      <c r="E237" s="52" t="s">
        <v>441</v>
      </c>
      <c r="F237" s="52" t="s">
        <v>119</v>
      </c>
      <c r="G237" s="52"/>
      <c r="H237" s="57">
        <f>H238</f>
        <v>200</v>
      </c>
    </row>
    <row r="238" spans="2:8" ht="15">
      <c r="B238" s="79" t="s">
        <v>106</v>
      </c>
      <c r="C238" s="53" t="s">
        <v>62</v>
      </c>
      <c r="D238" s="53" t="s">
        <v>63</v>
      </c>
      <c r="E238" s="53" t="s">
        <v>441</v>
      </c>
      <c r="F238" s="53" t="s">
        <v>119</v>
      </c>
      <c r="G238" s="53" t="s">
        <v>90</v>
      </c>
      <c r="H238" s="59">
        <f>'вед.прил13'!I460</f>
        <v>200</v>
      </c>
    </row>
    <row r="239" spans="2:8" ht="45">
      <c r="B239" s="75" t="s">
        <v>373</v>
      </c>
      <c r="C239" s="52" t="s">
        <v>62</v>
      </c>
      <c r="D239" s="52" t="s">
        <v>63</v>
      </c>
      <c r="E239" s="52" t="s">
        <v>380</v>
      </c>
      <c r="F239" s="52"/>
      <c r="G239" s="52"/>
      <c r="H239" s="57">
        <f>H240</f>
        <v>1750</v>
      </c>
    </row>
    <row r="240" spans="2:8" ht="45" customHeight="1">
      <c r="B240" s="75" t="s">
        <v>420</v>
      </c>
      <c r="C240" s="52" t="s">
        <v>62</v>
      </c>
      <c r="D240" s="52" t="s">
        <v>63</v>
      </c>
      <c r="E240" s="52" t="s">
        <v>380</v>
      </c>
      <c r="F240" s="52" t="s">
        <v>200</v>
      </c>
      <c r="G240" s="52"/>
      <c r="H240" s="57">
        <f>H241</f>
        <v>1750</v>
      </c>
    </row>
    <row r="241" spans="2:8" ht="15">
      <c r="B241" s="185" t="s">
        <v>229</v>
      </c>
      <c r="C241" s="52" t="s">
        <v>62</v>
      </c>
      <c r="D241" s="52" t="s">
        <v>63</v>
      </c>
      <c r="E241" s="52" t="s">
        <v>380</v>
      </c>
      <c r="F241" s="52" t="s">
        <v>27</v>
      </c>
      <c r="G241" s="52"/>
      <c r="H241" s="57">
        <f>H242</f>
        <v>1750</v>
      </c>
    </row>
    <row r="242" spans="2:8" ht="15">
      <c r="B242" s="187" t="s">
        <v>106</v>
      </c>
      <c r="C242" s="53" t="s">
        <v>62</v>
      </c>
      <c r="D242" s="53" t="s">
        <v>63</v>
      </c>
      <c r="E242" s="133" t="s">
        <v>380</v>
      </c>
      <c r="F242" s="53" t="s">
        <v>27</v>
      </c>
      <c r="G242" s="53" t="s">
        <v>90</v>
      </c>
      <c r="H242" s="59">
        <f>'вед.прил13'!I464</f>
        <v>1750</v>
      </c>
    </row>
    <row r="243" spans="2:8" ht="60">
      <c r="B243" s="126" t="s">
        <v>433</v>
      </c>
      <c r="C243" s="52" t="s">
        <v>62</v>
      </c>
      <c r="D243" s="52" t="s">
        <v>63</v>
      </c>
      <c r="E243" s="108" t="s">
        <v>270</v>
      </c>
      <c r="F243" s="53"/>
      <c r="G243" s="53"/>
      <c r="H243" s="57">
        <f>H244</f>
        <v>350</v>
      </c>
    </row>
    <row r="244" spans="2:8" ht="45">
      <c r="B244" s="76" t="s">
        <v>163</v>
      </c>
      <c r="C244" s="52" t="s">
        <v>62</v>
      </c>
      <c r="D244" s="52" t="s">
        <v>63</v>
      </c>
      <c r="E244" s="108" t="s">
        <v>164</v>
      </c>
      <c r="F244" s="53"/>
      <c r="G244" s="53"/>
      <c r="H244" s="57">
        <f>H245</f>
        <v>350</v>
      </c>
    </row>
    <row r="245" spans="2:8" ht="15">
      <c r="B245" s="76" t="s">
        <v>271</v>
      </c>
      <c r="C245" s="52" t="s">
        <v>62</v>
      </c>
      <c r="D245" s="52" t="s">
        <v>63</v>
      </c>
      <c r="E245" s="108" t="s">
        <v>165</v>
      </c>
      <c r="F245" s="53"/>
      <c r="G245" s="53"/>
      <c r="H245" s="57">
        <f>H246</f>
        <v>350</v>
      </c>
    </row>
    <row r="246" spans="2:8" ht="45">
      <c r="B246" s="75" t="s">
        <v>420</v>
      </c>
      <c r="C246" s="52" t="s">
        <v>62</v>
      </c>
      <c r="D246" s="52" t="s">
        <v>63</v>
      </c>
      <c r="E246" s="108" t="s">
        <v>165</v>
      </c>
      <c r="F246" s="52" t="s">
        <v>200</v>
      </c>
      <c r="G246" s="53"/>
      <c r="H246" s="57">
        <f>H247</f>
        <v>350</v>
      </c>
    </row>
    <row r="247" spans="2:8" ht="15">
      <c r="B247" s="185" t="s">
        <v>229</v>
      </c>
      <c r="C247" s="52" t="s">
        <v>62</v>
      </c>
      <c r="D247" s="52" t="s">
        <v>63</v>
      </c>
      <c r="E247" s="108" t="s">
        <v>165</v>
      </c>
      <c r="F247" s="52" t="s">
        <v>27</v>
      </c>
      <c r="G247" s="53"/>
      <c r="H247" s="57">
        <f>H248</f>
        <v>350</v>
      </c>
    </row>
    <row r="248" spans="2:8" ht="15">
      <c r="B248" s="187" t="s">
        <v>106</v>
      </c>
      <c r="C248" s="53" t="s">
        <v>62</v>
      </c>
      <c r="D248" s="53" t="s">
        <v>63</v>
      </c>
      <c r="E248" s="133" t="s">
        <v>165</v>
      </c>
      <c r="F248" s="53" t="s">
        <v>27</v>
      </c>
      <c r="G248" s="53" t="s">
        <v>90</v>
      </c>
      <c r="H248" s="59">
        <f>'вед.прил13'!I470</f>
        <v>350</v>
      </c>
    </row>
    <row r="249" spans="2:8" ht="14.25">
      <c r="B249" s="81" t="s">
        <v>225</v>
      </c>
      <c r="C249" s="54" t="s">
        <v>62</v>
      </c>
      <c r="D249" s="54" t="s">
        <v>58</v>
      </c>
      <c r="E249" s="54"/>
      <c r="F249" s="54"/>
      <c r="G249" s="54"/>
      <c r="H249" s="56">
        <f>H250+H269+H275</f>
        <v>33849.3</v>
      </c>
    </row>
    <row r="250" spans="2:8" ht="45">
      <c r="B250" s="75" t="s">
        <v>173</v>
      </c>
      <c r="C250" s="52" t="s">
        <v>62</v>
      </c>
      <c r="D250" s="52" t="s">
        <v>58</v>
      </c>
      <c r="E250" s="52" t="s">
        <v>319</v>
      </c>
      <c r="F250" s="52"/>
      <c r="G250" s="52"/>
      <c r="H250" s="57">
        <f>H251+H259+H264</f>
        <v>7930</v>
      </c>
    </row>
    <row r="251" spans="2:8" ht="45">
      <c r="B251" s="75" t="s">
        <v>137</v>
      </c>
      <c r="C251" s="52" t="s">
        <v>62</v>
      </c>
      <c r="D251" s="52" t="s">
        <v>58</v>
      </c>
      <c r="E251" s="52" t="s">
        <v>174</v>
      </c>
      <c r="F251" s="52"/>
      <c r="G251" s="52"/>
      <c r="H251" s="58">
        <f>H252</f>
        <v>7030</v>
      </c>
    </row>
    <row r="252" spans="2:8" ht="15">
      <c r="B252" s="76" t="s">
        <v>271</v>
      </c>
      <c r="C252" s="52" t="s">
        <v>62</v>
      </c>
      <c r="D252" s="52" t="s">
        <v>58</v>
      </c>
      <c r="E252" s="52" t="s">
        <v>175</v>
      </c>
      <c r="F252" s="52"/>
      <c r="G252" s="52"/>
      <c r="H252" s="58">
        <f>H253+H256</f>
        <v>7030</v>
      </c>
    </row>
    <row r="253" spans="2:8" ht="27.75" customHeight="1">
      <c r="B253" s="76" t="s">
        <v>413</v>
      </c>
      <c r="C253" s="52" t="s">
        <v>62</v>
      </c>
      <c r="D253" s="52" t="s">
        <v>58</v>
      </c>
      <c r="E253" s="52" t="s">
        <v>175</v>
      </c>
      <c r="F253" s="52" t="s">
        <v>117</v>
      </c>
      <c r="G253" s="52"/>
      <c r="H253" s="58">
        <f>H254</f>
        <v>7000</v>
      </c>
    </row>
    <row r="254" spans="2:8" ht="45">
      <c r="B254" s="76" t="s">
        <v>414</v>
      </c>
      <c r="C254" s="52" t="s">
        <v>62</v>
      </c>
      <c r="D254" s="52" t="s">
        <v>58</v>
      </c>
      <c r="E254" s="52" t="s">
        <v>175</v>
      </c>
      <c r="F254" s="52" t="s">
        <v>119</v>
      </c>
      <c r="G254" s="52"/>
      <c r="H254" s="58">
        <f>H255</f>
        <v>7000</v>
      </c>
    </row>
    <row r="255" spans="2:8" ht="15">
      <c r="B255" s="79" t="s">
        <v>106</v>
      </c>
      <c r="C255" s="53" t="s">
        <v>62</v>
      </c>
      <c r="D255" s="53" t="s">
        <v>58</v>
      </c>
      <c r="E255" s="53" t="s">
        <v>175</v>
      </c>
      <c r="F255" s="53" t="s">
        <v>119</v>
      </c>
      <c r="G255" s="53" t="s">
        <v>90</v>
      </c>
      <c r="H255" s="60">
        <f>'вед.прил13'!I477</f>
        <v>7000</v>
      </c>
    </row>
    <row r="256" spans="2:8" ht="30">
      <c r="B256" s="75" t="s">
        <v>131</v>
      </c>
      <c r="C256" s="52" t="s">
        <v>62</v>
      </c>
      <c r="D256" s="52" t="s">
        <v>58</v>
      </c>
      <c r="E256" s="52" t="s">
        <v>175</v>
      </c>
      <c r="F256" s="52" t="s">
        <v>130</v>
      </c>
      <c r="G256" s="52"/>
      <c r="H256" s="58">
        <f>H257</f>
        <v>30</v>
      </c>
    </row>
    <row r="257" spans="2:8" ht="15">
      <c r="B257" s="75" t="s">
        <v>197</v>
      </c>
      <c r="C257" s="52" t="s">
        <v>62</v>
      </c>
      <c r="D257" s="52" t="s">
        <v>58</v>
      </c>
      <c r="E257" s="52" t="s">
        <v>175</v>
      </c>
      <c r="F257" s="52" t="s">
        <v>196</v>
      </c>
      <c r="G257" s="52"/>
      <c r="H257" s="58">
        <f>H258</f>
        <v>30</v>
      </c>
    </row>
    <row r="258" spans="2:8" ht="15">
      <c r="B258" s="79" t="s">
        <v>106</v>
      </c>
      <c r="C258" s="53" t="s">
        <v>62</v>
      </c>
      <c r="D258" s="53" t="s">
        <v>58</v>
      </c>
      <c r="E258" s="53" t="s">
        <v>175</v>
      </c>
      <c r="F258" s="53" t="s">
        <v>196</v>
      </c>
      <c r="G258" s="53" t="s">
        <v>90</v>
      </c>
      <c r="H258" s="60">
        <f>'вед.прил13'!I480</f>
        <v>30</v>
      </c>
    </row>
    <row r="259" spans="2:8" ht="30">
      <c r="B259" s="75" t="s">
        <v>315</v>
      </c>
      <c r="C259" s="52" t="s">
        <v>62</v>
      </c>
      <c r="D259" s="52" t="s">
        <v>58</v>
      </c>
      <c r="E259" s="52" t="s">
        <v>320</v>
      </c>
      <c r="F259" s="53"/>
      <c r="G259" s="53"/>
      <c r="H259" s="58">
        <f>H260</f>
        <v>800</v>
      </c>
    </row>
    <row r="260" spans="2:8" ht="15">
      <c r="B260" s="76" t="s">
        <v>271</v>
      </c>
      <c r="C260" s="52" t="s">
        <v>62</v>
      </c>
      <c r="D260" s="52" t="s">
        <v>58</v>
      </c>
      <c r="E260" s="52" t="s">
        <v>321</v>
      </c>
      <c r="F260" s="53"/>
      <c r="G260" s="53"/>
      <c r="H260" s="58">
        <f>H261</f>
        <v>800</v>
      </c>
    </row>
    <row r="261" spans="2:8" ht="30">
      <c r="B261" s="76" t="s">
        <v>413</v>
      </c>
      <c r="C261" s="52" t="s">
        <v>62</v>
      </c>
      <c r="D261" s="52" t="s">
        <v>58</v>
      </c>
      <c r="E261" s="52" t="s">
        <v>321</v>
      </c>
      <c r="F261" s="52" t="s">
        <v>117</v>
      </c>
      <c r="G261" s="53"/>
      <c r="H261" s="58">
        <f>H262</f>
        <v>800</v>
      </c>
    </row>
    <row r="262" spans="2:8" ht="45">
      <c r="B262" s="76" t="s">
        <v>414</v>
      </c>
      <c r="C262" s="52" t="s">
        <v>62</v>
      </c>
      <c r="D262" s="52" t="s">
        <v>58</v>
      </c>
      <c r="E262" s="52" t="s">
        <v>321</v>
      </c>
      <c r="F262" s="52" t="s">
        <v>119</v>
      </c>
      <c r="G262" s="53"/>
      <c r="H262" s="58">
        <f>H263</f>
        <v>800</v>
      </c>
    </row>
    <row r="263" spans="2:8" ht="15">
      <c r="B263" s="79" t="s">
        <v>106</v>
      </c>
      <c r="C263" s="53" t="s">
        <v>62</v>
      </c>
      <c r="D263" s="53" t="s">
        <v>58</v>
      </c>
      <c r="E263" s="53" t="s">
        <v>321</v>
      </c>
      <c r="F263" s="53" t="s">
        <v>119</v>
      </c>
      <c r="G263" s="53" t="s">
        <v>90</v>
      </c>
      <c r="H263" s="60">
        <f>'вед.прил13'!I485</f>
        <v>800</v>
      </c>
    </row>
    <row r="264" spans="2:8" ht="30" customHeight="1">
      <c r="B264" s="75" t="s">
        <v>386</v>
      </c>
      <c r="C264" s="52" t="s">
        <v>62</v>
      </c>
      <c r="D264" s="52" t="s">
        <v>58</v>
      </c>
      <c r="E264" s="52" t="s">
        <v>322</v>
      </c>
      <c r="F264" s="53"/>
      <c r="G264" s="53"/>
      <c r="H264" s="58">
        <f>H265</f>
        <v>100</v>
      </c>
    </row>
    <row r="265" spans="2:8" ht="15">
      <c r="B265" s="76" t="s">
        <v>271</v>
      </c>
      <c r="C265" s="52" t="s">
        <v>62</v>
      </c>
      <c r="D265" s="52" t="s">
        <v>58</v>
      </c>
      <c r="E265" s="52" t="s">
        <v>323</v>
      </c>
      <c r="F265" s="53"/>
      <c r="G265" s="53"/>
      <c r="H265" s="58">
        <f>H266</f>
        <v>100</v>
      </c>
    </row>
    <row r="266" spans="2:8" ht="30">
      <c r="B266" s="76" t="s">
        <v>413</v>
      </c>
      <c r="C266" s="52" t="s">
        <v>62</v>
      </c>
      <c r="D266" s="52" t="s">
        <v>58</v>
      </c>
      <c r="E266" s="52" t="s">
        <v>323</v>
      </c>
      <c r="F266" s="52" t="s">
        <v>117</v>
      </c>
      <c r="G266" s="53"/>
      <c r="H266" s="58">
        <f>H267</f>
        <v>100</v>
      </c>
    </row>
    <row r="267" spans="2:8" ht="45">
      <c r="B267" s="76" t="s">
        <v>414</v>
      </c>
      <c r="C267" s="52" t="s">
        <v>62</v>
      </c>
      <c r="D267" s="52" t="s">
        <v>58</v>
      </c>
      <c r="E267" s="52" t="s">
        <v>323</v>
      </c>
      <c r="F267" s="52" t="s">
        <v>119</v>
      </c>
      <c r="G267" s="53"/>
      <c r="H267" s="58">
        <f>H268</f>
        <v>100</v>
      </c>
    </row>
    <row r="268" spans="2:8" ht="15">
      <c r="B268" s="79" t="s">
        <v>106</v>
      </c>
      <c r="C268" s="53" t="s">
        <v>62</v>
      </c>
      <c r="D268" s="53" t="s">
        <v>58</v>
      </c>
      <c r="E268" s="53" t="s">
        <v>323</v>
      </c>
      <c r="F268" s="53" t="s">
        <v>119</v>
      </c>
      <c r="G268" s="53" t="s">
        <v>90</v>
      </c>
      <c r="H268" s="60">
        <f>'вед.прил13'!I490</f>
        <v>100</v>
      </c>
    </row>
    <row r="269" spans="2:8" ht="57.75" customHeight="1">
      <c r="B269" s="76" t="s">
        <v>415</v>
      </c>
      <c r="C269" s="52" t="s">
        <v>62</v>
      </c>
      <c r="D269" s="52" t="s">
        <v>58</v>
      </c>
      <c r="E269" s="52" t="s">
        <v>311</v>
      </c>
      <c r="F269" s="52"/>
      <c r="G269" s="52"/>
      <c r="H269" s="58">
        <f>H270</f>
        <v>12608</v>
      </c>
    </row>
    <row r="270" spans="2:8" ht="59.25" customHeight="1">
      <c r="B270" s="76" t="s">
        <v>421</v>
      </c>
      <c r="C270" s="52" t="s">
        <v>62</v>
      </c>
      <c r="D270" s="52" t="s">
        <v>58</v>
      </c>
      <c r="E270" s="52" t="s">
        <v>313</v>
      </c>
      <c r="F270" s="52"/>
      <c r="G270" s="52"/>
      <c r="H270" s="58">
        <f>H271</f>
        <v>12608</v>
      </c>
    </row>
    <row r="271" spans="2:8" ht="15">
      <c r="B271" s="76" t="s">
        <v>271</v>
      </c>
      <c r="C271" s="52" t="s">
        <v>62</v>
      </c>
      <c r="D271" s="52" t="s">
        <v>58</v>
      </c>
      <c r="E271" s="52" t="s">
        <v>314</v>
      </c>
      <c r="F271" s="52"/>
      <c r="G271" s="52"/>
      <c r="H271" s="58">
        <f>H272</f>
        <v>12608</v>
      </c>
    </row>
    <row r="272" spans="2:8" ht="30">
      <c r="B272" s="76" t="s">
        <v>413</v>
      </c>
      <c r="C272" s="52" t="s">
        <v>62</v>
      </c>
      <c r="D272" s="52" t="s">
        <v>58</v>
      </c>
      <c r="E272" s="52" t="s">
        <v>314</v>
      </c>
      <c r="F272" s="52" t="s">
        <v>117</v>
      </c>
      <c r="G272" s="52"/>
      <c r="H272" s="58">
        <f>H273</f>
        <v>12608</v>
      </c>
    </row>
    <row r="273" spans="2:8" ht="45">
      <c r="B273" s="76" t="s">
        <v>414</v>
      </c>
      <c r="C273" s="52" t="s">
        <v>62</v>
      </c>
      <c r="D273" s="52" t="s">
        <v>58</v>
      </c>
      <c r="E273" s="52" t="s">
        <v>314</v>
      </c>
      <c r="F273" s="52" t="s">
        <v>119</v>
      </c>
      <c r="G273" s="52"/>
      <c r="H273" s="58">
        <f>H274</f>
        <v>12608</v>
      </c>
    </row>
    <row r="274" spans="2:8" ht="15">
      <c r="B274" s="79" t="s">
        <v>106</v>
      </c>
      <c r="C274" s="53" t="s">
        <v>62</v>
      </c>
      <c r="D274" s="53" t="s">
        <v>58</v>
      </c>
      <c r="E274" s="53" t="s">
        <v>314</v>
      </c>
      <c r="F274" s="53" t="s">
        <v>119</v>
      </c>
      <c r="G274" s="53" t="s">
        <v>90</v>
      </c>
      <c r="H274" s="60">
        <f>'вед.прил13'!I496+'вед.прил13'!I222</f>
        <v>12608</v>
      </c>
    </row>
    <row r="275" spans="2:8" ht="45">
      <c r="B275" s="87" t="s">
        <v>376</v>
      </c>
      <c r="C275" s="52" t="s">
        <v>62</v>
      </c>
      <c r="D275" s="52" t="s">
        <v>58</v>
      </c>
      <c r="E275" s="52" t="s">
        <v>5</v>
      </c>
      <c r="F275" s="52"/>
      <c r="G275" s="52"/>
      <c r="H275" s="58">
        <f>H276</f>
        <v>13311.300000000001</v>
      </c>
    </row>
    <row r="276" spans="2:8" ht="60">
      <c r="B276" s="76" t="s">
        <v>6</v>
      </c>
      <c r="C276" s="52" t="s">
        <v>62</v>
      </c>
      <c r="D276" s="52" t="s">
        <v>58</v>
      </c>
      <c r="E276" s="52" t="s">
        <v>7</v>
      </c>
      <c r="F276" s="52"/>
      <c r="G276" s="52"/>
      <c r="H276" s="58">
        <f>H285+H277+H281</f>
        <v>13311.300000000001</v>
      </c>
    </row>
    <row r="277" spans="2:8" ht="15">
      <c r="B277" s="76" t="s">
        <v>271</v>
      </c>
      <c r="C277" s="52" t="s">
        <v>62</v>
      </c>
      <c r="D277" s="52" t="s">
        <v>58</v>
      </c>
      <c r="E277" s="52" t="s">
        <v>8</v>
      </c>
      <c r="F277" s="52"/>
      <c r="G277" s="52"/>
      <c r="H277" s="58">
        <f>H278</f>
        <v>130.6</v>
      </c>
    </row>
    <row r="278" spans="2:8" ht="30">
      <c r="B278" s="76" t="s">
        <v>413</v>
      </c>
      <c r="C278" s="52" t="s">
        <v>62</v>
      </c>
      <c r="D278" s="52" t="s">
        <v>58</v>
      </c>
      <c r="E278" s="52" t="s">
        <v>8</v>
      </c>
      <c r="F278" s="52" t="s">
        <v>117</v>
      </c>
      <c r="G278" s="52"/>
      <c r="H278" s="58">
        <f>H279</f>
        <v>130.6</v>
      </c>
    </row>
    <row r="279" spans="2:8" ht="45">
      <c r="B279" s="76" t="s">
        <v>414</v>
      </c>
      <c r="C279" s="52" t="s">
        <v>62</v>
      </c>
      <c r="D279" s="52" t="s">
        <v>58</v>
      </c>
      <c r="E279" s="52" t="s">
        <v>8</v>
      </c>
      <c r="F279" s="52" t="s">
        <v>119</v>
      </c>
      <c r="G279" s="52"/>
      <c r="H279" s="58">
        <f>H280</f>
        <v>130.6</v>
      </c>
    </row>
    <row r="280" spans="2:8" ht="15">
      <c r="B280" s="79" t="s">
        <v>106</v>
      </c>
      <c r="C280" s="53" t="s">
        <v>62</v>
      </c>
      <c r="D280" s="53" t="s">
        <v>58</v>
      </c>
      <c r="E280" s="53" t="s">
        <v>8</v>
      </c>
      <c r="F280" s="53" t="s">
        <v>119</v>
      </c>
      <c r="G280" s="53" t="s">
        <v>90</v>
      </c>
      <c r="H280" s="60">
        <f>'вед.прил13'!I502</f>
        <v>130.6</v>
      </c>
    </row>
    <row r="281" spans="2:8" ht="15">
      <c r="B281" s="76" t="s">
        <v>271</v>
      </c>
      <c r="C281" s="52" t="s">
        <v>62</v>
      </c>
      <c r="D281" s="52" t="s">
        <v>58</v>
      </c>
      <c r="E281" s="52" t="s">
        <v>8</v>
      </c>
      <c r="F281" s="52"/>
      <c r="G281" s="52"/>
      <c r="H281" s="58">
        <f>H282</f>
        <v>12930.7</v>
      </c>
    </row>
    <row r="282" spans="2:8" ht="30">
      <c r="B282" s="76" t="s">
        <v>413</v>
      </c>
      <c r="C282" s="52" t="s">
        <v>62</v>
      </c>
      <c r="D282" s="52" t="s">
        <v>58</v>
      </c>
      <c r="E282" s="52" t="s">
        <v>8</v>
      </c>
      <c r="F282" s="52" t="s">
        <v>117</v>
      </c>
      <c r="G282" s="52"/>
      <c r="H282" s="58">
        <f>H283</f>
        <v>12930.7</v>
      </c>
    </row>
    <row r="283" spans="2:8" ht="45">
      <c r="B283" s="76" t="s">
        <v>414</v>
      </c>
      <c r="C283" s="52" t="s">
        <v>62</v>
      </c>
      <c r="D283" s="52" t="s">
        <v>58</v>
      </c>
      <c r="E283" s="52" t="s">
        <v>8</v>
      </c>
      <c r="F283" s="52" t="s">
        <v>119</v>
      </c>
      <c r="G283" s="52"/>
      <c r="H283" s="58">
        <f>H284</f>
        <v>12930.7</v>
      </c>
    </row>
    <row r="284" spans="2:8" ht="15">
      <c r="B284" s="79" t="s">
        <v>107</v>
      </c>
      <c r="C284" s="53" t="s">
        <v>62</v>
      </c>
      <c r="D284" s="53" t="s">
        <v>58</v>
      </c>
      <c r="E284" s="53" t="s">
        <v>8</v>
      </c>
      <c r="F284" s="53" t="s">
        <v>119</v>
      </c>
      <c r="G284" s="53" t="s">
        <v>91</v>
      </c>
      <c r="H284" s="60">
        <f>'вед.прил13'!I506</f>
        <v>12930.7</v>
      </c>
    </row>
    <row r="285" spans="2:8" ht="15">
      <c r="B285" s="76" t="s">
        <v>271</v>
      </c>
      <c r="C285" s="52" t="s">
        <v>62</v>
      </c>
      <c r="D285" s="52" t="s">
        <v>58</v>
      </c>
      <c r="E285" s="52" t="s">
        <v>429</v>
      </c>
      <c r="F285" s="52"/>
      <c r="G285" s="52"/>
      <c r="H285" s="58">
        <f>H286</f>
        <v>250</v>
      </c>
    </row>
    <row r="286" spans="2:8" ht="30">
      <c r="B286" s="76" t="s">
        <v>413</v>
      </c>
      <c r="C286" s="52" t="s">
        <v>62</v>
      </c>
      <c r="D286" s="52" t="s">
        <v>58</v>
      </c>
      <c r="E286" s="52" t="s">
        <v>429</v>
      </c>
      <c r="F286" s="52" t="s">
        <v>117</v>
      </c>
      <c r="G286" s="52"/>
      <c r="H286" s="58">
        <f>H287</f>
        <v>250</v>
      </c>
    </row>
    <row r="287" spans="2:8" ht="45">
      <c r="B287" s="76" t="s">
        <v>414</v>
      </c>
      <c r="C287" s="52" t="s">
        <v>62</v>
      </c>
      <c r="D287" s="52" t="s">
        <v>58</v>
      </c>
      <c r="E287" s="52" t="s">
        <v>429</v>
      </c>
      <c r="F287" s="52" t="s">
        <v>119</v>
      </c>
      <c r="G287" s="52"/>
      <c r="H287" s="58">
        <f>H288</f>
        <v>250</v>
      </c>
    </row>
    <row r="288" spans="2:8" ht="15">
      <c r="B288" s="79" t="s">
        <v>106</v>
      </c>
      <c r="C288" s="53" t="s">
        <v>62</v>
      </c>
      <c r="D288" s="53" t="s">
        <v>58</v>
      </c>
      <c r="E288" s="53" t="s">
        <v>429</v>
      </c>
      <c r="F288" s="53" t="s">
        <v>119</v>
      </c>
      <c r="G288" s="53" t="s">
        <v>90</v>
      </c>
      <c r="H288" s="60">
        <f>'вед.прил13'!I510</f>
        <v>250</v>
      </c>
    </row>
    <row r="289" spans="2:8" ht="28.5">
      <c r="B289" s="78" t="s">
        <v>242</v>
      </c>
      <c r="C289" s="54" t="s">
        <v>62</v>
      </c>
      <c r="D289" s="54" t="s">
        <v>62</v>
      </c>
      <c r="E289" s="54"/>
      <c r="F289" s="54"/>
      <c r="G289" s="54"/>
      <c r="H289" s="55">
        <f>H290</f>
        <v>5665.3</v>
      </c>
    </row>
    <row r="290" spans="2:8" ht="15">
      <c r="B290" s="75" t="s">
        <v>30</v>
      </c>
      <c r="C290" s="52" t="s">
        <v>62</v>
      </c>
      <c r="D290" s="52" t="s">
        <v>62</v>
      </c>
      <c r="E290" s="52" t="s">
        <v>243</v>
      </c>
      <c r="F290" s="52"/>
      <c r="G290" s="52"/>
      <c r="H290" s="58">
        <f>H291</f>
        <v>5665.3</v>
      </c>
    </row>
    <row r="291" spans="2:8" ht="30">
      <c r="B291" s="185" t="s">
        <v>114</v>
      </c>
      <c r="C291" s="52" t="s">
        <v>62</v>
      </c>
      <c r="D291" s="52" t="s">
        <v>62</v>
      </c>
      <c r="E291" s="52" t="s">
        <v>244</v>
      </c>
      <c r="F291" s="52"/>
      <c r="G291" s="52"/>
      <c r="H291" s="58">
        <f>H292+H295</f>
        <v>5665.3</v>
      </c>
    </row>
    <row r="292" spans="2:8" ht="90.75" customHeight="1">
      <c r="B292" s="75" t="s">
        <v>412</v>
      </c>
      <c r="C292" s="52" t="s">
        <v>62</v>
      </c>
      <c r="D292" s="52" t="s">
        <v>62</v>
      </c>
      <c r="E292" s="52" t="s">
        <v>244</v>
      </c>
      <c r="F292" s="52" t="s">
        <v>115</v>
      </c>
      <c r="G292" s="52"/>
      <c r="H292" s="58">
        <f>H293</f>
        <v>5513.2</v>
      </c>
    </row>
    <row r="293" spans="2:8" ht="32.25" customHeight="1">
      <c r="B293" s="75" t="s">
        <v>411</v>
      </c>
      <c r="C293" s="52" t="s">
        <v>62</v>
      </c>
      <c r="D293" s="52" t="s">
        <v>62</v>
      </c>
      <c r="E293" s="52" t="s">
        <v>244</v>
      </c>
      <c r="F293" s="52" t="s">
        <v>116</v>
      </c>
      <c r="G293" s="52"/>
      <c r="H293" s="58">
        <f>H294</f>
        <v>5513.2</v>
      </c>
    </row>
    <row r="294" spans="2:8" ht="18" customHeight="1">
      <c r="B294" s="77" t="s">
        <v>106</v>
      </c>
      <c r="C294" s="52" t="s">
        <v>62</v>
      </c>
      <c r="D294" s="52" t="s">
        <v>62</v>
      </c>
      <c r="E294" s="53" t="s">
        <v>244</v>
      </c>
      <c r="F294" s="53" t="s">
        <v>116</v>
      </c>
      <c r="G294" s="53" t="s">
        <v>90</v>
      </c>
      <c r="H294" s="60">
        <f>'вед.прил13'!I516</f>
        <v>5513.2</v>
      </c>
    </row>
    <row r="295" spans="2:8" ht="33" customHeight="1">
      <c r="B295" s="76" t="s">
        <v>413</v>
      </c>
      <c r="C295" s="52" t="s">
        <v>62</v>
      </c>
      <c r="D295" s="52" t="s">
        <v>62</v>
      </c>
      <c r="E295" s="52" t="s">
        <v>244</v>
      </c>
      <c r="F295" s="52" t="s">
        <v>117</v>
      </c>
      <c r="G295" s="52"/>
      <c r="H295" s="58">
        <f>H296</f>
        <v>152.1</v>
      </c>
    </row>
    <row r="296" spans="2:8" ht="42.75" customHeight="1">
      <c r="B296" s="76" t="s">
        <v>414</v>
      </c>
      <c r="C296" s="52" t="s">
        <v>62</v>
      </c>
      <c r="D296" s="52" t="s">
        <v>62</v>
      </c>
      <c r="E296" s="52" t="s">
        <v>244</v>
      </c>
      <c r="F296" s="52" t="s">
        <v>119</v>
      </c>
      <c r="G296" s="52"/>
      <c r="H296" s="58">
        <f>H297</f>
        <v>152.1</v>
      </c>
    </row>
    <row r="297" spans="2:8" ht="17.25" customHeight="1">
      <c r="B297" s="77" t="s">
        <v>106</v>
      </c>
      <c r="C297" s="52" t="s">
        <v>62</v>
      </c>
      <c r="D297" s="52" t="s">
        <v>62</v>
      </c>
      <c r="E297" s="53" t="s">
        <v>244</v>
      </c>
      <c r="F297" s="53" t="s">
        <v>119</v>
      </c>
      <c r="G297" s="53" t="s">
        <v>90</v>
      </c>
      <c r="H297" s="60">
        <f>'вед.прил13'!I519</f>
        <v>152.1</v>
      </c>
    </row>
    <row r="298" spans="2:8" ht="14.25">
      <c r="B298" s="111" t="s">
        <v>49</v>
      </c>
      <c r="C298" s="54" t="s">
        <v>64</v>
      </c>
      <c r="D298" s="54"/>
      <c r="E298" s="54"/>
      <c r="F298" s="54"/>
      <c r="G298" s="54"/>
      <c r="H298" s="112">
        <f>H301+H313+H381+H402+H359</f>
        <v>561522.9999999999</v>
      </c>
    </row>
    <row r="299" spans="2:8" ht="14.25">
      <c r="B299" s="97" t="s">
        <v>106</v>
      </c>
      <c r="C299" s="54" t="s">
        <v>64</v>
      </c>
      <c r="D299" s="54"/>
      <c r="E299" s="54"/>
      <c r="F299" s="54"/>
      <c r="G299" s="54" t="s">
        <v>90</v>
      </c>
      <c r="H299" s="112">
        <f>H312+H329+H335+H341+H388+H393+H397+H401+H407+H410+H413+H417+H420+H423+H430+H433+H436+H442+H347+H366+H373+H380+H358+H352</f>
        <v>229510.9</v>
      </c>
    </row>
    <row r="300" spans="2:8" ht="14.25">
      <c r="B300" s="97" t="s">
        <v>107</v>
      </c>
      <c r="C300" s="54" t="s">
        <v>64</v>
      </c>
      <c r="D300" s="54"/>
      <c r="E300" s="54"/>
      <c r="F300" s="54"/>
      <c r="G300" s="54" t="s">
        <v>91</v>
      </c>
      <c r="H300" s="112">
        <f>H308+H318+H325</f>
        <v>332012.1</v>
      </c>
    </row>
    <row r="301" spans="2:8" ht="14.25">
      <c r="B301" s="78" t="s">
        <v>50</v>
      </c>
      <c r="C301" s="54" t="s">
        <v>64</v>
      </c>
      <c r="D301" s="54" t="s">
        <v>57</v>
      </c>
      <c r="E301" s="54"/>
      <c r="F301" s="54"/>
      <c r="G301" s="54"/>
      <c r="H301" s="55">
        <f>H302</f>
        <v>229054.09999999998</v>
      </c>
    </row>
    <row r="302" spans="2:8" ht="45">
      <c r="B302" s="119" t="s">
        <v>161</v>
      </c>
      <c r="C302" s="52" t="s">
        <v>64</v>
      </c>
      <c r="D302" s="52" t="s">
        <v>57</v>
      </c>
      <c r="E302" s="52" t="s">
        <v>249</v>
      </c>
      <c r="F302" s="52"/>
      <c r="G302" s="52"/>
      <c r="H302" s="58">
        <f>H303</f>
        <v>229054.09999999998</v>
      </c>
    </row>
    <row r="303" spans="2:8" ht="45">
      <c r="B303" s="119" t="s">
        <v>141</v>
      </c>
      <c r="C303" s="52" t="s">
        <v>64</v>
      </c>
      <c r="D303" s="52" t="s">
        <v>57</v>
      </c>
      <c r="E303" s="52" t="s">
        <v>250</v>
      </c>
      <c r="F303" s="52"/>
      <c r="G303" s="52"/>
      <c r="H303" s="58">
        <f>H304</f>
        <v>229054.09999999998</v>
      </c>
    </row>
    <row r="304" spans="2:8" ht="60">
      <c r="B304" s="119" t="s">
        <v>142</v>
      </c>
      <c r="C304" s="52" t="s">
        <v>64</v>
      </c>
      <c r="D304" s="52" t="s">
        <v>57</v>
      </c>
      <c r="E304" s="52" t="s">
        <v>251</v>
      </c>
      <c r="F304" s="52"/>
      <c r="G304" s="52"/>
      <c r="H304" s="58">
        <f>H305+H309</f>
        <v>229054.09999999998</v>
      </c>
    </row>
    <row r="305" spans="2:8" ht="194.25" customHeight="1">
      <c r="B305" s="126" t="s">
        <v>382</v>
      </c>
      <c r="C305" s="52" t="s">
        <v>64</v>
      </c>
      <c r="D305" s="52" t="s">
        <v>57</v>
      </c>
      <c r="E305" s="52" t="s">
        <v>252</v>
      </c>
      <c r="F305" s="52"/>
      <c r="G305" s="52"/>
      <c r="H305" s="58">
        <f>H306</f>
        <v>151516.4</v>
      </c>
    </row>
    <row r="306" spans="2:8" ht="45" customHeight="1">
      <c r="B306" s="119" t="s">
        <v>121</v>
      </c>
      <c r="C306" s="52" t="s">
        <v>64</v>
      </c>
      <c r="D306" s="52" t="s">
        <v>57</v>
      </c>
      <c r="E306" s="52" t="s">
        <v>252</v>
      </c>
      <c r="F306" s="52" t="s">
        <v>120</v>
      </c>
      <c r="G306" s="52"/>
      <c r="H306" s="58">
        <f>H307</f>
        <v>151516.4</v>
      </c>
    </row>
    <row r="307" spans="2:8" ht="15">
      <c r="B307" s="119" t="s">
        <v>123</v>
      </c>
      <c r="C307" s="52" t="s">
        <v>64</v>
      </c>
      <c r="D307" s="52" t="s">
        <v>57</v>
      </c>
      <c r="E307" s="52" t="s">
        <v>252</v>
      </c>
      <c r="F307" s="52" t="s">
        <v>122</v>
      </c>
      <c r="G307" s="52"/>
      <c r="H307" s="58">
        <f>H308</f>
        <v>151516.4</v>
      </c>
    </row>
    <row r="308" spans="2:8" ht="15">
      <c r="B308" s="122" t="s">
        <v>107</v>
      </c>
      <c r="C308" s="53" t="s">
        <v>64</v>
      </c>
      <c r="D308" s="53" t="s">
        <v>57</v>
      </c>
      <c r="E308" s="53" t="s">
        <v>252</v>
      </c>
      <c r="F308" s="53" t="s">
        <v>122</v>
      </c>
      <c r="G308" s="53" t="s">
        <v>91</v>
      </c>
      <c r="H308" s="60">
        <f>'вед.прил13'!I69</f>
        <v>151516.4</v>
      </c>
    </row>
    <row r="309" spans="2:8" ht="15">
      <c r="B309" s="119" t="s">
        <v>271</v>
      </c>
      <c r="C309" s="52" t="s">
        <v>64</v>
      </c>
      <c r="D309" s="52" t="s">
        <v>57</v>
      </c>
      <c r="E309" s="52" t="s">
        <v>253</v>
      </c>
      <c r="F309" s="52"/>
      <c r="G309" s="52"/>
      <c r="H309" s="57">
        <f>H310</f>
        <v>77537.7</v>
      </c>
    </row>
    <row r="310" spans="2:8" ht="45">
      <c r="B310" s="119" t="s">
        <v>121</v>
      </c>
      <c r="C310" s="52" t="s">
        <v>64</v>
      </c>
      <c r="D310" s="52" t="s">
        <v>57</v>
      </c>
      <c r="E310" s="52" t="s">
        <v>253</v>
      </c>
      <c r="F310" s="52" t="s">
        <v>120</v>
      </c>
      <c r="G310" s="52"/>
      <c r="H310" s="57">
        <f>H311</f>
        <v>77537.7</v>
      </c>
    </row>
    <row r="311" spans="2:8" ht="15">
      <c r="B311" s="119" t="s">
        <v>123</v>
      </c>
      <c r="C311" s="52" t="s">
        <v>64</v>
      </c>
      <c r="D311" s="52" t="s">
        <v>57</v>
      </c>
      <c r="E311" s="52" t="s">
        <v>253</v>
      </c>
      <c r="F311" s="52" t="s">
        <v>122</v>
      </c>
      <c r="G311" s="52"/>
      <c r="H311" s="57">
        <f>H312</f>
        <v>77537.7</v>
      </c>
    </row>
    <row r="312" spans="2:8" ht="15">
      <c r="B312" s="120" t="s">
        <v>106</v>
      </c>
      <c r="C312" s="53" t="s">
        <v>64</v>
      </c>
      <c r="D312" s="53" t="s">
        <v>57</v>
      </c>
      <c r="E312" s="53" t="s">
        <v>253</v>
      </c>
      <c r="F312" s="53" t="s">
        <v>122</v>
      </c>
      <c r="G312" s="53" t="s">
        <v>90</v>
      </c>
      <c r="H312" s="59">
        <f>'вед.прил13'!I73</f>
        <v>77537.7</v>
      </c>
    </row>
    <row r="313" spans="2:8" ht="14.25">
      <c r="B313" s="78" t="s">
        <v>51</v>
      </c>
      <c r="C313" s="54" t="s">
        <v>64</v>
      </c>
      <c r="D313" s="54" t="s">
        <v>63</v>
      </c>
      <c r="E313" s="54"/>
      <c r="F313" s="54"/>
      <c r="G313" s="54"/>
      <c r="H313" s="55">
        <f>H314+H319+H353</f>
        <v>261446.89999999997</v>
      </c>
    </row>
    <row r="314" spans="2:8" ht="15">
      <c r="B314" s="119" t="s">
        <v>30</v>
      </c>
      <c r="C314" s="52" t="s">
        <v>64</v>
      </c>
      <c r="D314" s="52" t="s">
        <v>63</v>
      </c>
      <c r="E314" s="52" t="s">
        <v>243</v>
      </c>
      <c r="F314" s="54"/>
      <c r="G314" s="54"/>
      <c r="H314" s="58">
        <f>H315</f>
        <v>7090.8</v>
      </c>
    </row>
    <row r="315" spans="2:8" ht="45">
      <c r="B315" s="126" t="s">
        <v>266</v>
      </c>
      <c r="C315" s="52" t="s">
        <v>64</v>
      </c>
      <c r="D315" s="52" t="s">
        <v>63</v>
      </c>
      <c r="E315" s="123" t="s">
        <v>267</v>
      </c>
      <c r="F315" s="54"/>
      <c r="G315" s="54"/>
      <c r="H315" s="58">
        <f>H316</f>
        <v>7090.8</v>
      </c>
    </row>
    <row r="316" spans="2:8" ht="45">
      <c r="B316" s="119" t="s">
        <v>121</v>
      </c>
      <c r="C316" s="52" t="s">
        <v>64</v>
      </c>
      <c r="D316" s="52" t="s">
        <v>63</v>
      </c>
      <c r="E316" s="123" t="s">
        <v>267</v>
      </c>
      <c r="F316" s="52" t="s">
        <v>120</v>
      </c>
      <c r="G316" s="54"/>
      <c r="H316" s="58">
        <f>H317</f>
        <v>7090.8</v>
      </c>
    </row>
    <row r="317" spans="2:8" ht="15">
      <c r="B317" s="119" t="s">
        <v>123</v>
      </c>
      <c r="C317" s="52" t="s">
        <v>64</v>
      </c>
      <c r="D317" s="52" t="s">
        <v>63</v>
      </c>
      <c r="E317" s="123" t="s">
        <v>267</v>
      </c>
      <c r="F317" s="52" t="s">
        <v>122</v>
      </c>
      <c r="G317" s="54"/>
      <c r="H317" s="58">
        <f>H318</f>
        <v>7090.8</v>
      </c>
    </row>
    <row r="318" spans="2:8" ht="15">
      <c r="B318" s="122" t="s">
        <v>107</v>
      </c>
      <c r="C318" s="53" t="s">
        <v>64</v>
      </c>
      <c r="D318" s="53" t="s">
        <v>63</v>
      </c>
      <c r="E318" s="124" t="s">
        <v>267</v>
      </c>
      <c r="F318" s="53" t="s">
        <v>122</v>
      </c>
      <c r="G318" s="53" t="s">
        <v>91</v>
      </c>
      <c r="H318" s="60">
        <f>'вед.прил13'!I79</f>
        <v>7090.8</v>
      </c>
    </row>
    <row r="319" spans="2:8" ht="45">
      <c r="B319" s="119" t="s">
        <v>161</v>
      </c>
      <c r="C319" s="52" t="s">
        <v>64</v>
      </c>
      <c r="D319" s="52" t="s">
        <v>63</v>
      </c>
      <c r="E319" s="52" t="s">
        <v>249</v>
      </c>
      <c r="F319" s="52"/>
      <c r="G319" s="52"/>
      <c r="H319" s="58">
        <f>H320+H330+H336+H342</f>
        <v>254256.09999999998</v>
      </c>
    </row>
    <row r="320" spans="2:8" ht="30.75" customHeight="1">
      <c r="B320" s="75" t="s">
        <v>143</v>
      </c>
      <c r="C320" s="52" t="s">
        <v>64</v>
      </c>
      <c r="D320" s="52" t="s">
        <v>63</v>
      </c>
      <c r="E320" s="52" t="s">
        <v>254</v>
      </c>
      <c r="F320" s="52"/>
      <c r="G320" s="52"/>
      <c r="H320" s="58">
        <f>H321</f>
        <v>231807.4</v>
      </c>
    </row>
    <row r="321" spans="2:8" ht="45">
      <c r="B321" s="126" t="s">
        <v>268</v>
      </c>
      <c r="C321" s="52" t="s">
        <v>64</v>
      </c>
      <c r="D321" s="52" t="s">
        <v>63</v>
      </c>
      <c r="E321" s="52" t="s">
        <v>255</v>
      </c>
      <c r="F321" s="52"/>
      <c r="G321" s="52"/>
      <c r="H321" s="58">
        <f>H322+H326</f>
        <v>231807.4</v>
      </c>
    </row>
    <row r="322" spans="2:8" ht="191.25" customHeight="1">
      <c r="B322" s="126" t="s">
        <v>382</v>
      </c>
      <c r="C322" s="52" t="s">
        <v>64</v>
      </c>
      <c r="D322" s="52" t="s">
        <v>63</v>
      </c>
      <c r="E322" s="52" t="s">
        <v>269</v>
      </c>
      <c r="F322" s="52"/>
      <c r="G322" s="52"/>
      <c r="H322" s="58">
        <f>H323</f>
        <v>173404.9</v>
      </c>
    </row>
    <row r="323" spans="2:8" ht="44.25" customHeight="1">
      <c r="B323" s="119" t="s">
        <v>121</v>
      </c>
      <c r="C323" s="52" t="s">
        <v>64</v>
      </c>
      <c r="D323" s="52" t="s">
        <v>63</v>
      </c>
      <c r="E323" s="52" t="s">
        <v>269</v>
      </c>
      <c r="F323" s="52" t="s">
        <v>120</v>
      </c>
      <c r="G323" s="52"/>
      <c r="H323" s="58">
        <f>H324</f>
        <v>173404.9</v>
      </c>
    </row>
    <row r="324" spans="2:8" ht="15">
      <c r="B324" s="119" t="s">
        <v>123</v>
      </c>
      <c r="C324" s="52" t="s">
        <v>64</v>
      </c>
      <c r="D324" s="52" t="s">
        <v>63</v>
      </c>
      <c r="E324" s="52" t="s">
        <v>269</v>
      </c>
      <c r="F324" s="52" t="s">
        <v>122</v>
      </c>
      <c r="G324" s="52"/>
      <c r="H324" s="58">
        <f>H325</f>
        <v>173404.9</v>
      </c>
    </row>
    <row r="325" spans="2:8" ht="15">
      <c r="B325" s="122" t="s">
        <v>107</v>
      </c>
      <c r="C325" s="53" t="s">
        <v>64</v>
      </c>
      <c r="D325" s="53" t="s">
        <v>63</v>
      </c>
      <c r="E325" s="53" t="s">
        <v>269</v>
      </c>
      <c r="F325" s="53" t="s">
        <v>122</v>
      </c>
      <c r="G325" s="53" t="s">
        <v>91</v>
      </c>
      <c r="H325" s="59">
        <f>'вед.прил13'!I86</f>
        <v>173404.9</v>
      </c>
    </row>
    <row r="326" spans="2:8" ht="15">
      <c r="B326" s="119" t="s">
        <v>271</v>
      </c>
      <c r="C326" s="52" t="s">
        <v>64</v>
      </c>
      <c r="D326" s="52" t="s">
        <v>63</v>
      </c>
      <c r="E326" s="52" t="s">
        <v>256</v>
      </c>
      <c r="F326" s="52"/>
      <c r="G326" s="52"/>
      <c r="H326" s="57">
        <f>H327</f>
        <v>58402.5</v>
      </c>
    </row>
    <row r="327" spans="2:8" ht="45">
      <c r="B327" s="119" t="s">
        <v>121</v>
      </c>
      <c r="C327" s="52" t="s">
        <v>64</v>
      </c>
      <c r="D327" s="52" t="s">
        <v>63</v>
      </c>
      <c r="E327" s="52" t="s">
        <v>256</v>
      </c>
      <c r="F327" s="52" t="s">
        <v>120</v>
      </c>
      <c r="G327" s="52"/>
      <c r="H327" s="57">
        <f>H328</f>
        <v>58402.5</v>
      </c>
    </row>
    <row r="328" spans="2:8" ht="15">
      <c r="B328" s="119" t="s">
        <v>123</v>
      </c>
      <c r="C328" s="52" t="s">
        <v>64</v>
      </c>
      <c r="D328" s="52" t="s">
        <v>63</v>
      </c>
      <c r="E328" s="52" t="s">
        <v>256</v>
      </c>
      <c r="F328" s="52" t="s">
        <v>122</v>
      </c>
      <c r="G328" s="52"/>
      <c r="H328" s="57">
        <f>H329</f>
        <v>58402.5</v>
      </c>
    </row>
    <row r="329" spans="2:8" ht="15">
      <c r="B329" s="120" t="s">
        <v>106</v>
      </c>
      <c r="C329" s="53" t="s">
        <v>64</v>
      </c>
      <c r="D329" s="53" t="s">
        <v>63</v>
      </c>
      <c r="E329" s="53" t="s">
        <v>256</v>
      </c>
      <c r="F329" s="53" t="s">
        <v>122</v>
      </c>
      <c r="G329" s="53" t="s">
        <v>90</v>
      </c>
      <c r="H329" s="59">
        <f>'вед.прил13'!I90</f>
        <v>58402.5</v>
      </c>
    </row>
    <row r="330" spans="2:8" ht="45">
      <c r="B330" s="76" t="s">
        <v>147</v>
      </c>
      <c r="C330" s="52" t="s">
        <v>64</v>
      </c>
      <c r="D330" s="52" t="s">
        <v>63</v>
      </c>
      <c r="E330" s="52" t="s">
        <v>21</v>
      </c>
      <c r="F330" s="52"/>
      <c r="G330" s="52"/>
      <c r="H330" s="57">
        <f>H331</f>
        <v>2338.6</v>
      </c>
    </row>
    <row r="331" spans="2:8" ht="30">
      <c r="B331" s="83" t="s">
        <v>372</v>
      </c>
      <c r="C331" s="52" t="s">
        <v>64</v>
      </c>
      <c r="D331" s="52" t="s">
        <v>63</v>
      </c>
      <c r="E331" s="52" t="s">
        <v>149</v>
      </c>
      <c r="F331" s="52"/>
      <c r="G331" s="52"/>
      <c r="H331" s="57">
        <f>H332</f>
        <v>2338.6</v>
      </c>
    </row>
    <row r="332" spans="2:8" ht="15">
      <c r="B332" s="80" t="s">
        <v>271</v>
      </c>
      <c r="C332" s="52" t="s">
        <v>64</v>
      </c>
      <c r="D332" s="52" t="s">
        <v>63</v>
      </c>
      <c r="E332" s="52" t="s">
        <v>150</v>
      </c>
      <c r="F332" s="52"/>
      <c r="G332" s="52"/>
      <c r="H332" s="57">
        <f>H333</f>
        <v>2338.6</v>
      </c>
    </row>
    <row r="333" spans="2:8" ht="45">
      <c r="B333" s="75" t="s">
        <v>121</v>
      </c>
      <c r="C333" s="52" t="s">
        <v>64</v>
      </c>
      <c r="D333" s="52" t="s">
        <v>63</v>
      </c>
      <c r="E333" s="52" t="s">
        <v>150</v>
      </c>
      <c r="F333" s="52" t="s">
        <v>120</v>
      </c>
      <c r="G333" s="52"/>
      <c r="H333" s="57">
        <f>H334</f>
        <v>2338.6</v>
      </c>
    </row>
    <row r="334" spans="2:8" ht="15">
      <c r="B334" s="75" t="s">
        <v>123</v>
      </c>
      <c r="C334" s="52" t="s">
        <v>64</v>
      </c>
      <c r="D334" s="52" t="s">
        <v>63</v>
      </c>
      <c r="E334" s="52" t="s">
        <v>150</v>
      </c>
      <c r="F334" s="52" t="s">
        <v>122</v>
      </c>
      <c r="G334" s="52"/>
      <c r="H334" s="57">
        <f>H335</f>
        <v>2338.6</v>
      </c>
    </row>
    <row r="335" spans="2:8" ht="15">
      <c r="B335" s="77" t="s">
        <v>106</v>
      </c>
      <c r="C335" s="53" t="s">
        <v>64</v>
      </c>
      <c r="D335" s="52" t="s">
        <v>63</v>
      </c>
      <c r="E335" s="53" t="s">
        <v>150</v>
      </c>
      <c r="F335" s="53" t="s">
        <v>122</v>
      </c>
      <c r="G335" s="53" t="s">
        <v>90</v>
      </c>
      <c r="H335" s="59">
        <f>'вед.прил13'!I96</f>
        <v>2338.6</v>
      </c>
    </row>
    <row r="336" spans="2:8" ht="43.5" customHeight="1">
      <c r="B336" s="76" t="s">
        <v>151</v>
      </c>
      <c r="C336" s="52" t="s">
        <v>64</v>
      </c>
      <c r="D336" s="52" t="s">
        <v>63</v>
      </c>
      <c r="E336" s="52" t="s">
        <v>234</v>
      </c>
      <c r="F336" s="52"/>
      <c r="G336" s="52"/>
      <c r="H336" s="57">
        <f>H337</f>
        <v>13725.3</v>
      </c>
    </row>
    <row r="337" spans="2:8" ht="60">
      <c r="B337" s="76" t="s">
        <v>235</v>
      </c>
      <c r="C337" s="52" t="s">
        <v>64</v>
      </c>
      <c r="D337" s="52" t="s">
        <v>63</v>
      </c>
      <c r="E337" s="52" t="s">
        <v>236</v>
      </c>
      <c r="F337" s="52"/>
      <c r="G337" s="52"/>
      <c r="H337" s="57">
        <f>H338</f>
        <v>13725.3</v>
      </c>
    </row>
    <row r="338" spans="2:8" ht="15">
      <c r="B338" s="147" t="s">
        <v>271</v>
      </c>
      <c r="C338" s="52" t="s">
        <v>64</v>
      </c>
      <c r="D338" s="52" t="s">
        <v>63</v>
      </c>
      <c r="E338" s="52" t="s">
        <v>408</v>
      </c>
      <c r="F338" s="52"/>
      <c r="G338" s="52"/>
      <c r="H338" s="57">
        <f>H339</f>
        <v>13725.3</v>
      </c>
    </row>
    <row r="339" spans="2:8" ht="45">
      <c r="B339" s="75" t="s">
        <v>121</v>
      </c>
      <c r="C339" s="52" t="s">
        <v>64</v>
      </c>
      <c r="D339" s="52" t="s">
        <v>63</v>
      </c>
      <c r="E339" s="52" t="s">
        <v>408</v>
      </c>
      <c r="F339" s="52" t="s">
        <v>120</v>
      </c>
      <c r="G339" s="52"/>
      <c r="H339" s="57">
        <f>H340</f>
        <v>13725.3</v>
      </c>
    </row>
    <row r="340" spans="2:8" ht="15">
      <c r="B340" s="75" t="s">
        <v>123</v>
      </c>
      <c r="C340" s="52" t="s">
        <v>64</v>
      </c>
      <c r="D340" s="52" t="s">
        <v>63</v>
      </c>
      <c r="E340" s="52" t="s">
        <v>408</v>
      </c>
      <c r="F340" s="52" t="s">
        <v>122</v>
      </c>
      <c r="G340" s="52"/>
      <c r="H340" s="57">
        <f>H341</f>
        <v>13725.3</v>
      </c>
    </row>
    <row r="341" spans="2:8" ht="15">
      <c r="B341" s="77" t="s">
        <v>106</v>
      </c>
      <c r="C341" s="53" t="s">
        <v>64</v>
      </c>
      <c r="D341" s="53" t="s">
        <v>63</v>
      </c>
      <c r="E341" s="53" t="s">
        <v>408</v>
      </c>
      <c r="F341" s="53" t="s">
        <v>122</v>
      </c>
      <c r="G341" s="53" t="s">
        <v>90</v>
      </c>
      <c r="H341" s="59">
        <f>'вед.прил13'!I102</f>
        <v>13725.3</v>
      </c>
    </row>
    <row r="342" spans="2:8" ht="45">
      <c r="B342" s="76" t="s">
        <v>157</v>
      </c>
      <c r="C342" s="52" t="s">
        <v>64</v>
      </c>
      <c r="D342" s="52" t="s">
        <v>63</v>
      </c>
      <c r="E342" s="52" t="s">
        <v>15</v>
      </c>
      <c r="F342" s="53"/>
      <c r="G342" s="53"/>
      <c r="H342" s="57">
        <f>H343+H348</f>
        <v>6384.8</v>
      </c>
    </row>
    <row r="343" spans="2:8" ht="75">
      <c r="B343" s="76" t="s">
        <v>364</v>
      </c>
      <c r="C343" s="52" t="s">
        <v>64</v>
      </c>
      <c r="D343" s="52" t="s">
        <v>63</v>
      </c>
      <c r="E343" s="52" t="s">
        <v>365</v>
      </c>
      <c r="F343" s="53"/>
      <c r="G343" s="53"/>
      <c r="H343" s="57">
        <f>H347</f>
        <v>3884.8</v>
      </c>
    </row>
    <row r="344" spans="2:8" ht="15">
      <c r="B344" s="76" t="s">
        <v>271</v>
      </c>
      <c r="C344" s="52" t="s">
        <v>64</v>
      </c>
      <c r="D344" s="52" t="s">
        <v>63</v>
      </c>
      <c r="E344" s="52" t="s">
        <v>366</v>
      </c>
      <c r="F344" s="53"/>
      <c r="G344" s="53"/>
      <c r="H344" s="57">
        <f>H345</f>
        <v>3884.8</v>
      </c>
    </row>
    <row r="345" spans="2:8" ht="30">
      <c r="B345" s="75" t="s">
        <v>357</v>
      </c>
      <c r="C345" s="52" t="s">
        <v>64</v>
      </c>
      <c r="D345" s="52" t="s">
        <v>63</v>
      </c>
      <c r="E345" s="52" t="s">
        <v>366</v>
      </c>
      <c r="F345" s="52" t="s">
        <v>200</v>
      </c>
      <c r="G345" s="53"/>
      <c r="H345" s="57">
        <f>H346</f>
        <v>3884.8</v>
      </c>
    </row>
    <row r="346" spans="2:8" ht="15">
      <c r="B346" s="75" t="s">
        <v>229</v>
      </c>
      <c r="C346" s="52" t="s">
        <v>64</v>
      </c>
      <c r="D346" s="52" t="s">
        <v>63</v>
      </c>
      <c r="E346" s="52" t="s">
        <v>366</v>
      </c>
      <c r="F346" s="52" t="s">
        <v>27</v>
      </c>
      <c r="G346" s="53"/>
      <c r="H346" s="57">
        <f>H347</f>
        <v>3884.8</v>
      </c>
    </row>
    <row r="347" spans="2:8" ht="15">
      <c r="B347" s="77" t="s">
        <v>106</v>
      </c>
      <c r="C347" s="53" t="s">
        <v>64</v>
      </c>
      <c r="D347" s="53" t="s">
        <v>63</v>
      </c>
      <c r="E347" s="53" t="s">
        <v>366</v>
      </c>
      <c r="F347" s="53" t="s">
        <v>27</v>
      </c>
      <c r="G347" s="53" t="s">
        <v>90</v>
      </c>
      <c r="H347" s="59">
        <f>'вед.прил13'!I231</f>
        <v>3884.8</v>
      </c>
    </row>
    <row r="348" spans="2:8" ht="75">
      <c r="B348" s="76" t="s">
        <v>397</v>
      </c>
      <c r="C348" s="52" t="s">
        <v>64</v>
      </c>
      <c r="D348" s="52" t="s">
        <v>63</v>
      </c>
      <c r="E348" s="52" t="s">
        <v>398</v>
      </c>
      <c r="F348" s="53"/>
      <c r="G348" s="53"/>
      <c r="H348" s="57">
        <f>H349</f>
        <v>2500</v>
      </c>
    </row>
    <row r="349" spans="2:8" ht="15">
      <c r="B349" s="76" t="s">
        <v>271</v>
      </c>
      <c r="C349" s="52" t="s">
        <v>64</v>
      </c>
      <c r="D349" s="52" t="s">
        <v>63</v>
      </c>
      <c r="E349" s="52" t="s">
        <v>399</v>
      </c>
      <c r="F349" s="53"/>
      <c r="G349" s="53"/>
      <c r="H349" s="57">
        <f>H350</f>
        <v>2500</v>
      </c>
    </row>
    <row r="350" spans="2:8" ht="45">
      <c r="B350" s="75" t="s">
        <v>121</v>
      </c>
      <c r="C350" s="52" t="s">
        <v>64</v>
      </c>
      <c r="D350" s="52" t="s">
        <v>63</v>
      </c>
      <c r="E350" s="52" t="s">
        <v>399</v>
      </c>
      <c r="F350" s="52" t="s">
        <v>120</v>
      </c>
      <c r="G350" s="53"/>
      <c r="H350" s="57">
        <f>H351</f>
        <v>2500</v>
      </c>
    </row>
    <row r="351" spans="2:8" ht="15">
      <c r="B351" s="75" t="s">
        <v>123</v>
      </c>
      <c r="C351" s="52" t="s">
        <v>64</v>
      </c>
      <c r="D351" s="52" t="s">
        <v>63</v>
      </c>
      <c r="E351" s="52" t="s">
        <v>399</v>
      </c>
      <c r="F351" s="52" t="s">
        <v>122</v>
      </c>
      <c r="G351" s="53"/>
      <c r="H351" s="57">
        <f>H352</f>
        <v>2500</v>
      </c>
    </row>
    <row r="352" spans="2:8" ht="15">
      <c r="B352" s="77" t="s">
        <v>106</v>
      </c>
      <c r="C352" s="53" t="s">
        <v>64</v>
      </c>
      <c r="D352" s="53" t="s">
        <v>63</v>
      </c>
      <c r="E352" s="53" t="s">
        <v>399</v>
      </c>
      <c r="F352" s="53" t="s">
        <v>122</v>
      </c>
      <c r="G352" s="53" t="s">
        <v>90</v>
      </c>
      <c r="H352" s="59">
        <f>'вед.прил13'!I108</f>
        <v>2500</v>
      </c>
    </row>
    <row r="353" spans="2:8" ht="45">
      <c r="B353" s="76" t="s">
        <v>160</v>
      </c>
      <c r="C353" s="52" t="s">
        <v>64</v>
      </c>
      <c r="D353" s="52" t="s">
        <v>63</v>
      </c>
      <c r="E353" s="52" t="s">
        <v>22</v>
      </c>
      <c r="F353" s="52"/>
      <c r="G353" s="52"/>
      <c r="H353" s="57">
        <f>H354</f>
        <v>100</v>
      </c>
    </row>
    <row r="354" spans="2:8" ht="75">
      <c r="B354" s="87" t="s">
        <v>23</v>
      </c>
      <c r="C354" s="52" t="s">
        <v>64</v>
      </c>
      <c r="D354" s="52" t="s">
        <v>63</v>
      </c>
      <c r="E354" s="52" t="s">
        <v>24</v>
      </c>
      <c r="F354" s="52"/>
      <c r="G354" s="52"/>
      <c r="H354" s="57">
        <f>H355</f>
        <v>100</v>
      </c>
    </row>
    <row r="355" spans="2:8" ht="15">
      <c r="B355" s="76" t="s">
        <v>271</v>
      </c>
      <c r="C355" s="52" t="s">
        <v>64</v>
      </c>
      <c r="D355" s="52" t="s">
        <v>63</v>
      </c>
      <c r="E355" s="52" t="s">
        <v>25</v>
      </c>
      <c r="F355" s="52"/>
      <c r="G355" s="52"/>
      <c r="H355" s="57">
        <f>H356</f>
        <v>100</v>
      </c>
    </row>
    <row r="356" spans="2:8" ht="45">
      <c r="B356" s="75" t="s">
        <v>121</v>
      </c>
      <c r="C356" s="52" t="s">
        <v>64</v>
      </c>
      <c r="D356" s="52" t="s">
        <v>63</v>
      </c>
      <c r="E356" s="52" t="s">
        <v>25</v>
      </c>
      <c r="F356" s="52" t="s">
        <v>120</v>
      </c>
      <c r="G356" s="52"/>
      <c r="H356" s="57">
        <f>H357</f>
        <v>100</v>
      </c>
    </row>
    <row r="357" spans="2:8" ht="15">
      <c r="B357" s="75" t="s">
        <v>123</v>
      </c>
      <c r="C357" s="52" t="s">
        <v>64</v>
      </c>
      <c r="D357" s="52" t="s">
        <v>63</v>
      </c>
      <c r="E357" s="52" t="s">
        <v>25</v>
      </c>
      <c r="F357" s="52" t="s">
        <v>122</v>
      </c>
      <c r="G357" s="52"/>
      <c r="H357" s="57">
        <f>H358</f>
        <v>100</v>
      </c>
    </row>
    <row r="358" spans="2:8" ht="15">
      <c r="B358" s="77" t="s">
        <v>106</v>
      </c>
      <c r="C358" s="53" t="s">
        <v>64</v>
      </c>
      <c r="D358" s="53" t="s">
        <v>63</v>
      </c>
      <c r="E358" s="53" t="s">
        <v>25</v>
      </c>
      <c r="F358" s="53" t="s">
        <v>122</v>
      </c>
      <c r="G358" s="53" t="s">
        <v>90</v>
      </c>
      <c r="H358" s="59">
        <f>'вед.прил13'!I114</f>
        <v>100</v>
      </c>
    </row>
    <row r="359" spans="2:8" ht="14.25">
      <c r="B359" s="78" t="s">
        <v>368</v>
      </c>
      <c r="C359" s="54" t="s">
        <v>64</v>
      </c>
      <c r="D359" s="54" t="s">
        <v>58</v>
      </c>
      <c r="E359" s="54"/>
      <c r="F359" s="54"/>
      <c r="G359" s="54"/>
      <c r="H359" s="55">
        <f>H360+H367+H374</f>
        <v>49207.9</v>
      </c>
    </row>
    <row r="360" spans="2:8" ht="45">
      <c r="B360" s="75" t="s">
        <v>161</v>
      </c>
      <c r="C360" s="52" t="s">
        <v>64</v>
      </c>
      <c r="D360" s="52" t="s">
        <v>58</v>
      </c>
      <c r="E360" s="52" t="s">
        <v>249</v>
      </c>
      <c r="F360" s="52"/>
      <c r="G360" s="52"/>
      <c r="H360" s="58">
        <f aca="true" t="shared" si="1" ref="H360:H365">H361</f>
        <v>9081.4</v>
      </c>
    </row>
    <row r="361" spans="2:8" ht="45">
      <c r="B361" s="76" t="s">
        <v>145</v>
      </c>
      <c r="C361" s="52" t="s">
        <v>64</v>
      </c>
      <c r="D361" s="52" t="s">
        <v>58</v>
      </c>
      <c r="E361" s="52" t="s">
        <v>230</v>
      </c>
      <c r="F361" s="52"/>
      <c r="G361" s="52"/>
      <c r="H361" s="58">
        <f t="shared" si="1"/>
        <v>9081.4</v>
      </c>
    </row>
    <row r="362" spans="2:8" ht="45">
      <c r="B362" s="75" t="s">
        <v>146</v>
      </c>
      <c r="C362" s="52" t="s">
        <v>64</v>
      </c>
      <c r="D362" s="52" t="s">
        <v>58</v>
      </c>
      <c r="E362" s="52" t="s">
        <v>231</v>
      </c>
      <c r="F362" s="52"/>
      <c r="G362" s="52"/>
      <c r="H362" s="58">
        <f t="shared" si="1"/>
        <v>9081.4</v>
      </c>
    </row>
    <row r="363" spans="2:8" ht="15">
      <c r="B363" s="80" t="s">
        <v>271</v>
      </c>
      <c r="C363" s="52" t="s">
        <v>64</v>
      </c>
      <c r="D363" s="52" t="s">
        <v>58</v>
      </c>
      <c r="E363" s="52" t="s">
        <v>232</v>
      </c>
      <c r="F363" s="53"/>
      <c r="G363" s="53"/>
      <c r="H363" s="58">
        <f t="shared" si="1"/>
        <v>9081.4</v>
      </c>
    </row>
    <row r="364" spans="2:8" ht="45">
      <c r="B364" s="75" t="s">
        <v>121</v>
      </c>
      <c r="C364" s="52" t="s">
        <v>64</v>
      </c>
      <c r="D364" s="52" t="s">
        <v>58</v>
      </c>
      <c r="E364" s="52" t="s">
        <v>232</v>
      </c>
      <c r="F364" s="52" t="s">
        <v>120</v>
      </c>
      <c r="G364" s="52"/>
      <c r="H364" s="58">
        <f t="shared" si="1"/>
        <v>9081.4</v>
      </c>
    </row>
    <row r="365" spans="2:8" ht="15">
      <c r="B365" s="75" t="s">
        <v>123</v>
      </c>
      <c r="C365" s="52" t="s">
        <v>64</v>
      </c>
      <c r="D365" s="52" t="s">
        <v>58</v>
      </c>
      <c r="E365" s="52" t="s">
        <v>233</v>
      </c>
      <c r="F365" s="52" t="s">
        <v>122</v>
      </c>
      <c r="G365" s="52"/>
      <c r="H365" s="58">
        <f t="shared" si="1"/>
        <v>9081.4</v>
      </c>
    </row>
    <row r="366" spans="2:8" ht="15">
      <c r="B366" s="77" t="s">
        <v>106</v>
      </c>
      <c r="C366" s="53" t="s">
        <v>64</v>
      </c>
      <c r="D366" s="53" t="s">
        <v>58</v>
      </c>
      <c r="E366" s="53" t="s">
        <v>233</v>
      </c>
      <c r="F366" s="53" t="s">
        <v>122</v>
      </c>
      <c r="G366" s="53" t="s">
        <v>90</v>
      </c>
      <c r="H366" s="60">
        <f>'вед.прил13'!I531</f>
        <v>9081.4</v>
      </c>
    </row>
    <row r="367" spans="2:8" ht="45">
      <c r="B367" s="75" t="s">
        <v>176</v>
      </c>
      <c r="C367" s="52" t="s">
        <v>64</v>
      </c>
      <c r="D367" s="52" t="s">
        <v>58</v>
      </c>
      <c r="E367" s="52" t="s">
        <v>291</v>
      </c>
      <c r="F367" s="52"/>
      <c r="G367" s="52"/>
      <c r="H367" s="58">
        <f aca="true" t="shared" si="2" ref="H367:H372">H368</f>
        <v>26744.1</v>
      </c>
    </row>
    <row r="368" spans="2:8" ht="45">
      <c r="B368" s="75" t="s">
        <v>31</v>
      </c>
      <c r="C368" s="52" t="s">
        <v>64</v>
      </c>
      <c r="D368" s="52" t="s">
        <v>58</v>
      </c>
      <c r="E368" s="52" t="s">
        <v>291</v>
      </c>
      <c r="F368" s="52"/>
      <c r="G368" s="52"/>
      <c r="H368" s="58">
        <f t="shared" si="2"/>
        <v>26744.1</v>
      </c>
    </row>
    <row r="369" spans="2:8" ht="60">
      <c r="B369" s="75" t="s">
        <v>187</v>
      </c>
      <c r="C369" s="52" t="s">
        <v>64</v>
      </c>
      <c r="D369" s="52" t="s">
        <v>58</v>
      </c>
      <c r="E369" s="52" t="s">
        <v>294</v>
      </c>
      <c r="F369" s="52"/>
      <c r="G369" s="52"/>
      <c r="H369" s="58">
        <f t="shared" si="2"/>
        <v>26744.1</v>
      </c>
    </row>
    <row r="370" spans="2:8" ht="15">
      <c r="B370" s="76" t="s">
        <v>271</v>
      </c>
      <c r="C370" s="52" t="s">
        <v>64</v>
      </c>
      <c r="D370" s="52" t="s">
        <v>58</v>
      </c>
      <c r="E370" s="52" t="s">
        <v>295</v>
      </c>
      <c r="F370" s="52"/>
      <c r="G370" s="52"/>
      <c r="H370" s="58">
        <f t="shared" si="2"/>
        <v>26744.1</v>
      </c>
    </row>
    <row r="371" spans="2:8" ht="45">
      <c r="B371" s="75" t="s">
        <v>121</v>
      </c>
      <c r="C371" s="52" t="s">
        <v>64</v>
      </c>
      <c r="D371" s="52" t="s">
        <v>58</v>
      </c>
      <c r="E371" s="52" t="s">
        <v>295</v>
      </c>
      <c r="F371" s="52" t="s">
        <v>120</v>
      </c>
      <c r="G371" s="52"/>
      <c r="H371" s="58">
        <f t="shared" si="2"/>
        <v>26744.1</v>
      </c>
    </row>
    <row r="372" spans="2:8" ht="15">
      <c r="B372" s="75" t="s">
        <v>123</v>
      </c>
      <c r="C372" s="52" t="s">
        <v>64</v>
      </c>
      <c r="D372" s="52" t="s">
        <v>58</v>
      </c>
      <c r="E372" s="52" t="s">
        <v>295</v>
      </c>
      <c r="F372" s="52" t="s">
        <v>122</v>
      </c>
      <c r="G372" s="52"/>
      <c r="H372" s="58">
        <f t="shared" si="2"/>
        <v>26744.1</v>
      </c>
    </row>
    <row r="373" spans="2:8" ht="15">
      <c r="B373" s="77" t="s">
        <v>106</v>
      </c>
      <c r="C373" s="53" t="s">
        <v>64</v>
      </c>
      <c r="D373" s="53" t="s">
        <v>58</v>
      </c>
      <c r="E373" s="53" t="s">
        <v>295</v>
      </c>
      <c r="F373" s="53" t="s">
        <v>122</v>
      </c>
      <c r="G373" s="53" t="s">
        <v>90</v>
      </c>
      <c r="H373" s="60">
        <f>'вед.прил13'!I538</f>
        <v>26744.1</v>
      </c>
    </row>
    <row r="374" spans="2:8" ht="47.25" customHeight="1">
      <c r="B374" s="75" t="s">
        <v>466</v>
      </c>
      <c r="C374" s="52" t="s">
        <v>64</v>
      </c>
      <c r="D374" s="52" t="s">
        <v>58</v>
      </c>
      <c r="E374" s="52" t="s">
        <v>342</v>
      </c>
      <c r="F374" s="52"/>
      <c r="G374" s="52"/>
      <c r="H374" s="58">
        <f aca="true" t="shared" si="3" ref="H374:H379">H375</f>
        <v>13382.4</v>
      </c>
    </row>
    <row r="375" spans="2:8" ht="60">
      <c r="B375" s="119" t="s">
        <v>468</v>
      </c>
      <c r="C375" s="52" t="s">
        <v>64</v>
      </c>
      <c r="D375" s="52" t="s">
        <v>58</v>
      </c>
      <c r="E375" s="52" t="s">
        <v>353</v>
      </c>
      <c r="F375" s="52"/>
      <c r="G375" s="52"/>
      <c r="H375" s="58">
        <f t="shared" si="3"/>
        <v>13382.4</v>
      </c>
    </row>
    <row r="376" spans="2:8" ht="75">
      <c r="B376" s="75" t="s">
        <v>350</v>
      </c>
      <c r="C376" s="52" t="s">
        <v>64</v>
      </c>
      <c r="D376" s="52" t="s">
        <v>58</v>
      </c>
      <c r="E376" s="52" t="s">
        <v>352</v>
      </c>
      <c r="F376" s="52"/>
      <c r="G376" s="52"/>
      <c r="H376" s="58">
        <f t="shared" si="3"/>
        <v>13382.4</v>
      </c>
    </row>
    <row r="377" spans="2:8" ht="15">
      <c r="B377" s="76" t="s">
        <v>271</v>
      </c>
      <c r="C377" s="52" t="s">
        <v>64</v>
      </c>
      <c r="D377" s="52" t="s">
        <v>58</v>
      </c>
      <c r="E377" s="52" t="s">
        <v>351</v>
      </c>
      <c r="F377" s="52"/>
      <c r="G377" s="52"/>
      <c r="H377" s="58">
        <f t="shared" si="3"/>
        <v>13382.4</v>
      </c>
    </row>
    <row r="378" spans="2:8" ht="45">
      <c r="B378" s="75" t="s">
        <v>121</v>
      </c>
      <c r="C378" s="52" t="s">
        <v>64</v>
      </c>
      <c r="D378" s="52" t="s">
        <v>58</v>
      </c>
      <c r="E378" s="52" t="s">
        <v>351</v>
      </c>
      <c r="F378" s="52" t="s">
        <v>120</v>
      </c>
      <c r="G378" s="52"/>
      <c r="H378" s="58">
        <f t="shared" si="3"/>
        <v>13382.4</v>
      </c>
    </row>
    <row r="379" spans="2:8" ht="15">
      <c r="B379" s="75" t="s">
        <v>123</v>
      </c>
      <c r="C379" s="52" t="s">
        <v>64</v>
      </c>
      <c r="D379" s="52" t="s">
        <v>58</v>
      </c>
      <c r="E379" s="52" t="s">
        <v>351</v>
      </c>
      <c r="F379" s="52" t="s">
        <v>122</v>
      </c>
      <c r="G379" s="52"/>
      <c r="H379" s="58">
        <f t="shared" si="3"/>
        <v>13382.4</v>
      </c>
    </row>
    <row r="380" spans="2:8" ht="15">
      <c r="B380" s="77" t="s">
        <v>106</v>
      </c>
      <c r="C380" s="53" t="s">
        <v>64</v>
      </c>
      <c r="D380" s="53" t="s">
        <v>58</v>
      </c>
      <c r="E380" s="53" t="s">
        <v>351</v>
      </c>
      <c r="F380" s="53" t="s">
        <v>122</v>
      </c>
      <c r="G380" s="53" t="s">
        <v>90</v>
      </c>
      <c r="H380" s="60">
        <f>'вед.прил13'!I545</f>
        <v>13382.4</v>
      </c>
    </row>
    <row r="381" spans="2:8" ht="14.25">
      <c r="B381" s="78" t="s">
        <v>410</v>
      </c>
      <c r="C381" s="54" t="s">
        <v>64</v>
      </c>
      <c r="D381" s="54" t="s">
        <v>64</v>
      </c>
      <c r="E381" s="54"/>
      <c r="F381" s="54"/>
      <c r="G381" s="54"/>
      <c r="H381" s="56">
        <f>H382+H389</f>
        <v>1430</v>
      </c>
    </row>
    <row r="382" spans="2:8" ht="45">
      <c r="B382" s="75" t="s">
        <v>161</v>
      </c>
      <c r="C382" s="52" t="s">
        <v>64</v>
      </c>
      <c r="D382" s="52" t="s">
        <v>64</v>
      </c>
      <c r="E382" s="52" t="s">
        <v>249</v>
      </c>
      <c r="F382" s="52"/>
      <c r="G382" s="52"/>
      <c r="H382" s="57">
        <f aca="true" t="shared" si="4" ref="H382:H387">H383</f>
        <v>1200</v>
      </c>
    </row>
    <row r="383" spans="2:8" ht="45">
      <c r="B383" s="76" t="s">
        <v>147</v>
      </c>
      <c r="C383" s="52" t="s">
        <v>64</v>
      </c>
      <c r="D383" s="52" t="s">
        <v>64</v>
      </c>
      <c r="E383" s="52" t="s">
        <v>21</v>
      </c>
      <c r="F383" s="52"/>
      <c r="G383" s="52"/>
      <c r="H383" s="57">
        <f t="shared" si="4"/>
        <v>1200</v>
      </c>
    </row>
    <row r="384" spans="2:8" ht="31.5" customHeight="1">
      <c r="B384" s="83" t="s">
        <v>372</v>
      </c>
      <c r="C384" s="52" t="s">
        <v>64</v>
      </c>
      <c r="D384" s="52" t="s">
        <v>64</v>
      </c>
      <c r="E384" s="52" t="s">
        <v>387</v>
      </c>
      <c r="F384" s="52"/>
      <c r="G384" s="52"/>
      <c r="H384" s="58">
        <f t="shared" si="4"/>
        <v>1200</v>
      </c>
    </row>
    <row r="385" spans="2:8" ht="15">
      <c r="B385" s="76" t="s">
        <v>271</v>
      </c>
      <c r="C385" s="52" t="s">
        <v>64</v>
      </c>
      <c r="D385" s="52" t="s">
        <v>64</v>
      </c>
      <c r="E385" s="52" t="s">
        <v>409</v>
      </c>
      <c r="F385" s="52"/>
      <c r="G385" s="52"/>
      <c r="H385" s="57">
        <f t="shared" si="4"/>
        <v>1200</v>
      </c>
    </row>
    <row r="386" spans="2:8" ht="30" customHeight="1">
      <c r="B386" s="75" t="s">
        <v>131</v>
      </c>
      <c r="C386" s="52" t="s">
        <v>64</v>
      </c>
      <c r="D386" s="52" t="s">
        <v>64</v>
      </c>
      <c r="E386" s="52" t="s">
        <v>409</v>
      </c>
      <c r="F386" s="52" t="s">
        <v>130</v>
      </c>
      <c r="G386" s="52"/>
      <c r="H386" s="57">
        <f t="shared" si="4"/>
        <v>1200</v>
      </c>
    </row>
    <row r="387" spans="2:8" ht="32.25" customHeight="1">
      <c r="B387" s="75" t="s">
        <v>195</v>
      </c>
      <c r="C387" s="52" t="s">
        <v>64</v>
      </c>
      <c r="D387" s="52" t="s">
        <v>64</v>
      </c>
      <c r="E387" s="52" t="s">
        <v>409</v>
      </c>
      <c r="F387" s="52" t="s">
        <v>134</v>
      </c>
      <c r="G387" s="52"/>
      <c r="H387" s="57">
        <f t="shared" si="4"/>
        <v>1200</v>
      </c>
    </row>
    <row r="388" spans="2:8" ht="15">
      <c r="B388" s="77" t="s">
        <v>106</v>
      </c>
      <c r="C388" s="53" t="s">
        <v>64</v>
      </c>
      <c r="D388" s="53" t="s">
        <v>64</v>
      </c>
      <c r="E388" s="53" t="s">
        <v>409</v>
      </c>
      <c r="F388" s="53" t="s">
        <v>134</v>
      </c>
      <c r="G388" s="53" t="s">
        <v>90</v>
      </c>
      <c r="H388" s="59">
        <f>'вед.прил13'!I122</f>
        <v>1200</v>
      </c>
    </row>
    <row r="389" spans="2:8" ht="30">
      <c r="B389" s="76" t="s">
        <v>400</v>
      </c>
      <c r="C389" s="52" t="s">
        <v>64</v>
      </c>
      <c r="D389" s="52" t="s">
        <v>64</v>
      </c>
      <c r="E389" s="52" t="s">
        <v>272</v>
      </c>
      <c r="F389" s="52"/>
      <c r="G389" s="52"/>
      <c r="H389" s="58">
        <f>H390+H394+H398</f>
        <v>230</v>
      </c>
    </row>
    <row r="390" spans="2:8" ht="30">
      <c r="B390" s="76" t="s">
        <v>401</v>
      </c>
      <c r="C390" s="52" t="s">
        <v>64</v>
      </c>
      <c r="D390" s="52" t="s">
        <v>64</v>
      </c>
      <c r="E390" s="52" t="s">
        <v>310</v>
      </c>
      <c r="F390" s="52"/>
      <c r="G390" s="52"/>
      <c r="H390" s="57">
        <f>H391</f>
        <v>100</v>
      </c>
    </row>
    <row r="391" spans="2:8" ht="30">
      <c r="B391" s="76" t="s">
        <v>413</v>
      </c>
      <c r="C391" s="52" t="s">
        <v>64</v>
      </c>
      <c r="D391" s="52" t="s">
        <v>64</v>
      </c>
      <c r="E391" s="52" t="s">
        <v>310</v>
      </c>
      <c r="F391" s="52" t="s">
        <v>117</v>
      </c>
      <c r="G391" s="52"/>
      <c r="H391" s="58">
        <f>H392</f>
        <v>100</v>
      </c>
    </row>
    <row r="392" spans="2:8" ht="47.25" customHeight="1">
      <c r="B392" s="76" t="s">
        <v>414</v>
      </c>
      <c r="C392" s="52" t="s">
        <v>64</v>
      </c>
      <c r="D392" s="52" t="s">
        <v>64</v>
      </c>
      <c r="E392" s="52" t="s">
        <v>310</v>
      </c>
      <c r="F392" s="52" t="s">
        <v>119</v>
      </c>
      <c r="G392" s="52"/>
      <c r="H392" s="58">
        <f>H393</f>
        <v>100</v>
      </c>
    </row>
    <row r="393" spans="2:8" ht="15">
      <c r="B393" s="79" t="s">
        <v>106</v>
      </c>
      <c r="C393" s="53" t="s">
        <v>64</v>
      </c>
      <c r="D393" s="53" t="s">
        <v>64</v>
      </c>
      <c r="E393" s="53" t="s">
        <v>310</v>
      </c>
      <c r="F393" s="53" t="s">
        <v>119</v>
      </c>
      <c r="G393" s="53" t="s">
        <v>90</v>
      </c>
      <c r="H393" s="59">
        <f>'вед.прил13'!I551</f>
        <v>100</v>
      </c>
    </row>
    <row r="394" spans="2:8" ht="46.5" customHeight="1">
      <c r="B394" s="76" t="s">
        <v>402</v>
      </c>
      <c r="C394" s="52" t="s">
        <v>64</v>
      </c>
      <c r="D394" s="52" t="s">
        <v>64</v>
      </c>
      <c r="E394" s="52" t="s">
        <v>309</v>
      </c>
      <c r="F394" s="52"/>
      <c r="G394" s="52"/>
      <c r="H394" s="58">
        <f>H395</f>
        <v>100</v>
      </c>
    </row>
    <row r="395" spans="2:8" ht="33" customHeight="1">
      <c r="B395" s="76" t="s">
        <v>413</v>
      </c>
      <c r="C395" s="52" t="s">
        <v>64</v>
      </c>
      <c r="D395" s="52" t="s">
        <v>64</v>
      </c>
      <c r="E395" s="52" t="s">
        <v>309</v>
      </c>
      <c r="F395" s="52" t="s">
        <v>117</v>
      </c>
      <c r="G395" s="52"/>
      <c r="H395" s="58">
        <f>H396</f>
        <v>100</v>
      </c>
    </row>
    <row r="396" spans="2:8" ht="46.5" customHeight="1">
      <c r="B396" s="76" t="s">
        <v>414</v>
      </c>
      <c r="C396" s="52" t="s">
        <v>64</v>
      </c>
      <c r="D396" s="52" t="s">
        <v>64</v>
      </c>
      <c r="E396" s="52" t="s">
        <v>309</v>
      </c>
      <c r="F396" s="52" t="s">
        <v>119</v>
      </c>
      <c r="G396" s="52"/>
      <c r="H396" s="58">
        <f>H397</f>
        <v>100</v>
      </c>
    </row>
    <row r="397" spans="2:8" ht="18.75" customHeight="1">
      <c r="B397" s="79" t="s">
        <v>106</v>
      </c>
      <c r="C397" s="53" t="s">
        <v>64</v>
      </c>
      <c r="D397" s="53" t="s">
        <v>64</v>
      </c>
      <c r="E397" s="53" t="s">
        <v>309</v>
      </c>
      <c r="F397" s="53" t="s">
        <v>119</v>
      </c>
      <c r="G397" s="53" t="s">
        <v>90</v>
      </c>
      <c r="H397" s="60">
        <f>'вед.прил13'!I555</f>
        <v>100</v>
      </c>
    </row>
    <row r="398" spans="2:8" ht="43.5" customHeight="1">
      <c r="B398" s="76" t="s">
        <v>403</v>
      </c>
      <c r="C398" s="52" t="s">
        <v>64</v>
      </c>
      <c r="D398" s="52" t="s">
        <v>64</v>
      </c>
      <c r="E398" s="52" t="s">
        <v>308</v>
      </c>
      <c r="F398" s="52"/>
      <c r="G398" s="52"/>
      <c r="H398" s="58">
        <f>H399</f>
        <v>30</v>
      </c>
    </row>
    <row r="399" spans="2:8" ht="28.5" customHeight="1">
      <c r="B399" s="76" t="s">
        <v>413</v>
      </c>
      <c r="C399" s="52" t="s">
        <v>64</v>
      </c>
      <c r="D399" s="52" t="s">
        <v>64</v>
      </c>
      <c r="E399" s="52" t="s">
        <v>308</v>
      </c>
      <c r="F399" s="52" t="s">
        <v>117</v>
      </c>
      <c r="G399" s="52"/>
      <c r="H399" s="58">
        <f>H400</f>
        <v>30</v>
      </c>
    </row>
    <row r="400" spans="2:8" ht="41.25" customHeight="1">
      <c r="B400" s="76" t="s">
        <v>414</v>
      </c>
      <c r="C400" s="52" t="s">
        <v>64</v>
      </c>
      <c r="D400" s="52" t="s">
        <v>64</v>
      </c>
      <c r="E400" s="52" t="s">
        <v>308</v>
      </c>
      <c r="F400" s="52" t="s">
        <v>119</v>
      </c>
      <c r="G400" s="52"/>
      <c r="H400" s="58">
        <f>H401</f>
        <v>30</v>
      </c>
    </row>
    <row r="401" spans="2:8" ht="14.25" customHeight="1">
      <c r="B401" s="79" t="s">
        <v>106</v>
      </c>
      <c r="C401" s="53" t="s">
        <v>64</v>
      </c>
      <c r="D401" s="53" t="s">
        <v>64</v>
      </c>
      <c r="E401" s="53" t="s">
        <v>308</v>
      </c>
      <c r="F401" s="53" t="s">
        <v>119</v>
      </c>
      <c r="G401" s="53" t="s">
        <v>90</v>
      </c>
      <c r="H401" s="60">
        <f>'вед.прил13'!I559</f>
        <v>30</v>
      </c>
    </row>
    <row r="402" spans="2:8" ht="14.25">
      <c r="B402" s="78" t="s">
        <v>52</v>
      </c>
      <c r="C402" s="54" t="s">
        <v>64</v>
      </c>
      <c r="D402" s="54" t="s">
        <v>59</v>
      </c>
      <c r="E402" s="54"/>
      <c r="F402" s="54"/>
      <c r="G402" s="54"/>
      <c r="H402" s="56">
        <f>H403+H424</f>
        <v>20384.1</v>
      </c>
    </row>
    <row r="403" spans="2:8" ht="15">
      <c r="B403" s="75" t="s">
        <v>30</v>
      </c>
      <c r="C403" s="52" t="s">
        <v>64</v>
      </c>
      <c r="D403" s="52" t="s">
        <v>59</v>
      </c>
      <c r="E403" s="52" t="s">
        <v>243</v>
      </c>
      <c r="F403" s="52"/>
      <c r="G403" s="52"/>
      <c r="H403" s="57">
        <f>H404+H414</f>
        <v>14893</v>
      </c>
    </row>
    <row r="404" spans="2:8" ht="30">
      <c r="B404" s="75" t="s">
        <v>114</v>
      </c>
      <c r="C404" s="52" t="s">
        <v>64</v>
      </c>
      <c r="D404" s="52" t="s">
        <v>59</v>
      </c>
      <c r="E404" s="52" t="s">
        <v>244</v>
      </c>
      <c r="F404" s="52"/>
      <c r="G404" s="52"/>
      <c r="H404" s="57">
        <f>H405+H408+H411</f>
        <v>6536.799999999999</v>
      </c>
    </row>
    <row r="405" spans="2:8" ht="90">
      <c r="B405" s="75" t="s">
        <v>412</v>
      </c>
      <c r="C405" s="52" t="s">
        <v>64</v>
      </c>
      <c r="D405" s="52" t="s">
        <v>59</v>
      </c>
      <c r="E405" s="52" t="s">
        <v>244</v>
      </c>
      <c r="F405" s="52" t="s">
        <v>115</v>
      </c>
      <c r="G405" s="52"/>
      <c r="H405" s="58">
        <f>H406</f>
        <v>6229.9</v>
      </c>
    </row>
    <row r="406" spans="2:8" ht="31.5" customHeight="1">
      <c r="B406" s="75" t="s">
        <v>411</v>
      </c>
      <c r="C406" s="52" t="s">
        <v>64</v>
      </c>
      <c r="D406" s="52" t="s">
        <v>59</v>
      </c>
      <c r="E406" s="52" t="s">
        <v>244</v>
      </c>
      <c r="F406" s="52" t="s">
        <v>116</v>
      </c>
      <c r="G406" s="52"/>
      <c r="H406" s="58">
        <f>H407</f>
        <v>6229.9</v>
      </c>
    </row>
    <row r="407" spans="2:8" ht="15">
      <c r="B407" s="77" t="s">
        <v>106</v>
      </c>
      <c r="C407" s="53" t="s">
        <v>64</v>
      </c>
      <c r="D407" s="53" t="s">
        <v>59</v>
      </c>
      <c r="E407" s="53" t="s">
        <v>244</v>
      </c>
      <c r="F407" s="53" t="s">
        <v>116</v>
      </c>
      <c r="G407" s="53" t="s">
        <v>90</v>
      </c>
      <c r="H407" s="60">
        <f>'вед.прил13'!I128</f>
        <v>6229.9</v>
      </c>
    </row>
    <row r="408" spans="2:8" ht="30">
      <c r="B408" s="76" t="s">
        <v>413</v>
      </c>
      <c r="C408" s="52" t="s">
        <v>64</v>
      </c>
      <c r="D408" s="52" t="s">
        <v>59</v>
      </c>
      <c r="E408" s="52" t="s">
        <v>244</v>
      </c>
      <c r="F408" s="52" t="s">
        <v>117</v>
      </c>
      <c r="G408" s="52"/>
      <c r="H408" s="57">
        <f>H409</f>
        <v>302.9</v>
      </c>
    </row>
    <row r="409" spans="2:8" ht="48.75" customHeight="1">
      <c r="B409" s="76" t="s">
        <v>414</v>
      </c>
      <c r="C409" s="52" t="s">
        <v>64</v>
      </c>
      <c r="D409" s="52" t="s">
        <v>59</v>
      </c>
      <c r="E409" s="52" t="s">
        <v>244</v>
      </c>
      <c r="F409" s="52" t="s">
        <v>119</v>
      </c>
      <c r="G409" s="52"/>
      <c r="H409" s="58">
        <f>H410</f>
        <v>302.9</v>
      </c>
    </row>
    <row r="410" spans="2:8" ht="12.75" customHeight="1">
      <c r="B410" s="77" t="s">
        <v>106</v>
      </c>
      <c r="C410" s="53" t="s">
        <v>64</v>
      </c>
      <c r="D410" s="53" t="s">
        <v>59</v>
      </c>
      <c r="E410" s="53" t="s">
        <v>244</v>
      </c>
      <c r="F410" s="53" t="s">
        <v>119</v>
      </c>
      <c r="G410" s="53" t="s">
        <v>90</v>
      </c>
      <c r="H410" s="60">
        <f>'вед.прил13'!I131</f>
        <v>302.9</v>
      </c>
    </row>
    <row r="411" spans="2:8" ht="15">
      <c r="B411" s="76" t="s">
        <v>127</v>
      </c>
      <c r="C411" s="52" t="s">
        <v>64</v>
      </c>
      <c r="D411" s="52" t="s">
        <v>59</v>
      </c>
      <c r="E411" s="52" t="s">
        <v>244</v>
      </c>
      <c r="F411" s="52" t="s">
        <v>126</v>
      </c>
      <c r="G411" s="52"/>
      <c r="H411" s="58">
        <f>H412</f>
        <v>4</v>
      </c>
    </row>
    <row r="412" spans="2:8" ht="15">
      <c r="B412" s="76" t="s">
        <v>129</v>
      </c>
      <c r="C412" s="52" t="s">
        <v>64</v>
      </c>
      <c r="D412" s="52" t="s">
        <v>59</v>
      </c>
      <c r="E412" s="52" t="s">
        <v>244</v>
      </c>
      <c r="F412" s="52" t="s">
        <v>128</v>
      </c>
      <c r="G412" s="52"/>
      <c r="H412" s="58">
        <f>H413</f>
        <v>4</v>
      </c>
    </row>
    <row r="413" spans="2:8" ht="15">
      <c r="B413" s="77" t="s">
        <v>106</v>
      </c>
      <c r="C413" s="53" t="s">
        <v>64</v>
      </c>
      <c r="D413" s="53" t="s">
        <v>59</v>
      </c>
      <c r="E413" s="53" t="s">
        <v>244</v>
      </c>
      <c r="F413" s="53" t="s">
        <v>128</v>
      </c>
      <c r="G413" s="53" t="s">
        <v>90</v>
      </c>
      <c r="H413" s="60">
        <f>'вед.прил13'!I134</f>
        <v>4</v>
      </c>
    </row>
    <row r="414" spans="2:8" ht="45">
      <c r="B414" s="75" t="s">
        <v>155</v>
      </c>
      <c r="C414" s="52" t="s">
        <v>64</v>
      </c>
      <c r="D414" s="52" t="s">
        <v>59</v>
      </c>
      <c r="E414" s="52" t="s">
        <v>139</v>
      </c>
      <c r="F414" s="52"/>
      <c r="G414" s="52"/>
      <c r="H414" s="58">
        <f>H415+H418+H421</f>
        <v>8356.2</v>
      </c>
    </row>
    <row r="415" spans="2:8" ht="75">
      <c r="B415" s="75" t="s">
        <v>228</v>
      </c>
      <c r="C415" s="52" t="s">
        <v>64</v>
      </c>
      <c r="D415" s="52" t="s">
        <v>59</v>
      </c>
      <c r="E415" s="52" t="s">
        <v>139</v>
      </c>
      <c r="F415" s="52" t="s">
        <v>115</v>
      </c>
      <c r="G415" s="52"/>
      <c r="H415" s="57">
        <f>H416</f>
        <v>8015.2</v>
      </c>
    </row>
    <row r="416" spans="2:8" ht="30">
      <c r="B416" s="75" t="s">
        <v>125</v>
      </c>
      <c r="C416" s="52" t="s">
        <v>64</v>
      </c>
      <c r="D416" s="52" t="s">
        <v>59</v>
      </c>
      <c r="E416" s="52" t="s">
        <v>139</v>
      </c>
      <c r="F416" s="52" t="s">
        <v>124</v>
      </c>
      <c r="G416" s="52"/>
      <c r="H416" s="57">
        <f>H417</f>
        <v>8015.2</v>
      </c>
    </row>
    <row r="417" spans="2:8" ht="15">
      <c r="B417" s="79" t="s">
        <v>106</v>
      </c>
      <c r="C417" s="53" t="s">
        <v>64</v>
      </c>
      <c r="D417" s="53" t="s">
        <v>59</v>
      </c>
      <c r="E417" s="53" t="s">
        <v>139</v>
      </c>
      <c r="F417" s="53" t="s">
        <v>124</v>
      </c>
      <c r="G417" s="53" t="s">
        <v>90</v>
      </c>
      <c r="H417" s="59">
        <f>'вед.прил13'!I138</f>
        <v>8015.2</v>
      </c>
    </row>
    <row r="418" spans="2:8" ht="30">
      <c r="B418" s="76" t="s">
        <v>413</v>
      </c>
      <c r="C418" s="52" t="s">
        <v>64</v>
      </c>
      <c r="D418" s="52" t="s">
        <v>59</v>
      </c>
      <c r="E418" s="52" t="s">
        <v>139</v>
      </c>
      <c r="F418" s="52" t="s">
        <v>117</v>
      </c>
      <c r="G418" s="52"/>
      <c r="H418" s="57">
        <f>H419</f>
        <v>321</v>
      </c>
    </row>
    <row r="419" spans="2:8" ht="45">
      <c r="B419" s="76" t="s">
        <v>414</v>
      </c>
      <c r="C419" s="52" t="s">
        <v>64</v>
      </c>
      <c r="D419" s="52" t="s">
        <v>59</v>
      </c>
      <c r="E419" s="52" t="s">
        <v>139</v>
      </c>
      <c r="F419" s="52" t="s">
        <v>119</v>
      </c>
      <c r="G419" s="52"/>
      <c r="H419" s="57">
        <f>H420</f>
        <v>321</v>
      </c>
    </row>
    <row r="420" spans="2:8" ht="15">
      <c r="B420" s="77" t="s">
        <v>106</v>
      </c>
      <c r="C420" s="53" t="s">
        <v>64</v>
      </c>
      <c r="D420" s="53" t="s">
        <v>59</v>
      </c>
      <c r="E420" s="53" t="s">
        <v>139</v>
      </c>
      <c r="F420" s="53" t="s">
        <v>119</v>
      </c>
      <c r="G420" s="53" t="s">
        <v>90</v>
      </c>
      <c r="H420" s="60">
        <f>'вед.прил13'!I141</f>
        <v>321</v>
      </c>
    </row>
    <row r="421" spans="2:8" ht="17.25" customHeight="1">
      <c r="B421" s="76" t="s">
        <v>127</v>
      </c>
      <c r="C421" s="52" t="s">
        <v>64</v>
      </c>
      <c r="D421" s="52" t="s">
        <v>59</v>
      </c>
      <c r="E421" s="52" t="s">
        <v>139</v>
      </c>
      <c r="F421" s="52" t="s">
        <v>126</v>
      </c>
      <c r="G421" s="52"/>
      <c r="H421" s="58">
        <f>H422</f>
        <v>20</v>
      </c>
    </row>
    <row r="422" spans="2:8" ht="15">
      <c r="B422" s="76" t="s">
        <v>129</v>
      </c>
      <c r="C422" s="52" t="s">
        <v>64</v>
      </c>
      <c r="D422" s="52" t="s">
        <v>59</v>
      </c>
      <c r="E422" s="52" t="s">
        <v>139</v>
      </c>
      <c r="F422" s="52" t="s">
        <v>128</v>
      </c>
      <c r="G422" s="52"/>
      <c r="H422" s="58">
        <f>H423</f>
        <v>20</v>
      </c>
    </row>
    <row r="423" spans="2:8" ht="15">
      <c r="B423" s="77" t="s">
        <v>106</v>
      </c>
      <c r="C423" s="53" t="s">
        <v>64</v>
      </c>
      <c r="D423" s="53" t="s">
        <v>59</v>
      </c>
      <c r="E423" s="53" t="s">
        <v>139</v>
      </c>
      <c r="F423" s="53" t="s">
        <v>128</v>
      </c>
      <c r="G423" s="53" t="s">
        <v>90</v>
      </c>
      <c r="H423" s="60">
        <f>'вед.прил13'!I144</f>
        <v>20</v>
      </c>
    </row>
    <row r="424" spans="2:8" ht="43.5" customHeight="1">
      <c r="B424" s="119" t="s">
        <v>161</v>
      </c>
      <c r="C424" s="52" t="s">
        <v>64</v>
      </c>
      <c r="D424" s="52" t="s">
        <v>59</v>
      </c>
      <c r="E424" s="52" t="s">
        <v>249</v>
      </c>
      <c r="F424" s="52"/>
      <c r="G424" s="52"/>
      <c r="H424" s="58">
        <f>H425+H437</f>
        <v>5491.1</v>
      </c>
    </row>
    <row r="425" spans="2:8" ht="57" customHeight="1">
      <c r="B425" s="76" t="s">
        <v>156</v>
      </c>
      <c r="C425" s="52" t="s">
        <v>64</v>
      </c>
      <c r="D425" s="52" t="s">
        <v>59</v>
      </c>
      <c r="E425" s="52" t="s">
        <v>18</v>
      </c>
      <c r="F425" s="52"/>
      <c r="G425" s="52"/>
      <c r="H425" s="58">
        <f>H426</f>
        <v>3991.1</v>
      </c>
    </row>
    <row r="426" spans="2:8" ht="59.25" customHeight="1">
      <c r="B426" s="75" t="s">
        <v>383</v>
      </c>
      <c r="C426" s="52" t="s">
        <v>64</v>
      </c>
      <c r="D426" s="52" t="s">
        <v>59</v>
      </c>
      <c r="E426" s="52" t="s">
        <v>19</v>
      </c>
      <c r="F426" s="52"/>
      <c r="G426" s="52"/>
      <c r="H426" s="58">
        <f>H427</f>
        <v>3991.1</v>
      </c>
    </row>
    <row r="427" spans="2:8" ht="15">
      <c r="B427" s="76" t="s">
        <v>271</v>
      </c>
      <c r="C427" s="52" t="s">
        <v>64</v>
      </c>
      <c r="D427" s="52" t="s">
        <v>59</v>
      </c>
      <c r="E427" s="52" t="s">
        <v>20</v>
      </c>
      <c r="F427" s="52"/>
      <c r="G427" s="52"/>
      <c r="H427" s="58">
        <f>H428+H431+H434</f>
        <v>3991.1</v>
      </c>
    </row>
    <row r="428" spans="2:8" ht="75">
      <c r="B428" s="75" t="s">
        <v>228</v>
      </c>
      <c r="C428" s="52" t="s">
        <v>64</v>
      </c>
      <c r="D428" s="52" t="s">
        <v>59</v>
      </c>
      <c r="E428" s="52" t="s">
        <v>20</v>
      </c>
      <c r="F428" s="52" t="s">
        <v>115</v>
      </c>
      <c r="G428" s="52"/>
      <c r="H428" s="58">
        <f>H429</f>
        <v>3730.1</v>
      </c>
    </row>
    <row r="429" spans="2:8" ht="30">
      <c r="B429" s="75" t="s">
        <v>125</v>
      </c>
      <c r="C429" s="52" t="s">
        <v>64</v>
      </c>
      <c r="D429" s="52" t="s">
        <v>59</v>
      </c>
      <c r="E429" s="52" t="s">
        <v>20</v>
      </c>
      <c r="F429" s="52" t="s">
        <v>124</v>
      </c>
      <c r="G429" s="52"/>
      <c r="H429" s="58">
        <f>H430</f>
        <v>3730.1</v>
      </c>
    </row>
    <row r="430" spans="2:8" ht="15">
      <c r="B430" s="77" t="s">
        <v>106</v>
      </c>
      <c r="C430" s="53" t="s">
        <v>64</v>
      </c>
      <c r="D430" s="53" t="s">
        <v>59</v>
      </c>
      <c r="E430" s="53" t="s">
        <v>20</v>
      </c>
      <c r="F430" s="53" t="s">
        <v>124</v>
      </c>
      <c r="G430" s="53" t="s">
        <v>90</v>
      </c>
      <c r="H430" s="59">
        <f>'вед.прил13'!I151</f>
        <v>3730.1</v>
      </c>
    </row>
    <row r="431" spans="2:8" ht="30">
      <c r="B431" s="76" t="s">
        <v>413</v>
      </c>
      <c r="C431" s="52" t="s">
        <v>64</v>
      </c>
      <c r="D431" s="52" t="s">
        <v>59</v>
      </c>
      <c r="E431" s="52" t="s">
        <v>20</v>
      </c>
      <c r="F431" s="52" t="s">
        <v>117</v>
      </c>
      <c r="G431" s="52"/>
      <c r="H431" s="57">
        <f>H432</f>
        <v>260.9</v>
      </c>
    </row>
    <row r="432" spans="2:8" ht="45">
      <c r="B432" s="76" t="s">
        <v>414</v>
      </c>
      <c r="C432" s="52" t="s">
        <v>64</v>
      </c>
      <c r="D432" s="52" t="s">
        <v>59</v>
      </c>
      <c r="E432" s="52" t="s">
        <v>20</v>
      </c>
      <c r="F432" s="52" t="s">
        <v>119</v>
      </c>
      <c r="G432" s="52"/>
      <c r="H432" s="57">
        <f>H433</f>
        <v>260.9</v>
      </c>
    </row>
    <row r="433" spans="2:8" ht="15">
      <c r="B433" s="77" t="s">
        <v>106</v>
      </c>
      <c r="C433" s="53" t="s">
        <v>64</v>
      </c>
      <c r="D433" s="53" t="s">
        <v>59</v>
      </c>
      <c r="E433" s="53" t="s">
        <v>20</v>
      </c>
      <c r="F433" s="53" t="s">
        <v>119</v>
      </c>
      <c r="G433" s="53" t="s">
        <v>90</v>
      </c>
      <c r="H433" s="59">
        <f>'вед.прил13'!I154</f>
        <v>260.9</v>
      </c>
    </row>
    <row r="434" spans="2:8" ht="15">
      <c r="B434" s="76" t="s">
        <v>127</v>
      </c>
      <c r="C434" s="52" t="s">
        <v>64</v>
      </c>
      <c r="D434" s="52" t="s">
        <v>59</v>
      </c>
      <c r="E434" s="52" t="s">
        <v>20</v>
      </c>
      <c r="F434" s="52" t="s">
        <v>126</v>
      </c>
      <c r="G434" s="52"/>
      <c r="H434" s="57">
        <f>H435</f>
        <v>0.1</v>
      </c>
    </row>
    <row r="435" spans="2:8" ht="15">
      <c r="B435" s="76" t="s">
        <v>129</v>
      </c>
      <c r="C435" s="52" t="s">
        <v>64</v>
      </c>
      <c r="D435" s="52" t="s">
        <v>59</v>
      </c>
      <c r="E435" s="52" t="s">
        <v>20</v>
      </c>
      <c r="F435" s="52" t="s">
        <v>128</v>
      </c>
      <c r="G435" s="52"/>
      <c r="H435" s="57">
        <f>H436</f>
        <v>0.1</v>
      </c>
    </row>
    <row r="436" spans="2:8" ht="15">
      <c r="B436" s="77" t="s">
        <v>106</v>
      </c>
      <c r="C436" s="53" t="s">
        <v>64</v>
      </c>
      <c r="D436" s="53" t="s">
        <v>59</v>
      </c>
      <c r="E436" s="53" t="s">
        <v>20</v>
      </c>
      <c r="F436" s="53" t="s">
        <v>128</v>
      </c>
      <c r="G436" s="53" t="s">
        <v>90</v>
      </c>
      <c r="H436" s="60">
        <f>'вед.прил13'!I157</f>
        <v>0.1</v>
      </c>
    </row>
    <row r="437" spans="2:8" ht="42" customHeight="1">
      <c r="B437" s="76" t="s">
        <v>157</v>
      </c>
      <c r="C437" s="52" t="s">
        <v>64</v>
      </c>
      <c r="D437" s="52" t="s">
        <v>59</v>
      </c>
      <c r="E437" s="52" t="s">
        <v>15</v>
      </c>
      <c r="F437" s="52"/>
      <c r="G437" s="52"/>
      <c r="H437" s="58">
        <f>H438</f>
        <v>1500</v>
      </c>
    </row>
    <row r="438" spans="2:8" ht="43.5" customHeight="1">
      <c r="B438" s="76" t="s">
        <v>158</v>
      </c>
      <c r="C438" s="52" t="s">
        <v>64</v>
      </c>
      <c r="D438" s="52" t="s">
        <v>59</v>
      </c>
      <c r="E438" s="52" t="s">
        <v>16</v>
      </c>
      <c r="F438" s="53"/>
      <c r="G438" s="53"/>
      <c r="H438" s="58">
        <f>H439</f>
        <v>1500</v>
      </c>
    </row>
    <row r="439" spans="2:8" ht="15">
      <c r="B439" s="76" t="s">
        <v>271</v>
      </c>
      <c r="C439" s="52" t="s">
        <v>64</v>
      </c>
      <c r="D439" s="52" t="s">
        <v>59</v>
      </c>
      <c r="E439" s="52" t="s">
        <v>17</v>
      </c>
      <c r="F439" s="53"/>
      <c r="G439" s="53"/>
      <c r="H439" s="58">
        <f>H440</f>
        <v>1500</v>
      </c>
    </row>
    <row r="440" spans="2:8" ht="30">
      <c r="B440" s="76" t="s">
        <v>413</v>
      </c>
      <c r="C440" s="52" t="s">
        <v>64</v>
      </c>
      <c r="D440" s="52" t="s">
        <v>59</v>
      </c>
      <c r="E440" s="52" t="s">
        <v>17</v>
      </c>
      <c r="F440" s="52" t="s">
        <v>117</v>
      </c>
      <c r="G440" s="53"/>
      <c r="H440" s="58">
        <f>H441</f>
        <v>1500</v>
      </c>
    </row>
    <row r="441" spans="2:8" ht="45">
      <c r="B441" s="76" t="s">
        <v>414</v>
      </c>
      <c r="C441" s="52" t="s">
        <v>64</v>
      </c>
      <c r="D441" s="52" t="s">
        <v>59</v>
      </c>
      <c r="E441" s="52" t="s">
        <v>17</v>
      </c>
      <c r="F441" s="52" t="s">
        <v>119</v>
      </c>
      <c r="G441" s="53"/>
      <c r="H441" s="58">
        <f>H442</f>
        <v>1500</v>
      </c>
    </row>
    <row r="442" spans="2:8" ht="15">
      <c r="B442" s="77" t="s">
        <v>106</v>
      </c>
      <c r="C442" s="53" t="s">
        <v>64</v>
      </c>
      <c r="D442" s="53" t="s">
        <v>59</v>
      </c>
      <c r="E442" s="53" t="s">
        <v>17</v>
      </c>
      <c r="F442" s="53" t="s">
        <v>119</v>
      </c>
      <c r="G442" s="53" t="s">
        <v>90</v>
      </c>
      <c r="H442" s="60">
        <f>'вед.прил13'!I163</f>
        <v>1500</v>
      </c>
    </row>
    <row r="443" spans="2:8" ht="15">
      <c r="B443" s="78" t="s">
        <v>102</v>
      </c>
      <c r="C443" s="54" t="s">
        <v>61</v>
      </c>
      <c r="D443" s="52"/>
      <c r="E443" s="52"/>
      <c r="F443" s="52"/>
      <c r="G443" s="52"/>
      <c r="H443" s="56">
        <f>H446+H484</f>
        <v>28082.5</v>
      </c>
    </row>
    <row r="444" spans="2:8" ht="15">
      <c r="B444" s="97" t="s">
        <v>106</v>
      </c>
      <c r="C444" s="54" t="s">
        <v>61</v>
      </c>
      <c r="D444" s="52"/>
      <c r="E444" s="52"/>
      <c r="F444" s="52"/>
      <c r="G444" s="54" t="s">
        <v>90</v>
      </c>
      <c r="H444" s="56">
        <f>H453+H459+H465+H471+H474+H480+H489+H492+H496+H499+H483</f>
        <v>28082.5</v>
      </c>
    </row>
    <row r="445" spans="2:8" ht="15">
      <c r="B445" s="97" t="s">
        <v>107</v>
      </c>
      <c r="C445" s="54" t="s">
        <v>61</v>
      </c>
      <c r="D445" s="52"/>
      <c r="E445" s="52"/>
      <c r="F445" s="52"/>
      <c r="G445" s="54" t="s">
        <v>91</v>
      </c>
      <c r="H445" s="56">
        <v>0</v>
      </c>
    </row>
    <row r="446" spans="2:8" ht="14.25">
      <c r="B446" s="78" t="s">
        <v>53</v>
      </c>
      <c r="C446" s="54" t="s">
        <v>61</v>
      </c>
      <c r="D446" s="54" t="s">
        <v>57</v>
      </c>
      <c r="E446" s="54"/>
      <c r="F446" s="54"/>
      <c r="G446" s="54"/>
      <c r="H446" s="55">
        <f>H447</f>
        <v>20825.3</v>
      </c>
    </row>
    <row r="447" spans="2:8" ht="42" customHeight="1">
      <c r="B447" s="76" t="s">
        <v>176</v>
      </c>
      <c r="C447" s="52" t="s">
        <v>61</v>
      </c>
      <c r="D447" s="52" t="s">
        <v>57</v>
      </c>
      <c r="E447" s="52" t="s">
        <v>291</v>
      </c>
      <c r="F447" s="52"/>
      <c r="G447" s="52"/>
      <c r="H447" s="58">
        <f>H454+H460+H466+H475+H448</f>
        <v>20825.3</v>
      </c>
    </row>
    <row r="448" spans="2:8" ht="33" customHeight="1">
      <c r="B448" s="76" t="s">
        <v>189</v>
      </c>
      <c r="C448" s="52" t="s">
        <v>61</v>
      </c>
      <c r="D448" s="52" t="s">
        <v>57</v>
      </c>
      <c r="E448" s="52" t="s">
        <v>292</v>
      </c>
      <c r="F448" s="52"/>
      <c r="G448" s="52"/>
      <c r="H448" s="58">
        <f>H449</f>
        <v>10</v>
      </c>
    </row>
    <row r="449" spans="2:8" ht="45">
      <c r="B449" s="125" t="s">
        <v>316</v>
      </c>
      <c r="C449" s="52" t="s">
        <v>61</v>
      </c>
      <c r="D449" s="52" t="s">
        <v>57</v>
      </c>
      <c r="E449" s="52" t="s">
        <v>292</v>
      </c>
      <c r="F449" s="53"/>
      <c r="G449" s="53"/>
      <c r="H449" s="58">
        <f>H450</f>
        <v>10</v>
      </c>
    </row>
    <row r="450" spans="2:8" ht="15">
      <c r="B450" s="125" t="s">
        <v>271</v>
      </c>
      <c r="C450" s="52" t="s">
        <v>61</v>
      </c>
      <c r="D450" s="52" t="s">
        <v>57</v>
      </c>
      <c r="E450" s="127" t="s">
        <v>318</v>
      </c>
      <c r="F450" s="53"/>
      <c r="G450" s="53"/>
      <c r="H450" s="57">
        <f>H451</f>
        <v>10</v>
      </c>
    </row>
    <row r="451" spans="2:8" ht="30">
      <c r="B451" s="76" t="s">
        <v>413</v>
      </c>
      <c r="C451" s="52" t="s">
        <v>61</v>
      </c>
      <c r="D451" s="52" t="s">
        <v>57</v>
      </c>
      <c r="E451" s="127" t="s">
        <v>318</v>
      </c>
      <c r="F451" s="53" t="s">
        <v>117</v>
      </c>
      <c r="G451" s="53"/>
      <c r="H451" s="57">
        <f>H452</f>
        <v>10</v>
      </c>
    </row>
    <row r="452" spans="2:8" ht="45">
      <c r="B452" s="76" t="s">
        <v>414</v>
      </c>
      <c r="C452" s="52" t="s">
        <v>61</v>
      </c>
      <c r="D452" s="52" t="s">
        <v>57</v>
      </c>
      <c r="E452" s="127" t="s">
        <v>318</v>
      </c>
      <c r="F452" s="53" t="s">
        <v>119</v>
      </c>
      <c r="G452" s="53"/>
      <c r="H452" s="58">
        <f>H453</f>
        <v>10</v>
      </c>
    </row>
    <row r="453" spans="2:8" ht="15">
      <c r="B453" s="77" t="s">
        <v>106</v>
      </c>
      <c r="C453" s="53" t="s">
        <v>61</v>
      </c>
      <c r="D453" s="53" t="s">
        <v>57</v>
      </c>
      <c r="E453" s="127" t="s">
        <v>318</v>
      </c>
      <c r="F453" s="53" t="s">
        <v>119</v>
      </c>
      <c r="G453" s="53" t="s">
        <v>90</v>
      </c>
      <c r="H453" s="59">
        <f>'вед.прил13'!I568</f>
        <v>10</v>
      </c>
    </row>
    <row r="454" spans="2:8" ht="30">
      <c r="B454" s="75" t="s">
        <v>33</v>
      </c>
      <c r="C454" s="52" t="s">
        <v>61</v>
      </c>
      <c r="D454" s="52" t="s">
        <v>57</v>
      </c>
      <c r="E454" s="52" t="s">
        <v>288</v>
      </c>
      <c r="F454" s="52"/>
      <c r="G454" s="52"/>
      <c r="H454" s="58">
        <f>H455</f>
        <v>14833.9</v>
      </c>
    </row>
    <row r="455" spans="2:8" ht="60">
      <c r="B455" s="76" t="s">
        <v>287</v>
      </c>
      <c r="C455" s="52" t="s">
        <v>61</v>
      </c>
      <c r="D455" s="52" t="s">
        <v>57</v>
      </c>
      <c r="E455" s="52" t="s">
        <v>289</v>
      </c>
      <c r="F455" s="52"/>
      <c r="G455" s="52"/>
      <c r="H455" s="57">
        <f>H456</f>
        <v>14833.9</v>
      </c>
    </row>
    <row r="456" spans="2:8" ht="15">
      <c r="B456" s="76" t="s">
        <v>271</v>
      </c>
      <c r="C456" s="52" t="s">
        <v>61</v>
      </c>
      <c r="D456" s="52" t="s">
        <v>57</v>
      </c>
      <c r="E456" s="52" t="s">
        <v>290</v>
      </c>
      <c r="F456" s="52"/>
      <c r="G456" s="52"/>
      <c r="H456" s="57">
        <f>H457</f>
        <v>14833.9</v>
      </c>
    </row>
    <row r="457" spans="2:8" ht="45">
      <c r="B457" s="75" t="s">
        <v>121</v>
      </c>
      <c r="C457" s="52" t="s">
        <v>61</v>
      </c>
      <c r="D457" s="52" t="s">
        <v>57</v>
      </c>
      <c r="E457" s="52" t="s">
        <v>290</v>
      </c>
      <c r="F457" s="52" t="s">
        <v>120</v>
      </c>
      <c r="G457" s="52"/>
      <c r="H457" s="58">
        <f>H458</f>
        <v>14833.9</v>
      </c>
    </row>
    <row r="458" spans="2:8" ht="15">
      <c r="B458" s="75" t="s">
        <v>123</v>
      </c>
      <c r="C458" s="52" t="s">
        <v>61</v>
      </c>
      <c r="D458" s="52" t="s">
        <v>57</v>
      </c>
      <c r="E458" s="52" t="s">
        <v>290</v>
      </c>
      <c r="F458" s="52" t="s">
        <v>122</v>
      </c>
      <c r="G458" s="52"/>
      <c r="H458" s="57">
        <f>H459</f>
        <v>14833.9</v>
      </c>
    </row>
    <row r="459" spans="2:8" ht="15">
      <c r="B459" s="77" t="s">
        <v>106</v>
      </c>
      <c r="C459" s="53" t="s">
        <v>61</v>
      </c>
      <c r="D459" s="53" t="s">
        <v>57</v>
      </c>
      <c r="E459" s="53" t="s">
        <v>290</v>
      </c>
      <c r="F459" s="53" t="s">
        <v>122</v>
      </c>
      <c r="G459" s="53" t="s">
        <v>90</v>
      </c>
      <c r="H459" s="59">
        <f>'вед.прил13'!I574</f>
        <v>14833.9</v>
      </c>
    </row>
    <row r="460" spans="2:8" ht="30">
      <c r="B460" s="76" t="s">
        <v>34</v>
      </c>
      <c r="C460" s="52" t="s">
        <v>61</v>
      </c>
      <c r="D460" s="52" t="s">
        <v>57</v>
      </c>
      <c r="E460" s="52" t="s">
        <v>283</v>
      </c>
      <c r="F460" s="52"/>
      <c r="G460" s="52"/>
      <c r="H460" s="58">
        <f>H461</f>
        <v>2488.9</v>
      </c>
    </row>
    <row r="461" spans="2:8" ht="30">
      <c r="B461" s="76" t="s">
        <v>284</v>
      </c>
      <c r="C461" s="52" t="s">
        <v>61</v>
      </c>
      <c r="D461" s="52" t="s">
        <v>57</v>
      </c>
      <c r="E461" s="52" t="s">
        <v>285</v>
      </c>
      <c r="F461" s="52"/>
      <c r="G461" s="52"/>
      <c r="H461" s="57">
        <f>H462</f>
        <v>2488.9</v>
      </c>
    </row>
    <row r="462" spans="2:8" ht="15">
      <c r="B462" s="76" t="s">
        <v>271</v>
      </c>
      <c r="C462" s="52" t="s">
        <v>61</v>
      </c>
      <c r="D462" s="52" t="s">
        <v>57</v>
      </c>
      <c r="E462" s="52" t="s">
        <v>286</v>
      </c>
      <c r="F462" s="52"/>
      <c r="G462" s="52"/>
      <c r="H462" s="58">
        <f>H463</f>
        <v>2488.9</v>
      </c>
    </row>
    <row r="463" spans="2:8" ht="45">
      <c r="B463" s="75" t="s">
        <v>121</v>
      </c>
      <c r="C463" s="52" t="s">
        <v>61</v>
      </c>
      <c r="D463" s="52" t="s">
        <v>57</v>
      </c>
      <c r="E463" s="52" t="s">
        <v>286</v>
      </c>
      <c r="F463" s="52" t="s">
        <v>120</v>
      </c>
      <c r="G463" s="52"/>
      <c r="H463" s="57">
        <f>H464</f>
        <v>2488.9</v>
      </c>
    </row>
    <row r="464" spans="2:8" ht="15">
      <c r="B464" s="75" t="s">
        <v>123</v>
      </c>
      <c r="C464" s="52" t="s">
        <v>61</v>
      </c>
      <c r="D464" s="52" t="s">
        <v>57</v>
      </c>
      <c r="E464" s="52" t="s">
        <v>286</v>
      </c>
      <c r="F464" s="52" t="s">
        <v>122</v>
      </c>
      <c r="G464" s="52"/>
      <c r="H464" s="57">
        <f>H465</f>
        <v>2488.9</v>
      </c>
    </row>
    <row r="465" spans="2:8" ht="15">
      <c r="B465" s="77" t="s">
        <v>106</v>
      </c>
      <c r="C465" s="53" t="s">
        <v>61</v>
      </c>
      <c r="D465" s="53" t="s">
        <v>57</v>
      </c>
      <c r="E465" s="53" t="s">
        <v>286</v>
      </c>
      <c r="F465" s="53" t="s">
        <v>122</v>
      </c>
      <c r="G465" s="53" t="s">
        <v>90</v>
      </c>
      <c r="H465" s="60">
        <f>'вед.прил13'!I580</f>
        <v>2488.9</v>
      </c>
    </row>
    <row r="466" spans="2:8" ht="30">
      <c r="B466" s="76" t="s">
        <v>35</v>
      </c>
      <c r="C466" s="52" t="s">
        <v>61</v>
      </c>
      <c r="D466" s="52" t="s">
        <v>57</v>
      </c>
      <c r="E466" s="52" t="s">
        <v>280</v>
      </c>
      <c r="F466" s="52"/>
      <c r="G466" s="52"/>
      <c r="H466" s="58">
        <f>H467</f>
        <v>2995.5</v>
      </c>
    </row>
    <row r="467" spans="2:8" ht="30">
      <c r="B467" s="76" t="s">
        <v>135</v>
      </c>
      <c r="C467" s="52" t="s">
        <v>61</v>
      </c>
      <c r="D467" s="52" t="s">
        <v>57</v>
      </c>
      <c r="E467" s="52" t="s">
        <v>281</v>
      </c>
      <c r="F467" s="52"/>
      <c r="G467" s="52"/>
      <c r="H467" s="58">
        <f>H468</f>
        <v>2995.5</v>
      </c>
    </row>
    <row r="468" spans="2:8" ht="15">
      <c r="B468" s="76" t="s">
        <v>271</v>
      </c>
      <c r="C468" s="52" t="s">
        <v>61</v>
      </c>
      <c r="D468" s="52" t="s">
        <v>57</v>
      </c>
      <c r="E468" s="52" t="s">
        <v>282</v>
      </c>
      <c r="F468" s="52"/>
      <c r="G468" s="52"/>
      <c r="H468" s="58">
        <f>H469+H472</f>
        <v>2995.5</v>
      </c>
    </row>
    <row r="469" spans="2:8" ht="75">
      <c r="B469" s="75" t="s">
        <v>228</v>
      </c>
      <c r="C469" s="52" t="s">
        <v>61</v>
      </c>
      <c r="D469" s="52" t="s">
        <v>57</v>
      </c>
      <c r="E469" s="52" t="s">
        <v>282</v>
      </c>
      <c r="F469" s="52" t="s">
        <v>115</v>
      </c>
      <c r="G469" s="52"/>
      <c r="H469" s="58">
        <f>H470</f>
        <v>2506.9</v>
      </c>
    </row>
    <row r="470" spans="2:8" ht="31.5" customHeight="1">
      <c r="B470" s="75" t="s">
        <v>125</v>
      </c>
      <c r="C470" s="52" t="s">
        <v>61</v>
      </c>
      <c r="D470" s="52" t="s">
        <v>57</v>
      </c>
      <c r="E470" s="52" t="s">
        <v>282</v>
      </c>
      <c r="F470" s="52" t="s">
        <v>124</v>
      </c>
      <c r="G470" s="52"/>
      <c r="H470" s="58">
        <f>H471</f>
        <v>2506.9</v>
      </c>
    </row>
    <row r="471" spans="2:8" ht="18.75" customHeight="1">
      <c r="B471" s="79" t="s">
        <v>106</v>
      </c>
      <c r="C471" s="53" t="s">
        <v>61</v>
      </c>
      <c r="D471" s="53" t="s">
        <v>57</v>
      </c>
      <c r="E471" s="53" t="s">
        <v>282</v>
      </c>
      <c r="F471" s="53" t="s">
        <v>124</v>
      </c>
      <c r="G471" s="53" t="s">
        <v>90</v>
      </c>
      <c r="H471" s="60">
        <f>'вед.прил13'!I586</f>
        <v>2506.9</v>
      </c>
    </row>
    <row r="472" spans="2:8" ht="30">
      <c r="B472" s="76" t="s">
        <v>413</v>
      </c>
      <c r="C472" s="52" t="s">
        <v>61</v>
      </c>
      <c r="D472" s="52" t="s">
        <v>57</v>
      </c>
      <c r="E472" s="52" t="s">
        <v>282</v>
      </c>
      <c r="F472" s="52" t="s">
        <v>117</v>
      </c>
      <c r="G472" s="52"/>
      <c r="H472" s="58">
        <f>H473</f>
        <v>488.6</v>
      </c>
    </row>
    <row r="473" spans="2:8" ht="45">
      <c r="B473" s="76" t="s">
        <v>414</v>
      </c>
      <c r="C473" s="52" t="s">
        <v>61</v>
      </c>
      <c r="D473" s="52" t="s">
        <v>57</v>
      </c>
      <c r="E473" s="52" t="s">
        <v>282</v>
      </c>
      <c r="F473" s="52" t="s">
        <v>119</v>
      </c>
      <c r="G473" s="52"/>
      <c r="H473" s="58">
        <f>H474</f>
        <v>488.6</v>
      </c>
    </row>
    <row r="474" spans="2:8" ht="15">
      <c r="B474" s="77" t="s">
        <v>106</v>
      </c>
      <c r="C474" s="53" t="s">
        <v>61</v>
      </c>
      <c r="D474" s="53" t="s">
        <v>57</v>
      </c>
      <c r="E474" s="53" t="s">
        <v>282</v>
      </c>
      <c r="F474" s="53" t="s">
        <v>119</v>
      </c>
      <c r="G474" s="53" t="s">
        <v>90</v>
      </c>
      <c r="H474" s="60">
        <f>'вед.прил13'!I589</f>
        <v>488.6</v>
      </c>
    </row>
    <row r="475" spans="2:8" ht="30">
      <c r="B475" s="76" t="s">
        <v>36</v>
      </c>
      <c r="C475" s="52" t="s">
        <v>61</v>
      </c>
      <c r="D475" s="52" t="s">
        <v>57</v>
      </c>
      <c r="E475" s="52" t="s">
        <v>278</v>
      </c>
      <c r="F475" s="52"/>
      <c r="G475" s="52"/>
      <c r="H475" s="57">
        <f>H476</f>
        <v>497</v>
      </c>
    </row>
    <row r="476" spans="2:8" ht="30">
      <c r="B476" s="76" t="s">
        <v>277</v>
      </c>
      <c r="C476" s="52" t="s">
        <v>61</v>
      </c>
      <c r="D476" s="52" t="s">
        <v>57</v>
      </c>
      <c r="E476" s="52" t="s">
        <v>278</v>
      </c>
      <c r="F476" s="52"/>
      <c r="G476" s="52"/>
      <c r="H476" s="57">
        <f>H477</f>
        <v>497</v>
      </c>
    </row>
    <row r="477" spans="2:8" ht="15">
      <c r="B477" s="76" t="s">
        <v>271</v>
      </c>
      <c r="C477" s="52" t="s">
        <v>61</v>
      </c>
      <c r="D477" s="52" t="s">
        <v>57</v>
      </c>
      <c r="E477" s="52" t="s">
        <v>279</v>
      </c>
      <c r="F477" s="52"/>
      <c r="G477" s="52"/>
      <c r="H477" s="58">
        <f>H478+H481</f>
        <v>497</v>
      </c>
    </row>
    <row r="478" spans="2:8" ht="32.25" customHeight="1">
      <c r="B478" s="76" t="s">
        <v>413</v>
      </c>
      <c r="C478" s="52" t="s">
        <v>61</v>
      </c>
      <c r="D478" s="52" t="s">
        <v>57</v>
      </c>
      <c r="E478" s="52" t="s">
        <v>279</v>
      </c>
      <c r="F478" s="52" t="s">
        <v>117</v>
      </c>
      <c r="G478" s="52"/>
      <c r="H478" s="58">
        <f>H479</f>
        <v>447</v>
      </c>
    </row>
    <row r="479" spans="2:8" ht="45">
      <c r="B479" s="76" t="s">
        <v>414</v>
      </c>
      <c r="C479" s="52" t="s">
        <v>61</v>
      </c>
      <c r="D479" s="52" t="s">
        <v>57</v>
      </c>
      <c r="E479" s="52" t="s">
        <v>279</v>
      </c>
      <c r="F479" s="52" t="s">
        <v>119</v>
      </c>
      <c r="G479" s="52"/>
      <c r="H479" s="58">
        <f>H480</f>
        <v>447</v>
      </c>
    </row>
    <row r="480" spans="2:8" ht="15">
      <c r="B480" s="79" t="s">
        <v>106</v>
      </c>
      <c r="C480" s="53" t="s">
        <v>61</v>
      </c>
      <c r="D480" s="53" t="s">
        <v>57</v>
      </c>
      <c r="E480" s="53" t="s">
        <v>279</v>
      </c>
      <c r="F480" s="53" t="s">
        <v>119</v>
      </c>
      <c r="G480" s="53" t="s">
        <v>90</v>
      </c>
      <c r="H480" s="60">
        <f>'вед.прил13'!I595</f>
        <v>447</v>
      </c>
    </row>
    <row r="481" spans="2:8" ht="30">
      <c r="B481" s="75" t="s">
        <v>131</v>
      </c>
      <c r="C481" s="52" t="s">
        <v>61</v>
      </c>
      <c r="D481" s="52" t="s">
        <v>57</v>
      </c>
      <c r="E481" s="52" t="s">
        <v>279</v>
      </c>
      <c r="F481" s="52" t="s">
        <v>130</v>
      </c>
      <c r="G481" s="52"/>
      <c r="H481" s="58">
        <f>H482</f>
        <v>50</v>
      </c>
    </row>
    <row r="482" spans="2:8" ht="15">
      <c r="B482" s="75" t="s">
        <v>4</v>
      </c>
      <c r="C482" s="52" t="s">
        <v>61</v>
      </c>
      <c r="D482" s="52" t="s">
        <v>57</v>
      </c>
      <c r="E482" s="52" t="s">
        <v>279</v>
      </c>
      <c r="F482" s="52" t="s">
        <v>3</v>
      </c>
      <c r="G482" s="52"/>
      <c r="H482" s="58">
        <f>H483</f>
        <v>50</v>
      </c>
    </row>
    <row r="483" spans="2:8" ht="15">
      <c r="B483" s="79" t="s">
        <v>106</v>
      </c>
      <c r="C483" s="53" t="s">
        <v>61</v>
      </c>
      <c r="D483" s="53" t="s">
        <v>57</v>
      </c>
      <c r="E483" s="53" t="s">
        <v>279</v>
      </c>
      <c r="F483" s="53" t="s">
        <v>3</v>
      </c>
      <c r="G483" s="53" t="s">
        <v>90</v>
      </c>
      <c r="H483" s="60">
        <f>'вед.прил13'!I598</f>
        <v>50</v>
      </c>
    </row>
    <row r="484" spans="2:8" ht="28.5">
      <c r="B484" s="78" t="s">
        <v>458</v>
      </c>
      <c r="C484" s="54" t="s">
        <v>61</v>
      </c>
      <c r="D484" s="54" t="s">
        <v>60</v>
      </c>
      <c r="E484" s="54"/>
      <c r="F484" s="54"/>
      <c r="G484" s="54"/>
      <c r="H484" s="55">
        <f>H485</f>
        <v>7257.2</v>
      </c>
    </row>
    <row r="485" spans="2:8" ht="15">
      <c r="B485" s="75" t="s">
        <v>30</v>
      </c>
      <c r="C485" s="52" t="s">
        <v>61</v>
      </c>
      <c r="D485" s="52" t="s">
        <v>60</v>
      </c>
      <c r="E485" s="52" t="s">
        <v>243</v>
      </c>
      <c r="F485" s="52"/>
      <c r="G485" s="52"/>
      <c r="H485" s="58">
        <f>H486+H493</f>
        <v>7257.2</v>
      </c>
    </row>
    <row r="486" spans="2:8" ht="30">
      <c r="B486" s="80" t="s">
        <v>114</v>
      </c>
      <c r="C486" s="52" t="s">
        <v>61</v>
      </c>
      <c r="D486" s="52" t="s">
        <v>60</v>
      </c>
      <c r="E486" s="52" t="s">
        <v>244</v>
      </c>
      <c r="F486" s="52"/>
      <c r="G486" s="52"/>
      <c r="H486" s="58">
        <f>H487+H490</f>
        <v>3363.8</v>
      </c>
    </row>
    <row r="487" spans="2:8" ht="90">
      <c r="B487" s="75" t="s">
        <v>412</v>
      </c>
      <c r="C487" s="52" t="s">
        <v>61</v>
      </c>
      <c r="D487" s="52" t="s">
        <v>60</v>
      </c>
      <c r="E487" s="52" t="s">
        <v>244</v>
      </c>
      <c r="F487" s="52" t="s">
        <v>115</v>
      </c>
      <c r="G487" s="52"/>
      <c r="H487" s="57">
        <f>H488</f>
        <v>3193.5</v>
      </c>
    </row>
    <row r="488" spans="2:8" ht="28.5" customHeight="1">
      <c r="B488" s="75" t="s">
        <v>411</v>
      </c>
      <c r="C488" s="52" t="s">
        <v>61</v>
      </c>
      <c r="D488" s="52" t="s">
        <v>60</v>
      </c>
      <c r="E488" s="52" t="s">
        <v>244</v>
      </c>
      <c r="F488" s="52" t="s">
        <v>116</v>
      </c>
      <c r="G488" s="52"/>
      <c r="H488" s="58">
        <f>H489</f>
        <v>3193.5</v>
      </c>
    </row>
    <row r="489" spans="2:8" ht="15">
      <c r="B489" s="77" t="s">
        <v>106</v>
      </c>
      <c r="C489" s="53" t="s">
        <v>61</v>
      </c>
      <c r="D489" s="53" t="s">
        <v>60</v>
      </c>
      <c r="E489" s="53" t="s">
        <v>244</v>
      </c>
      <c r="F489" s="53" t="s">
        <v>116</v>
      </c>
      <c r="G489" s="53" t="s">
        <v>90</v>
      </c>
      <c r="H489" s="60">
        <f>'вед.прил13'!I604</f>
        <v>3193.5</v>
      </c>
    </row>
    <row r="490" spans="2:8" ht="30">
      <c r="B490" s="76" t="s">
        <v>413</v>
      </c>
      <c r="C490" s="52" t="s">
        <v>61</v>
      </c>
      <c r="D490" s="52" t="s">
        <v>60</v>
      </c>
      <c r="E490" s="52" t="s">
        <v>244</v>
      </c>
      <c r="F490" s="52" t="s">
        <v>117</v>
      </c>
      <c r="G490" s="52"/>
      <c r="H490" s="59">
        <f>H491</f>
        <v>170.3</v>
      </c>
    </row>
    <row r="491" spans="2:8" ht="42.75" customHeight="1">
      <c r="B491" s="76" t="s">
        <v>414</v>
      </c>
      <c r="C491" s="52" t="s">
        <v>61</v>
      </c>
      <c r="D491" s="52" t="s">
        <v>60</v>
      </c>
      <c r="E491" s="52" t="s">
        <v>244</v>
      </c>
      <c r="F491" s="52" t="s">
        <v>119</v>
      </c>
      <c r="G491" s="52"/>
      <c r="H491" s="58">
        <f>H492</f>
        <v>170.3</v>
      </c>
    </row>
    <row r="492" spans="2:8" ht="15">
      <c r="B492" s="77" t="s">
        <v>106</v>
      </c>
      <c r="C492" s="53" t="s">
        <v>61</v>
      </c>
      <c r="D492" s="53" t="s">
        <v>60</v>
      </c>
      <c r="E492" s="53" t="s">
        <v>244</v>
      </c>
      <c r="F492" s="53" t="s">
        <v>119</v>
      </c>
      <c r="G492" s="53" t="s">
        <v>90</v>
      </c>
      <c r="H492" s="60">
        <f>'вед.прил13'!I607</f>
        <v>170.3</v>
      </c>
    </row>
    <row r="493" spans="2:8" ht="30">
      <c r="B493" s="75" t="s">
        <v>190</v>
      </c>
      <c r="C493" s="52" t="s">
        <v>61</v>
      </c>
      <c r="D493" s="52" t="s">
        <v>60</v>
      </c>
      <c r="E493" s="52" t="s">
        <v>191</v>
      </c>
      <c r="F493" s="52"/>
      <c r="G493" s="52"/>
      <c r="H493" s="58">
        <f>H494+H497</f>
        <v>3893.3999999999996</v>
      </c>
    </row>
    <row r="494" spans="2:8" ht="75">
      <c r="B494" s="75" t="s">
        <v>228</v>
      </c>
      <c r="C494" s="52" t="s">
        <v>61</v>
      </c>
      <c r="D494" s="52" t="s">
        <v>60</v>
      </c>
      <c r="E494" s="52" t="s">
        <v>191</v>
      </c>
      <c r="F494" s="52" t="s">
        <v>115</v>
      </c>
      <c r="G494" s="52"/>
      <c r="H494" s="58">
        <f>H495</f>
        <v>3603.2</v>
      </c>
    </row>
    <row r="495" spans="2:8" ht="30">
      <c r="B495" s="75" t="s">
        <v>125</v>
      </c>
      <c r="C495" s="52" t="s">
        <v>61</v>
      </c>
      <c r="D495" s="52" t="s">
        <v>60</v>
      </c>
      <c r="E495" s="52" t="s">
        <v>191</v>
      </c>
      <c r="F495" s="52" t="s">
        <v>124</v>
      </c>
      <c r="G495" s="52"/>
      <c r="H495" s="58">
        <f>H496</f>
        <v>3603.2</v>
      </c>
    </row>
    <row r="496" spans="2:8" ht="15">
      <c r="B496" s="79" t="s">
        <v>106</v>
      </c>
      <c r="C496" s="53" t="s">
        <v>61</v>
      </c>
      <c r="D496" s="53" t="s">
        <v>60</v>
      </c>
      <c r="E496" s="53" t="s">
        <v>191</v>
      </c>
      <c r="F496" s="53" t="s">
        <v>124</v>
      </c>
      <c r="G496" s="53" t="s">
        <v>90</v>
      </c>
      <c r="H496" s="60">
        <f>'вед.прил13'!I611</f>
        <v>3603.2</v>
      </c>
    </row>
    <row r="497" spans="2:8" ht="30">
      <c r="B497" s="76" t="s">
        <v>413</v>
      </c>
      <c r="C497" s="52" t="s">
        <v>61</v>
      </c>
      <c r="D497" s="52" t="s">
        <v>60</v>
      </c>
      <c r="E497" s="52" t="s">
        <v>191</v>
      </c>
      <c r="F497" s="52" t="s">
        <v>117</v>
      </c>
      <c r="G497" s="52"/>
      <c r="H497" s="58">
        <f>H498</f>
        <v>290.2</v>
      </c>
    </row>
    <row r="498" spans="2:8" ht="45">
      <c r="B498" s="76" t="s">
        <v>414</v>
      </c>
      <c r="C498" s="52" t="s">
        <v>61</v>
      </c>
      <c r="D498" s="52" t="s">
        <v>60</v>
      </c>
      <c r="E498" s="52" t="s">
        <v>191</v>
      </c>
      <c r="F498" s="52" t="s">
        <v>119</v>
      </c>
      <c r="G498" s="52"/>
      <c r="H498" s="58">
        <f>H499</f>
        <v>290.2</v>
      </c>
    </row>
    <row r="499" spans="2:8" ht="15">
      <c r="B499" s="77" t="s">
        <v>106</v>
      </c>
      <c r="C499" s="53" t="s">
        <v>61</v>
      </c>
      <c r="D499" s="53" t="s">
        <v>60</v>
      </c>
      <c r="E499" s="53" t="s">
        <v>191</v>
      </c>
      <c r="F499" s="53" t="s">
        <v>119</v>
      </c>
      <c r="G499" s="53" t="s">
        <v>90</v>
      </c>
      <c r="H499" s="60">
        <f>'вед.прил13'!I614</f>
        <v>290.2</v>
      </c>
    </row>
    <row r="500" spans="2:8" ht="15">
      <c r="B500" s="78" t="s">
        <v>54</v>
      </c>
      <c r="C500" s="54" t="s">
        <v>71</v>
      </c>
      <c r="D500" s="52"/>
      <c r="E500" s="52"/>
      <c r="F500" s="52"/>
      <c r="G500" s="52"/>
      <c r="H500" s="56">
        <f>H503+H509+H534+H574</f>
        <v>46566.399999999994</v>
      </c>
    </row>
    <row r="501" spans="2:8" ht="15">
      <c r="B501" s="97" t="s">
        <v>106</v>
      </c>
      <c r="C501" s="54" t="s">
        <v>71</v>
      </c>
      <c r="D501" s="52"/>
      <c r="E501" s="52"/>
      <c r="F501" s="52"/>
      <c r="G501" s="54" t="s">
        <v>90</v>
      </c>
      <c r="H501" s="56">
        <f>H508+H522+H526+H533+H569+H586</f>
        <v>11700.099999999999</v>
      </c>
    </row>
    <row r="502" spans="2:8" ht="15">
      <c r="B502" s="97" t="s">
        <v>107</v>
      </c>
      <c r="C502" s="54" t="s">
        <v>71</v>
      </c>
      <c r="D502" s="52"/>
      <c r="E502" s="52"/>
      <c r="F502" s="52"/>
      <c r="G502" s="54" t="s">
        <v>91</v>
      </c>
      <c r="H502" s="56">
        <f>H539+H543+H551+H555+H557+H561+H565+H573+H579+H582+H518+H547+H514</f>
        <v>34866.3</v>
      </c>
    </row>
    <row r="503" spans="2:8" ht="14.25">
      <c r="B503" s="78" t="s">
        <v>55</v>
      </c>
      <c r="C503" s="54">
        <v>10</v>
      </c>
      <c r="D503" s="54" t="s">
        <v>57</v>
      </c>
      <c r="E503" s="54"/>
      <c r="F503" s="54"/>
      <c r="G503" s="54"/>
      <c r="H503" s="56">
        <f>H504</f>
        <v>7485.6</v>
      </c>
    </row>
    <row r="504" spans="2:8" ht="15">
      <c r="B504" s="75" t="s">
        <v>30</v>
      </c>
      <c r="C504" s="52" t="s">
        <v>71</v>
      </c>
      <c r="D504" s="52" t="s">
        <v>57</v>
      </c>
      <c r="E504" s="52" t="s">
        <v>243</v>
      </c>
      <c r="F504" s="52"/>
      <c r="G504" s="52"/>
      <c r="H504" s="57">
        <f>H505</f>
        <v>7485.6</v>
      </c>
    </row>
    <row r="505" spans="2:8" ht="44.25" customHeight="1">
      <c r="B505" s="75" t="s">
        <v>224</v>
      </c>
      <c r="C505" s="52">
        <v>10</v>
      </c>
      <c r="D505" s="52" t="s">
        <v>57</v>
      </c>
      <c r="E505" s="52" t="s">
        <v>307</v>
      </c>
      <c r="F505" s="52"/>
      <c r="G505" s="52"/>
      <c r="H505" s="57">
        <f>H506</f>
        <v>7485.6</v>
      </c>
    </row>
    <row r="506" spans="2:8" ht="30">
      <c r="B506" s="75" t="s">
        <v>131</v>
      </c>
      <c r="C506" s="52">
        <v>10</v>
      </c>
      <c r="D506" s="52" t="s">
        <v>57</v>
      </c>
      <c r="E506" s="52" t="s">
        <v>307</v>
      </c>
      <c r="F506" s="52" t="s">
        <v>130</v>
      </c>
      <c r="G506" s="52"/>
      <c r="H506" s="57">
        <f>H507</f>
        <v>7485.6</v>
      </c>
    </row>
    <row r="507" spans="2:8" ht="30">
      <c r="B507" s="75" t="s">
        <v>195</v>
      </c>
      <c r="C507" s="52">
        <v>10</v>
      </c>
      <c r="D507" s="52" t="s">
        <v>57</v>
      </c>
      <c r="E507" s="52" t="s">
        <v>307</v>
      </c>
      <c r="F507" s="52" t="s">
        <v>134</v>
      </c>
      <c r="G507" s="52"/>
      <c r="H507" s="57">
        <f>H508</f>
        <v>7485.6</v>
      </c>
    </row>
    <row r="508" spans="2:8" ht="15">
      <c r="B508" s="77" t="s">
        <v>106</v>
      </c>
      <c r="C508" s="53">
        <v>10</v>
      </c>
      <c r="D508" s="53" t="s">
        <v>57</v>
      </c>
      <c r="E508" s="53" t="s">
        <v>307</v>
      </c>
      <c r="F508" s="53" t="s">
        <v>134</v>
      </c>
      <c r="G508" s="53" t="s">
        <v>90</v>
      </c>
      <c r="H508" s="59">
        <f>'вед.прил13'!I352</f>
        <v>7485.6</v>
      </c>
    </row>
    <row r="509" spans="2:8" ht="14.25">
      <c r="B509" s="81" t="s">
        <v>69</v>
      </c>
      <c r="C509" s="54" t="s">
        <v>71</v>
      </c>
      <c r="D509" s="54" t="s">
        <v>58</v>
      </c>
      <c r="E509" s="54"/>
      <c r="F509" s="54"/>
      <c r="G509" s="54"/>
      <c r="H509" s="56">
        <f>H510+H527</f>
        <v>5865.299999999999</v>
      </c>
    </row>
    <row r="510" spans="2:8" ht="15">
      <c r="B510" s="75" t="s">
        <v>30</v>
      </c>
      <c r="C510" s="52" t="s">
        <v>71</v>
      </c>
      <c r="D510" s="52" t="s">
        <v>58</v>
      </c>
      <c r="E510" s="52" t="s">
        <v>136</v>
      </c>
      <c r="F510" s="52"/>
      <c r="G510" s="52"/>
      <c r="H510" s="57">
        <f>H519+H523+H518+H511</f>
        <v>2801.1</v>
      </c>
    </row>
    <row r="511" spans="2:8" ht="135">
      <c r="B511" s="126" t="s">
        <v>435</v>
      </c>
      <c r="C511" s="52" t="s">
        <v>71</v>
      </c>
      <c r="D511" s="52" t="s">
        <v>58</v>
      </c>
      <c r="E511" s="52" t="s">
        <v>436</v>
      </c>
      <c r="F511" s="54"/>
      <c r="G511" s="54"/>
      <c r="H511" s="57">
        <f>H512</f>
        <v>1096.8</v>
      </c>
    </row>
    <row r="512" spans="2:8" ht="30">
      <c r="B512" s="76" t="s">
        <v>131</v>
      </c>
      <c r="C512" s="52" t="s">
        <v>71</v>
      </c>
      <c r="D512" s="52" t="s">
        <v>58</v>
      </c>
      <c r="E512" s="52" t="s">
        <v>436</v>
      </c>
      <c r="F512" s="52" t="s">
        <v>130</v>
      </c>
      <c r="G512" s="52"/>
      <c r="H512" s="57">
        <f>H513</f>
        <v>1096.8</v>
      </c>
    </row>
    <row r="513" spans="2:8" ht="30">
      <c r="B513" s="76" t="s">
        <v>195</v>
      </c>
      <c r="C513" s="52" t="s">
        <v>71</v>
      </c>
      <c r="D513" s="52" t="s">
        <v>58</v>
      </c>
      <c r="E513" s="52" t="s">
        <v>436</v>
      </c>
      <c r="F513" s="52" t="s">
        <v>134</v>
      </c>
      <c r="G513" s="52"/>
      <c r="H513" s="57">
        <f>H514</f>
        <v>1096.8</v>
      </c>
    </row>
    <row r="514" spans="2:8" ht="15">
      <c r="B514" s="77" t="s">
        <v>107</v>
      </c>
      <c r="C514" s="53" t="s">
        <v>71</v>
      </c>
      <c r="D514" s="53" t="s">
        <v>58</v>
      </c>
      <c r="E514" s="53" t="s">
        <v>436</v>
      </c>
      <c r="F514" s="53" t="s">
        <v>134</v>
      </c>
      <c r="G514" s="53" t="s">
        <v>91</v>
      </c>
      <c r="H514" s="59">
        <f>'вед.прил13'!I681</f>
        <v>1096.8</v>
      </c>
    </row>
    <row r="515" spans="2:8" ht="75">
      <c r="B515" s="182" t="s">
        <v>434</v>
      </c>
      <c r="C515" s="52" t="s">
        <v>71</v>
      </c>
      <c r="D515" s="52" t="s">
        <v>58</v>
      </c>
      <c r="E515" s="52" t="s">
        <v>389</v>
      </c>
      <c r="F515" s="52"/>
      <c r="G515" s="52"/>
      <c r="H515" s="57">
        <f>H516</f>
        <v>1578.3</v>
      </c>
    </row>
    <row r="516" spans="2:8" ht="30">
      <c r="B516" s="76" t="s">
        <v>131</v>
      </c>
      <c r="C516" s="52" t="s">
        <v>71</v>
      </c>
      <c r="D516" s="52" t="s">
        <v>58</v>
      </c>
      <c r="E516" s="52" t="s">
        <v>389</v>
      </c>
      <c r="F516" s="52" t="s">
        <v>130</v>
      </c>
      <c r="G516" s="52"/>
      <c r="H516" s="57">
        <f>H517</f>
        <v>1578.3</v>
      </c>
    </row>
    <row r="517" spans="2:8" ht="30">
      <c r="B517" s="76" t="s">
        <v>195</v>
      </c>
      <c r="C517" s="52" t="s">
        <v>71</v>
      </c>
      <c r="D517" s="52" t="s">
        <v>58</v>
      </c>
      <c r="E517" s="52" t="s">
        <v>389</v>
      </c>
      <c r="F517" s="52" t="s">
        <v>134</v>
      </c>
      <c r="G517" s="52"/>
      <c r="H517" s="57">
        <f>H518</f>
        <v>1578.3</v>
      </c>
    </row>
    <row r="518" spans="2:8" ht="15">
      <c r="B518" s="77" t="s">
        <v>107</v>
      </c>
      <c r="C518" s="53" t="s">
        <v>71</v>
      </c>
      <c r="D518" s="53" t="s">
        <v>58</v>
      </c>
      <c r="E518" s="53" t="s">
        <v>389</v>
      </c>
      <c r="F518" s="53" t="s">
        <v>134</v>
      </c>
      <c r="G518" s="53" t="s">
        <v>91</v>
      </c>
      <c r="H518" s="59">
        <f>'вед.прил13'!I685</f>
        <v>1578.3</v>
      </c>
    </row>
    <row r="519" spans="2:8" ht="60">
      <c r="B519" s="86" t="s">
        <v>227</v>
      </c>
      <c r="C519" s="52" t="s">
        <v>71</v>
      </c>
      <c r="D519" s="52" t="s">
        <v>58</v>
      </c>
      <c r="E519" s="52" t="s">
        <v>304</v>
      </c>
      <c r="F519" s="52"/>
      <c r="G519" s="52"/>
      <c r="H519" s="57">
        <f>H520</f>
        <v>36</v>
      </c>
    </row>
    <row r="520" spans="2:8" ht="30">
      <c r="B520" s="75" t="s">
        <v>131</v>
      </c>
      <c r="C520" s="52">
        <v>10</v>
      </c>
      <c r="D520" s="52" t="s">
        <v>58</v>
      </c>
      <c r="E520" s="52" t="s">
        <v>304</v>
      </c>
      <c r="F520" s="52" t="s">
        <v>130</v>
      </c>
      <c r="G520" s="52"/>
      <c r="H520" s="57">
        <f>H521</f>
        <v>36</v>
      </c>
    </row>
    <row r="521" spans="2:8" ht="30">
      <c r="B521" s="75" t="s">
        <v>133</v>
      </c>
      <c r="C521" s="52">
        <v>10</v>
      </c>
      <c r="D521" s="52" t="s">
        <v>58</v>
      </c>
      <c r="E521" s="52" t="s">
        <v>304</v>
      </c>
      <c r="F521" s="52" t="s">
        <v>132</v>
      </c>
      <c r="G521" s="52"/>
      <c r="H521" s="57">
        <f>H522</f>
        <v>36</v>
      </c>
    </row>
    <row r="522" spans="2:8" ht="15">
      <c r="B522" s="77" t="s">
        <v>106</v>
      </c>
      <c r="C522" s="53">
        <v>10</v>
      </c>
      <c r="D522" s="53" t="s">
        <v>58</v>
      </c>
      <c r="E522" s="53" t="s">
        <v>304</v>
      </c>
      <c r="F522" s="53" t="s">
        <v>132</v>
      </c>
      <c r="G522" s="53" t="s">
        <v>90</v>
      </c>
      <c r="H522" s="59">
        <f>'вед.прил13'!I358</f>
        <v>36</v>
      </c>
    </row>
    <row r="523" spans="2:8" ht="105">
      <c r="B523" s="86" t="s">
        <v>226</v>
      </c>
      <c r="C523" s="52" t="s">
        <v>71</v>
      </c>
      <c r="D523" s="52" t="s">
        <v>58</v>
      </c>
      <c r="E523" s="52" t="s">
        <v>305</v>
      </c>
      <c r="F523" s="52"/>
      <c r="G523" s="52"/>
      <c r="H523" s="57">
        <f>H524</f>
        <v>90</v>
      </c>
    </row>
    <row r="524" spans="2:8" ht="30">
      <c r="B524" s="75" t="s">
        <v>131</v>
      </c>
      <c r="C524" s="52">
        <v>10</v>
      </c>
      <c r="D524" s="52" t="s">
        <v>58</v>
      </c>
      <c r="E524" s="52" t="s">
        <v>305</v>
      </c>
      <c r="F524" s="52" t="s">
        <v>130</v>
      </c>
      <c r="G524" s="52"/>
      <c r="H524" s="57">
        <f>H525</f>
        <v>90</v>
      </c>
    </row>
    <row r="525" spans="2:8" ht="30">
      <c r="B525" s="75" t="s">
        <v>195</v>
      </c>
      <c r="C525" s="52">
        <v>10</v>
      </c>
      <c r="D525" s="52" t="s">
        <v>58</v>
      </c>
      <c r="E525" s="52" t="s">
        <v>305</v>
      </c>
      <c r="F525" s="52" t="s">
        <v>134</v>
      </c>
      <c r="G525" s="52"/>
      <c r="H525" s="57">
        <f>H526</f>
        <v>90</v>
      </c>
    </row>
    <row r="526" spans="2:8" ht="15">
      <c r="B526" s="77" t="s">
        <v>106</v>
      </c>
      <c r="C526" s="53">
        <v>10</v>
      </c>
      <c r="D526" s="53" t="s">
        <v>58</v>
      </c>
      <c r="E526" s="53" t="s">
        <v>306</v>
      </c>
      <c r="F526" s="53" t="s">
        <v>134</v>
      </c>
      <c r="G526" s="53" t="s">
        <v>90</v>
      </c>
      <c r="H526" s="59">
        <f>'вед.прил13'!I362</f>
        <v>90</v>
      </c>
    </row>
    <row r="527" spans="2:8" ht="30">
      <c r="B527" s="76" t="s">
        <v>400</v>
      </c>
      <c r="C527" s="52" t="s">
        <v>71</v>
      </c>
      <c r="D527" s="52" t="s">
        <v>58</v>
      </c>
      <c r="E527" s="52" t="s">
        <v>261</v>
      </c>
      <c r="F527" s="52"/>
      <c r="G527" s="52"/>
      <c r="H527" s="57">
        <f>H528</f>
        <v>3064.2</v>
      </c>
    </row>
    <row r="528" spans="2:8" ht="30" customHeight="1">
      <c r="B528" s="76" t="s">
        <v>260</v>
      </c>
      <c r="C528" s="52" t="s">
        <v>71</v>
      </c>
      <c r="D528" s="52" t="s">
        <v>58</v>
      </c>
      <c r="E528" s="52" t="s">
        <v>262</v>
      </c>
      <c r="F528" s="52"/>
      <c r="G528" s="52"/>
      <c r="H528" s="57">
        <f>H529</f>
        <v>3064.2</v>
      </c>
    </row>
    <row r="529" spans="2:8" ht="75.75" customHeight="1">
      <c r="B529" s="76" t="s">
        <v>438</v>
      </c>
      <c r="C529" s="52" t="s">
        <v>71</v>
      </c>
      <c r="D529" s="52" t="s">
        <v>58</v>
      </c>
      <c r="E529" s="52" t="s">
        <v>263</v>
      </c>
      <c r="F529" s="52"/>
      <c r="G529" s="52"/>
      <c r="H529" s="57">
        <f>H530</f>
        <v>3064.2</v>
      </c>
    </row>
    <row r="530" spans="2:8" ht="12" customHeight="1">
      <c r="B530" s="76" t="s">
        <v>271</v>
      </c>
      <c r="C530" s="52" t="s">
        <v>71</v>
      </c>
      <c r="D530" s="52" t="s">
        <v>58</v>
      </c>
      <c r="E530" s="52" t="s">
        <v>264</v>
      </c>
      <c r="F530" s="52"/>
      <c r="G530" s="52"/>
      <c r="H530" s="57">
        <f>H532</f>
        <v>3064.2</v>
      </c>
    </row>
    <row r="531" spans="2:8" ht="29.25" customHeight="1">
      <c r="B531" s="76" t="s">
        <v>131</v>
      </c>
      <c r="C531" s="52" t="s">
        <v>71</v>
      </c>
      <c r="D531" s="52" t="s">
        <v>58</v>
      </c>
      <c r="E531" s="52" t="s">
        <v>264</v>
      </c>
      <c r="F531" s="52" t="s">
        <v>130</v>
      </c>
      <c r="G531" s="52"/>
      <c r="H531" s="57">
        <f>H532</f>
        <v>3064.2</v>
      </c>
    </row>
    <row r="532" spans="2:8" ht="29.25" customHeight="1">
      <c r="B532" s="76" t="s">
        <v>195</v>
      </c>
      <c r="C532" s="52" t="s">
        <v>71</v>
      </c>
      <c r="D532" s="52" t="s">
        <v>58</v>
      </c>
      <c r="E532" s="52" t="s">
        <v>264</v>
      </c>
      <c r="F532" s="52" t="s">
        <v>134</v>
      </c>
      <c r="G532" s="52"/>
      <c r="H532" s="57">
        <f>H533</f>
        <v>3064.2</v>
      </c>
    </row>
    <row r="533" spans="2:8" ht="18" customHeight="1">
      <c r="B533" s="77" t="s">
        <v>106</v>
      </c>
      <c r="C533" s="53" t="s">
        <v>71</v>
      </c>
      <c r="D533" s="53" t="s">
        <v>58</v>
      </c>
      <c r="E533" s="53" t="s">
        <v>264</v>
      </c>
      <c r="F533" s="53" t="s">
        <v>134</v>
      </c>
      <c r="G533" s="53" t="s">
        <v>90</v>
      </c>
      <c r="H533" s="59">
        <f>'вед.прил13'!I623</f>
        <v>3064.2</v>
      </c>
    </row>
    <row r="534" spans="2:8" ht="14.25">
      <c r="B534" s="78" t="s">
        <v>111</v>
      </c>
      <c r="C534" s="54" t="s">
        <v>71</v>
      </c>
      <c r="D534" s="54" t="s">
        <v>60</v>
      </c>
      <c r="E534" s="54"/>
      <c r="F534" s="54"/>
      <c r="G534" s="54"/>
      <c r="H534" s="56">
        <f>H535</f>
        <v>29790.3</v>
      </c>
    </row>
    <row r="535" spans="2:8" ht="15">
      <c r="B535" s="75" t="s">
        <v>30</v>
      </c>
      <c r="C535" s="52" t="s">
        <v>71</v>
      </c>
      <c r="D535" s="52" t="s">
        <v>60</v>
      </c>
      <c r="E535" s="52" t="s">
        <v>243</v>
      </c>
      <c r="F535" s="52"/>
      <c r="G535" s="52"/>
      <c r="H535" s="57">
        <f>H536+H540+H548+H552+H558+H562+H566+H570+H544</f>
        <v>29790.3</v>
      </c>
    </row>
    <row r="536" spans="2:8" ht="60">
      <c r="B536" s="116" t="s">
        <v>29</v>
      </c>
      <c r="C536" s="52" t="s">
        <v>71</v>
      </c>
      <c r="D536" s="52" t="s">
        <v>60</v>
      </c>
      <c r="E536" s="52" t="s">
        <v>303</v>
      </c>
      <c r="F536" s="52"/>
      <c r="G536" s="52"/>
      <c r="H536" s="57">
        <f>H537</f>
        <v>279.7</v>
      </c>
    </row>
    <row r="537" spans="2:8" ht="30">
      <c r="B537" s="75" t="s">
        <v>131</v>
      </c>
      <c r="C537" s="52" t="s">
        <v>71</v>
      </c>
      <c r="D537" s="52" t="s">
        <v>60</v>
      </c>
      <c r="E537" s="52" t="s">
        <v>303</v>
      </c>
      <c r="F537" s="52" t="s">
        <v>130</v>
      </c>
      <c r="G537" s="52"/>
      <c r="H537" s="57">
        <f>H538</f>
        <v>279.7</v>
      </c>
    </row>
    <row r="538" spans="2:8" ht="30">
      <c r="B538" s="75" t="s">
        <v>133</v>
      </c>
      <c r="C538" s="52" t="s">
        <v>71</v>
      </c>
      <c r="D538" s="52" t="s">
        <v>60</v>
      </c>
      <c r="E538" s="52" t="s">
        <v>303</v>
      </c>
      <c r="F538" s="52" t="s">
        <v>132</v>
      </c>
      <c r="G538" s="52"/>
      <c r="H538" s="57">
        <f>H539</f>
        <v>279.7</v>
      </c>
    </row>
    <row r="539" spans="2:8" ht="15">
      <c r="B539" s="77" t="s">
        <v>107</v>
      </c>
      <c r="C539" s="53" t="s">
        <v>71</v>
      </c>
      <c r="D539" s="53" t="s">
        <v>60</v>
      </c>
      <c r="E539" s="53" t="s">
        <v>303</v>
      </c>
      <c r="F539" s="53" t="s">
        <v>132</v>
      </c>
      <c r="G539" s="53" t="s">
        <v>91</v>
      </c>
      <c r="H539" s="59">
        <f>'вед.прил13'!I368</f>
        <v>279.7</v>
      </c>
    </row>
    <row r="540" spans="2:8" ht="75" customHeight="1">
      <c r="B540" s="175" t="s">
        <v>378</v>
      </c>
      <c r="C540" s="52" t="s">
        <v>71</v>
      </c>
      <c r="D540" s="52" t="s">
        <v>60</v>
      </c>
      <c r="E540" s="108" t="s">
        <v>377</v>
      </c>
      <c r="F540" s="53"/>
      <c r="G540" s="53"/>
      <c r="H540" s="57">
        <f>H541</f>
        <v>3546.1</v>
      </c>
    </row>
    <row r="541" spans="2:8" ht="30">
      <c r="B541" s="75" t="s">
        <v>357</v>
      </c>
      <c r="C541" s="52" t="s">
        <v>71</v>
      </c>
      <c r="D541" s="52" t="s">
        <v>60</v>
      </c>
      <c r="E541" s="108" t="s">
        <v>377</v>
      </c>
      <c r="F541" s="52" t="s">
        <v>200</v>
      </c>
      <c r="G541" s="53"/>
      <c r="H541" s="57">
        <f>H542</f>
        <v>3546.1</v>
      </c>
    </row>
    <row r="542" spans="2:8" ht="15">
      <c r="B542" s="75" t="s">
        <v>28</v>
      </c>
      <c r="C542" s="52" t="s">
        <v>71</v>
      </c>
      <c r="D542" s="52" t="s">
        <v>60</v>
      </c>
      <c r="E542" s="108" t="s">
        <v>377</v>
      </c>
      <c r="F542" s="52" t="s">
        <v>27</v>
      </c>
      <c r="G542" s="53"/>
      <c r="H542" s="57">
        <f>H543</f>
        <v>3546.1</v>
      </c>
    </row>
    <row r="543" spans="2:8" ht="15">
      <c r="B543" s="77" t="s">
        <v>107</v>
      </c>
      <c r="C543" s="53" t="s">
        <v>71</v>
      </c>
      <c r="D543" s="53" t="s">
        <v>60</v>
      </c>
      <c r="E543" s="133" t="s">
        <v>377</v>
      </c>
      <c r="F543" s="53" t="s">
        <v>27</v>
      </c>
      <c r="G543" s="53" t="s">
        <v>91</v>
      </c>
      <c r="H543" s="59">
        <f>'вед.прил13'!I238</f>
        <v>3546.1</v>
      </c>
    </row>
    <row r="544" spans="2:8" ht="105">
      <c r="B544" s="116" t="s">
        <v>422</v>
      </c>
      <c r="C544" s="52" t="s">
        <v>71</v>
      </c>
      <c r="D544" s="52" t="s">
        <v>60</v>
      </c>
      <c r="E544" s="108" t="s">
        <v>423</v>
      </c>
      <c r="F544" s="53"/>
      <c r="G544" s="53"/>
      <c r="H544" s="57">
        <f>H545</f>
        <v>4132.3</v>
      </c>
    </row>
    <row r="545" spans="2:8" ht="30">
      <c r="B545" s="75" t="s">
        <v>357</v>
      </c>
      <c r="C545" s="52" t="s">
        <v>71</v>
      </c>
      <c r="D545" s="52" t="s">
        <v>60</v>
      </c>
      <c r="E545" s="108" t="s">
        <v>423</v>
      </c>
      <c r="F545" s="52" t="s">
        <v>200</v>
      </c>
      <c r="G545" s="53"/>
      <c r="H545" s="57">
        <f>H546</f>
        <v>4132.3</v>
      </c>
    </row>
    <row r="546" spans="2:8" ht="15">
      <c r="B546" s="75" t="s">
        <v>28</v>
      </c>
      <c r="C546" s="52" t="s">
        <v>71</v>
      </c>
      <c r="D546" s="52" t="s">
        <v>60</v>
      </c>
      <c r="E546" s="108" t="s">
        <v>423</v>
      </c>
      <c r="F546" s="52" t="s">
        <v>27</v>
      </c>
      <c r="G546" s="53"/>
      <c r="H546" s="57">
        <f>H547</f>
        <v>4132.3</v>
      </c>
    </row>
    <row r="547" spans="2:8" ht="15">
      <c r="B547" s="77" t="s">
        <v>107</v>
      </c>
      <c r="C547" s="53" t="s">
        <v>71</v>
      </c>
      <c r="D547" s="53" t="s">
        <v>60</v>
      </c>
      <c r="E547" s="133" t="s">
        <v>423</v>
      </c>
      <c r="F547" s="53" t="s">
        <v>27</v>
      </c>
      <c r="G547" s="53" t="s">
        <v>91</v>
      </c>
      <c r="H547" s="59">
        <f>'вед.прил13'!I242</f>
        <v>4132.3</v>
      </c>
    </row>
    <row r="548" spans="2:8" ht="135">
      <c r="B548" s="117" t="s">
        <v>203</v>
      </c>
      <c r="C548" s="52" t="s">
        <v>71</v>
      </c>
      <c r="D548" s="52" t="s">
        <v>60</v>
      </c>
      <c r="E548" s="52" t="s">
        <v>302</v>
      </c>
      <c r="F548" s="52"/>
      <c r="G548" s="52"/>
      <c r="H548" s="57">
        <f>H549</f>
        <v>25.2</v>
      </c>
    </row>
    <row r="549" spans="2:8" ht="30">
      <c r="B549" s="75" t="s">
        <v>131</v>
      </c>
      <c r="C549" s="52">
        <v>10</v>
      </c>
      <c r="D549" s="52" t="s">
        <v>60</v>
      </c>
      <c r="E549" s="52" t="s">
        <v>302</v>
      </c>
      <c r="F549" s="52" t="s">
        <v>130</v>
      </c>
      <c r="G549" s="52"/>
      <c r="H549" s="57">
        <f>H550</f>
        <v>25.2</v>
      </c>
    </row>
    <row r="550" spans="2:8" ht="28.5" customHeight="1">
      <c r="B550" s="75" t="s">
        <v>195</v>
      </c>
      <c r="C550" s="52">
        <v>10</v>
      </c>
      <c r="D550" s="52" t="s">
        <v>60</v>
      </c>
      <c r="E550" s="52" t="s">
        <v>302</v>
      </c>
      <c r="F550" s="52" t="s">
        <v>134</v>
      </c>
      <c r="G550" s="52"/>
      <c r="H550" s="57">
        <f>H551</f>
        <v>25.2</v>
      </c>
    </row>
    <row r="551" spans="2:8" ht="15">
      <c r="B551" s="77" t="s">
        <v>107</v>
      </c>
      <c r="C551" s="53">
        <v>10</v>
      </c>
      <c r="D551" s="53" t="s">
        <v>60</v>
      </c>
      <c r="E551" s="53" t="s">
        <v>302</v>
      </c>
      <c r="F551" s="53" t="s">
        <v>134</v>
      </c>
      <c r="G551" s="53" t="s">
        <v>91</v>
      </c>
      <c r="H551" s="59">
        <f>'вед.прил13'!I372</f>
        <v>25.2</v>
      </c>
    </row>
    <row r="552" spans="2:8" ht="59.25" customHeight="1">
      <c r="B552" s="116" t="s">
        <v>208</v>
      </c>
      <c r="C552" s="52" t="s">
        <v>71</v>
      </c>
      <c r="D552" s="52" t="s">
        <v>60</v>
      </c>
      <c r="E552" s="52" t="s">
        <v>301</v>
      </c>
      <c r="F552" s="52"/>
      <c r="G552" s="52"/>
      <c r="H552" s="57">
        <f>H553</f>
        <v>11299.3</v>
      </c>
    </row>
    <row r="553" spans="2:8" ht="30">
      <c r="B553" s="75" t="s">
        <v>131</v>
      </c>
      <c r="C553" s="52">
        <v>10</v>
      </c>
      <c r="D553" s="52" t="s">
        <v>60</v>
      </c>
      <c r="E553" s="52" t="s">
        <v>301</v>
      </c>
      <c r="F553" s="52" t="s">
        <v>130</v>
      </c>
      <c r="G553" s="52"/>
      <c r="H553" s="57">
        <f>H554+H556</f>
        <v>11299.3</v>
      </c>
    </row>
    <row r="554" spans="2:8" ht="30">
      <c r="B554" s="75" t="s">
        <v>133</v>
      </c>
      <c r="C554" s="52">
        <v>10</v>
      </c>
      <c r="D554" s="52" t="s">
        <v>60</v>
      </c>
      <c r="E554" s="52" t="s">
        <v>301</v>
      </c>
      <c r="F554" s="52" t="s">
        <v>132</v>
      </c>
      <c r="G554" s="52"/>
      <c r="H554" s="57">
        <f>H555</f>
        <v>7809.3</v>
      </c>
    </row>
    <row r="555" spans="2:8" ht="15">
      <c r="B555" s="77" t="s">
        <v>107</v>
      </c>
      <c r="C555" s="53">
        <v>10</v>
      </c>
      <c r="D555" s="53" t="s">
        <v>60</v>
      </c>
      <c r="E555" s="53" t="s">
        <v>301</v>
      </c>
      <c r="F555" s="53" t="s">
        <v>132</v>
      </c>
      <c r="G555" s="53" t="s">
        <v>91</v>
      </c>
      <c r="H555" s="59">
        <f>'вед.прил13'!I376</f>
        <v>7809.3</v>
      </c>
    </row>
    <row r="556" spans="2:8" ht="30">
      <c r="B556" s="75" t="s">
        <v>195</v>
      </c>
      <c r="C556" s="52">
        <v>10</v>
      </c>
      <c r="D556" s="52" t="s">
        <v>60</v>
      </c>
      <c r="E556" s="52" t="s">
        <v>301</v>
      </c>
      <c r="F556" s="52" t="s">
        <v>134</v>
      </c>
      <c r="G556" s="53"/>
      <c r="H556" s="57">
        <f>H557</f>
        <v>3490</v>
      </c>
    </row>
    <row r="557" spans="2:8" ht="15">
      <c r="B557" s="77" t="s">
        <v>107</v>
      </c>
      <c r="C557" s="53">
        <v>10</v>
      </c>
      <c r="D557" s="53" t="s">
        <v>60</v>
      </c>
      <c r="E557" s="53" t="s">
        <v>301</v>
      </c>
      <c r="F557" s="53" t="s">
        <v>134</v>
      </c>
      <c r="G557" s="53" t="s">
        <v>91</v>
      </c>
      <c r="H557" s="59">
        <f>'вед.прил13'!I378</f>
        <v>3490</v>
      </c>
    </row>
    <row r="558" spans="2:8" ht="251.25" customHeight="1">
      <c r="B558" s="76" t="s">
        <v>385</v>
      </c>
      <c r="C558" s="53" t="s">
        <v>71</v>
      </c>
      <c r="D558" s="53" t="s">
        <v>60</v>
      </c>
      <c r="E558" s="52" t="s">
        <v>300</v>
      </c>
      <c r="F558" s="52"/>
      <c r="G558" s="52"/>
      <c r="H558" s="57">
        <f>H559</f>
        <v>50</v>
      </c>
    </row>
    <row r="559" spans="2:8" ht="30">
      <c r="B559" s="75" t="s">
        <v>131</v>
      </c>
      <c r="C559" s="52">
        <v>10</v>
      </c>
      <c r="D559" s="52" t="s">
        <v>60</v>
      </c>
      <c r="E559" s="52" t="s">
        <v>300</v>
      </c>
      <c r="F559" s="52" t="s">
        <v>130</v>
      </c>
      <c r="G559" s="52"/>
      <c r="H559" s="106">
        <f>H560</f>
        <v>50</v>
      </c>
    </row>
    <row r="560" spans="2:8" ht="29.25" customHeight="1">
      <c r="B560" s="75" t="s">
        <v>195</v>
      </c>
      <c r="C560" s="52">
        <v>10</v>
      </c>
      <c r="D560" s="52" t="s">
        <v>60</v>
      </c>
      <c r="E560" s="52" t="s">
        <v>300</v>
      </c>
      <c r="F560" s="52" t="s">
        <v>134</v>
      </c>
      <c r="G560" s="52"/>
      <c r="H560" s="57">
        <f>H561</f>
        <v>50</v>
      </c>
    </row>
    <row r="561" spans="2:8" ht="15">
      <c r="B561" s="77" t="s">
        <v>107</v>
      </c>
      <c r="C561" s="53">
        <v>10</v>
      </c>
      <c r="D561" s="53" t="s">
        <v>60</v>
      </c>
      <c r="E561" s="53" t="s">
        <v>300</v>
      </c>
      <c r="F561" s="53" t="s">
        <v>134</v>
      </c>
      <c r="G561" s="53" t="s">
        <v>91</v>
      </c>
      <c r="H561" s="59">
        <f>'вед.прил13'!I382</f>
        <v>50</v>
      </c>
    </row>
    <row r="562" spans="2:8" ht="92.25" customHeight="1">
      <c r="B562" s="116" t="s">
        <v>298</v>
      </c>
      <c r="C562" s="52" t="s">
        <v>71</v>
      </c>
      <c r="D562" s="52" t="s">
        <v>60</v>
      </c>
      <c r="E562" s="52" t="s">
        <v>299</v>
      </c>
      <c r="F562" s="52"/>
      <c r="G562" s="52"/>
      <c r="H562" s="57">
        <f>H563</f>
        <v>150</v>
      </c>
    </row>
    <row r="563" spans="2:8" ht="30">
      <c r="B563" s="75" t="s">
        <v>131</v>
      </c>
      <c r="C563" s="52">
        <v>10</v>
      </c>
      <c r="D563" s="52" t="s">
        <v>60</v>
      </c>
      <c r="E563" s="52" t="s">
        <v>299</v>
      </c>
      <c r="F563" s="52" t="s">
        <v>130</v>
      </c>
      <c r="G563" s="52"/>
      <c r="H563" s="57">
        <f>H564</f>
        <v>150</v>
      </c>
    </row>
    <row r="564" spans="2:8" ht="30">
      <c r="B564" s="75" t="s">
        <v>133</v>
      </c>
      <c r="C564" s="52">
        <v>10</v>
      </c>
      <c r="D564" s="52" t="s">
        <v>60</v>
      </c>
      <c r="E564" s="52" t="s">
        <v>299</v>
      </c>
      <c r="F564" s="52" t="s">
        <v>132</v>
      </c>
      <c r="G564" s="52"/>
      <c r="H564" s="57">
        <f>H565</f>
        <v>150</v>
      </c>
    </row>
    <row r="565" spans="2:8" ht="15">
      <c r="B565" s="77" t="s">
        <v>107</v>
      </c>
      <c r="C565" s="53">
        <v>10</v>
      </c>
      <c r="D565" s="53" t="s">
        <v>60</v>
      </c>
      <c r="E565" s="53" t="s">
        <v>299</v>
      </c>
      <c r="F565" s="53" t="s">
        <v>132</v>
      </c>
      <c r="G565" s="53" t="s">
        <v>91</v>
      </c>
      <c r="H565" s="59">
        <f>'вед.прил13'!I386</f>
        <v>150</v>
      </c>
    </row>
    <row r="566" spans="2:8" ht="75">
      <c r="B566" s="76" t="s">
        <v>12</v>
      </c>
      <c r="C566" s="52" t="s">
        <v>71</v>
      </c>
      <c r="D566" s="52" t="s">
        <v>60</v>
      </c>
      <c r="E566" s="52" t="s">
        <v>13</v>
      </c>
      <c r="F566" s="54"/>
      <c r="G566" s="54"/>
      <c r="H566" s="57">
        <f>H567</f>
        <v>24.3</v>
      </c>
    </row>
    <row r="567" spans="2:8" ht="30">
      <c r="B567" s="75" t="s">
        <v>131</v>
      </c>
      <c r="C567" s="52" t="s">
        <v>71</v>
      </c>
      <c r="D567" s="52" t="s">
        <v>60</v>
      </c>
      <c r="E567" s="52" t="s">
        <v>13</v>
      </c>
      <c r="F567" s="52" t="s">
        <v>130</v>
      </c>
      <c r="G567" s="54"/>
      <c r="H567" s="57">
        <f>H568</f>
        <v>24.3</v>
      </c>
    </row>
    <row r="568" spans="2:8" ht="30">
      <c r="B568" s="75" t="s">
        <v>133</v>
      </c>
      <c r="C568" s="52" t="s">
        <v>71</v>
      </c>
      <c r="D568" s="52" t="s">
        <v>60</v>
      </c>
      <c r="E568" s="52" t="s">
        <v>13</v>
      </c>
      <c r="F568" s="52" t="s">
        <v>132</v>
      </c>
      <c r="G568" s="54"/>
      <c r="H568" s="57">
        <f>H569</f>
        <v>24.3</v>
      </c>
    </row>
    <row r="569" spans="2:8" ht="16.5" customHeight="1">
      <c r="B569" s="77" t="s">
        <v>106</v>
      </c>
      <c r="C569" s="53" t="s">
        <v>71</v>
      </c>
      <c r="D569" s="53" t="s">
        <v>60</v>
      </c>
      <c r="E569" s="53" t="s">
        <v>13</v>
      </c>
      <c r="F569" s="53" t="s">
        <v>132</v>
      </c>
      <c r="G569" s="53" t="s">
        <v>90</v>
      </c>
      <c r="H569" s="59">
        <f>'вед.прил13'!I174</f>
        <v>24.3</v>
      </c>
    </row>
    <row r="570" spans="2:8" ht="111" customHeight="1">
      <c r="B570" s="116" t="s">
        <v>363</v>
      </c>
      <c r="C570" s="52" t="s">
        <v>71</v>
      </c>
      <c r="D570" s="52" t="s">
        <v>60</v>
      </c>
      <c r="E570" s="52" t="s">
        <v>11</v>
      </c>
      <c r="F570" s="52"/>
      <c r="G570" s="52"/>
      <c r="H570" s="57">
        <f>H571</f>
        <v>10283.4</v>
      </c>
    </row>
    <row r="571" spans="2:8" ht="30">
      <c r="B571" s="75" t="s">
        <v>131</v>
      </c>
      <c r="C571" s="52" t="s">
        <v>71</v>
      </c>
      <c r="D571" s="52" t="s">
        <v>60</v>
      </c>
      <c r="E571" s="52" t="s">
        <v>11</v>
      </c>
      <c r="F571" s="52" t="s">
        <v>130</v>
      </c>
      <c r="G571" s="52"/>
      <c r="H571" s="57">
        <f>H572</f>
        <v>10283.4</v>
      </c>
    </row>
    <row r="572" spans="2:8" ht="30">
      <c r="B572" s="75" t="s">
        <v>195</v>
      </c>
      <c r="C572" s="52" t="s">
        <v>71</v>
      </c>
      <c r="D572" s="52" t="s">
        <v>60</v>
      </c>
      <c r="E572" s="52" t="s">
        <v>11</v>
      </c>
      <c r="F572" s="52" t="s">
        <v>134</v>
      </c>
      <c r="G572" s="52"/>
      <c r="H572" s="57">
        <f>H573</f>
        <v>10283.4</v>
      </c>
    </row>
    <row r="573" spans="2:8" ht="15">
      <c r="B573" s="77" t="s">
        <v>107</v>
      </c>
      <c r="C573" s="53" t="s">
        <v>71</v>
      </c>
      <c r="D573" s="53" t="s">
        <v>60</v>
      </c>
      <c r="E573" s="53" t="s">
        <v>11</v>
      </c>
      <c r="F573" s="64" t="s">
        <v>134</v>
      </c>
      <c r="G573" s="64" t="s">
        <v>91</v>
      </c>
      <c r="H573" s="65">
        <f>'вед.прил13'!I170</f>
        <v>10283.4</v>
      </c>
    </row>
    <row r="574" spans="2:8" ht="28.5">
      <c r="B574" s="78" t="s">
        <v>56</v>
      </c>
      <c r="C574" s="54" t="s">
        <v>71</v>
      </c>
      <c r="D574" s="54" t="s">
        <v>65</v>
      </c>
      <c r="E574" s="54"/>
      <c r="F574" s="54" t="s">
        <v>77</v>
      </c>
      <c r="G574" s="54"/>
      <c r="H574" s="56">
        <f>H575</f>
        <v>3425.2</v>
      </c>
    </row>
    <row r="575" spans="2:8" ht="15">
      <c r="B575" s="75" t="s">
        <v>30</v>
      </c>
      <c r="C575" s="52" t="s">
        <v>71</v>
      </c>
      <c r="D575" s="52" t="s">
        <v>65</v>
      </c>
      <c r="E575" s="52" t="s">
        <v>243</v>
      </c>
      <c r="F575" s="52"/>
      <c r="G575" s="52"/>
      <c r="H575" s="57">
        <f>H576+H583</f>
        <v>3425.2</v>
      </c>
    </row>
    <row r="576" spans="2:8" ht="48.75" customHeight="1">
      <c r="B576" s="75" t="s">
        <v>32</v>
      </c>
      <c r="C576" s="52">
        <v>10</v>
      </c>
      <c r="D576" s="52" t="s">
        <v>65</v>
      </c>
      <c r="E576" s="52" t="s">
        <v>297</v>
      </c>
      <c r="F576" s="52"/>
      <c r="G576" s="52"/>
      <c r="H576" s="57">
        <f>H577+H580</f>
        <v>2425.2</v>
      </c>
    </row>
    <row r="577" spans="2:8" ht="90" customHeight="1">
      <c r="B577" s="75" t="s">
        <v>412</v>
      </c>
      <c r="C577" s="52" t="s">
        <v>71</v>
      </c>
      <c r="D577" s="52" t="s">
        <v>65</v>
      </c>
      <c r="E577" s="52" t="s">
        <v>297</v>
      </c>
      <c r="F577" s="52" t="s">
        <v>115</v>
      </c>
      <c r="G577" s="52"/>
      <c r="H577" s="57">
        <f>H578</f>
        <v>2102</v>
      </c>
    </row>
    <row r="578" spans="2:8" ht="33.75" customHeight="1">
      <c r="B578" s="75" t="s">
        <v>411</v>
      </c>
      <c r="C578" s="52">
        <v>10</v>
      </c>
      <c r="D578" s="52" t="s">
        <v>65</v>
      </c>
      <c r="E578" s="52" t="s">
        <v>297</v>
      </c>
      <c r="F578" s="52" t="s">
        <v>116</v>
      </c>
      <c r="G578" s="52"/>
      <c r="H578" s="58">
        <f>H579</f>
        <v>2102</v>
      </c>
    </row>
    <row r="579" spans="2:8" ht="15">
      <c r="B579" s="77" t="s">
        <v>107</v>
      </c>
      <c r="C579" s="53">
        <v>10</v>
      </c>
      <c r="D579" s="53" t="s">
        <v>65</v>
      </c>
      <c r="E579" s="53" t="s">
        <v>297</v>
      </c>
      <c r="F579" s="53" t="s">
        <v>116</v>
      </c>
      <c r="G579" s="53" t="s">
        <v>91</v>
      </c>
      <c r="H579" s="60">
        <f>'вед.прил13'!I392</f>
        <v>2102</v>
      </c>
    </row>
    <row r="580" spans="2:8" ht="30">
      <c r="B580" s="76" t="s">
        <v>413</v>
      </c>
      <c r="C580" s="52">
        <v>10</v>
      </c>
      <c r="D580" s="52" t="s">
        <v>65</v>
      </c>
      <c r="E580" s="52" t="s">
        <v>297</v>
      </c>
      <c r="F580" s="52" t="s">
        <v>117</v>
      </c>
      <c r="G580" s="52"/>
      <c r="H580" s="59">
        <f>H581</f>
        <v>323.2</v>
      </c>
    </row>
    <row r="581" spans="2:8" ht="52.5" customHeight="1">
      <c r="B581" s="76" t="s">
        <v>414</v>
      </c>
      <c r="C581" s="52">
        <v>10</v>
      </c>
      <c r="D581" s="52" t="s">
        <v>65</v>
      </c>
      <c r="E581" s="52" t="s">
        <v>297</v>
      </c>
      <c r="F581" s="52" t="s">
        <v>119</v>
      </c>
      <c r="G581" s="52"/>
      <c r="H581" s="58">
        <f>H582</f>
        <v>323.2</v>
      </c>
    </row>
    <row r="582" spans="2:8" ht="15">
      <c r="B582" s="77" t="s">
        <v>107</v>
      </c>
      <c r="C582" s="53">
        <v>10</v>
      </c>
      <c r="D582" s="53" t="s">
        <v>65</v>
      </c>
      <c r="E582" s="53" t="s">
        <v>297</v>
      </c>
      <c r="F582" s="53" t="s">
        <v>119</v>
      </c>
      <c r="G582" s="53" t="s">
        <v>91</v>
      </c>
      <c r="H582" s="60">
        <f>'вед.прил13'!I395</f>
        <v>323.2</v>
      </c>
    </row>
    <row r="583" spans="2:8" ht="60">
      <c r="B583" s="76" t="s">
        <v>428</v>
      </c>
      <c r="C583" s="52" t="s">
        <v>71</v>
      </c>
      <c r="D583" s="52" t="s">
        <v>65</v>
      </c>
      <c r="E583" s="52" t="s">
        <v>427</v>
      </c>
      <c r="F583" s="52"/>
      <c r="G583" s="52"/>
      <c r="H583" s="58">
        <f>H584</f>
        <v>1000</v>
      </c>
    </row>
    <row r="584" spans="2:8" ht="30">
      <c r="B584" s="76" t="s">
        <v>413</v>
      </c>
      <c r="C584" s="52" t="s">
        <v>71</v>
      </c>
      <c r="D584" s="52" t="s">
        <v>65</v>
      </c>
      <c r="E584" s="52" t="s">
        <v>427</v>
      </c>
      <c r="F584" s="52" t="s">
        <v>117</v>
      </c>
      <c r="G584" s="52"/>
      <c r="H584" s="58">
        <f>H585</f>
        <v>1000</v>
      </c>
    </row>
    <row r="585" spans="2:8" ht="45">
      <c r="B585" s="76" t="s">
        <v>414</v>
      </c>
      <c r="C585" s="52" t="s">
        <v>71</v>
      </c>
      <c r="D585" s="52" t="s">
        <v>65</v>
      </c>
      <c r="E585" s="52" t="s">
        <v>427</v>
      </c>
      <c r="F585" s="52" t="s">
        <v>119</v>
      </c>
      <c r="G585" s="52"/>
      <c r="H585" s="58">
        <f>H586</f>
        <v>1000</v>
      </c>
    </row>
    <row r="586" spans="2:8" ht="15">
      <c r="B586" s="187" t="s">
        <v>106</v>
      </c>
      <c r="C586" s="53" t="s">
        <v>71</v>
      </c>
      <c r="D586" s="53" t="s">
        <v>65</v>
      </c>
      <c r="E586" s="53" t="s">
        <v>427</v>
      </c>
      <c r="F586" s="53" t="s">
        <v>119</v>
      </c>
      <c r="G586" s="53" t="s">
        <v>90</v>
      </c>
      <c r="H586" s="60">
        <f>'вед.прил13'!I399</f>
        <v>1000</v>
      </c>
    </row>
    <row r="587" spans="2:8" ht="14.25">
      <c r="B587" s="111" t="s">
        <v>76</v>
      </c>
      <c r="C587" s="98" t="s">
        <v>74</v>
      </c>
      <c r="D587" s="98"/>
      <c r="E587" s="98"/>
      <c r="F587" s="98"/>
      <c r="G587" s="98"/>
      <c r="H587" s="61">
        <f>H590</f>
        <v>11630</v>
      </c>
    </row>
    <row r="588" spans="2:8" ht="14.25">
      <c r="B588" s="97" t="s">
        <v>106</v>
      </c>
      <c r="C588" s="98" t="s">
        <v>74</v>
      </c>
      <c r="D588" s="98"/>
      <c r="E588" s="98"/>
      <c r="F588" s="98"/>
      <c r="G588" s="98" t="s">
        <v>90</v>
      </c>
      <c r="H588" s="61">
        <f>H600+H608+H603+H619+H597</f>
        <v>7908.1</v>
      </c>
    </row>
    <row r="589" spans="2:8" ht="14.25">
      <c r="B589" s="97" t="s">
        <v>107</v>
      </c>
      <c r="C589" s="98" t="s">
        <v>74</v>
      </c>
      <c r="D589" s="98"/>
      <c r="E589" s="98"/>
      <c r="F589" s="98"/>
      <c r="G589" s="98" t="s">
        <v>91</v>
      </c>
      <c r="H589" s="61">
        <f>H614</f>
        <v>3721.9</v>
      </c>
    </row>
    <row r="590" spans="2:8" ht="14.25">
      <c r="B590" s="78" t="s">
        <v>99</v>
      </c>
      <c r="C590" s="54" t="s">
        <v>74</v>
      </c>
      <c r="D590" s="54" t="s">
        <v>63</v>
      </c>
      <c r="E590" s="54"/>
      <c r="F590" s="54"/>
      <c r="G590" s="54"/>
      <c r="H590" s="56">
        <f>H591</f>
        <v>11630</v>
      </c>
    </row>
    <row r="591" spans="2:8" ht="47.25" customHeight="1">
      <c r="B591" s="75" t="s">
        <v>466</v>
      </c>
      <c r="C591" s="52" t="s">
        <v>74</v>
      </c>
      <c r="D591" s="52" t="s">
        <v>63</v>
      </c>
      <c r="E591" s="52" t="s">
        <v>342</v>
      </c>
      <c r="F591" s="52"/>
      <c r="G591" s="52"/>
      <c r="H591" s="57">
        <f>H592+H609</f>
        <v>11630</v>
      </c>
    </row>
    <row r="592" spans="2:8" ht="60">
      <c r="B592" s="75" t="s">
        <v>467</v>
      </c>
      <c r="C592" s="52" t="s">
        <v>74</v>
      </c>
      <c r="D592" s="52" t="s">
        <v>63</v>
      </c>
      <c r="E592" s="52" t="s">
        <v>347</v>
      </c>
      <c r="F592" s="52"/>
      <c r="G592" s="52"/>
      <c r="H592" s="57">
        <f>H593+H604</f>
        <v>6660</v>
      </c>
    </row>
    <row r="593" spans="2:8" ht="62.25" customHeight="1">
      <c r="B593" s="75" t="s">
        <v>344</v>
      </c>
      <c r="C593" s="52" t="s">
        <v>74</v>
      </c>
      <c r="D593" s="52" t="s">
        <v>63</v>
      </c>
      <c r="E593" s="52" t="s">
        <v>348</v>
      </c>
      <c r="F593" s="52"/>
      <c r="G593" s="52"/>
      <c r="H593" s="57">
        <f>H594</f>
        <v>660</v>
      </c>
    </row>
    <row r="594" spans="2:8" ht="15">
      <c r="B594" s="76" t="s">
        <v>271</v>
      </c>
      <c r="C594" s="52" t="s">
        <v>74</v>
      </c>
      <c r="D594" s="52" t="s">
        <v>63</v>
      </c>
      <c r="E594" s="52" t="s">
        <v>349</v>
      </c>
      <c r="F594" s="52"/>
      <c r="G594" s="52"/>
      <c r="H594" s="57">
        <f>H598+H601+H595</f>
        <v>660</v>
      </c>
    </row>
    <row r="595" spans="2:8" ht="90">
      <c r="B595" s="75" t="s">
        <v>412</v>
      </c>
      <c r="C595" s="52" t="s">
        <v>74</v>
      </c>
      <c r="D595" s="52" t="s">
        <v>63</v>
      </c>
      <c r="E595" s="52" t="s">
        <v>349</v>
      </c>
      <c r="F595" s="52" t="s">
        <v>115</v>
      </c>
      <c r="G595" s="52"/>
      <c r="H595" s="57">
        <f>H596</f>
        <v>150</v>
      </c>
    </row>
    <row r="596" spans="2:8" ht="30">
      <c r="B596" s="75" t="s">
        <v>411</v>
      </c>
      <c r="C596" s="52" t="s">
        <v>74</v>
      </c>
      <c r="D596" s="52" t="s">
        <v>63</v>
      </c>
      <c r="E596" s="52" t="s">
        <v>349</v>
      </c>
      <c r="F596" s="52" t="s">
        <v>116</v>
      </c>
      <c r="G596" s="52"/>
      <c r="H596" s="57">
        <f>H597</f>
        <v>150</v>
      </c>
    </row>
    <row r="597" spans="2:8" ht="15">
      <c r="B597" s="77" t="s">
        <v>106</v>
      </c>
      <c r="C597" s="53" t="s">
        <v>74</v>
      </c>
      <c r="D597" s="53" t="s">
        <v>63</v>
      </c>
      <c r="E597" s="53" t="s">
        <v>349</v>
      </c>
      <c r="F597" s="53" t="s">
        <v>116</v>
      </c>
      <c r="G597" s="53" t="s">
        <v>90</v>
      </c>
      <c r="H597" s="59">
        <f>'вед.прил13'!I632</f>
        <v>150</v>
      </c>
    </row>
    <row r="598" spans="2:8" ht="30">
      <c r="B598" s="76" t="s">
        <v>413</v>
      </c>
      <c r="C598" s="52" t="s">
        <v>74</v>
      </c>
      <c r="D598" s="52" t="s">
        <v>63</v>
      </c>
      <c r="E598" s="52" t="s">
        <v>349</v>
      </c>
      <c r="F598" s="52" t="s">
        <v>117</v>
      </c>
      <c r="G598" s="52"/>
      <c r="H598" s="57">
        <f>H599</f>
        <v>410</v>
      </c>
    </row>
    <row r="599" spans="2:8" ht="45">
      <c r="B599" s="76" t="s">
        <v>414</v>
      </c>
      <c r="C599" s="52" t="s">
        <v>74</v>
      </c>
      <c r="D599" s="52" t="s">
        <v>63</v>
      </c>
      <c r="E599" s="52" t="s">
        <v>349</v>
      </c>
      <c r="F599" s="52" t="s">
        <v>119</v>
      </c>
      <c r="G599" s="52"/>
      <c r="H599" s="57">
        <f>H600</f>
        <v>410</v>
      </c>
    </row>
    <row r="600" spans="2:8" ht="15">
      <c r="B600" s="77" t="s">
        <v>106</v>
      </c>
      <c r="C600" s="53" t="s">
        <v>74</v>
      </c>
      <c r="D600" s="53" t="s">
        <v>63</v>
      </c>
      <c r="E600" s="53" t="s">
        <v>349</v>
      </c>
      <c r="F600" s="53" t="s">
        <v>119</v>
      </c>
      <c r="G600" s="53" t="s">
        <v>90</v>
      </c>
      <c r="H600" s="59">
        <f>'вед.прил13'!I635</f>
        <v>410</v>
      </c>
    </row>
    <row r="601" spans="2:8" ht="30">
      <c r="B601" s="75" t="s">
        <v>131</v>
      </c>
      <c r="C601" s="52" t="s">
        <v>74</v>
      </c>
      <c r="D601" s="52" t="s">
        <v>63</v>
      </c>
      <c r="E601" s="52" t="s">
        <v>349</v>
      </c>
      <c r="F601" s="52" t="s">
        <v>130</v>
      </c>
      <c r="G601" s="52"/>
      <c r="H601" s="57">
        <f>H602</f>
        <v>100</v>
      </c>
    </row>
    <row r="602" spans="2:8" ht="15">
      <c r="B602" s="75" t="s">
        <v>197</v>
      </c>
      <c r="C602" s="52" t="s">
        <v>74</v>
      </c>
      <c r="D602" s="52" t="s">
        <v>63</v>
      </c>
      <c r="E602" s="52" t="s">
        <v>349</v>
      </c>
      <c r="F602" s="52" t="s">
        <v>196</v>
      </c>
      <c r="G602" s="52"/>
      <c r="H602" s="57">
        <f>H603</f>
        <v>100</v>
      </c>
    </row>
    <row r="603" spans="2:8" ht="15">
      <c r="B603" s="79" t="s">
        <v>106</v>
      </c>
      <c r="C603" s="53" t="s">
        <v>74</v>
      </c>
      <c r="D603" s="53" t="s">
        <v>63</v>
      </c>
      <c r="E603" s="53" t="s">
        <v>349</v>
      </c>
      <c r="F603" s="53" t="s">
        <v>196</v>
      </c>
      <c r="G603" s="53" t="s">
        <v>90</v>
      </c>
      <c r="H603" s="59">
        <f>'вед.прил13'!I638</f>
        <v>100</v>
      </c>
    </row>
    <row r="604" spans="2:8" ht="90">
      <c r="B604" s="75" t="s">
        <v>463</v>
      </c>
      <c r="C604" s="52" t="s">
        <v>74</v>
      </c>
      <c r="D604" s="52" t="s">
        <v>63</v>
      </c>
      <c r="E604" s="52" t="s">
        <v>346</v>
      </c>
      <c r="F604" s="52"/>
      <c r="G604" s="52"/>
      <c r="H604" s="57">
        <f>H605</f>
        <v>6000</v>
      </c>
    </row>
    <row r="605" spans="2:8" ht="18.75" customHeight="1">
      <c r="B605" s="76" t="s">
        <v>271</v>
      </c>
      <c r="C605" s="52" t="s">
        <v>74</v>
      </c>
      <c r="D605" s="52" t="s">
        <v>63</v>
      </c>
      <c r="E605" s="108" t="s">
        <v>345</v>
      </c>
      <c r="F605" s="52"/>
      <c r="G605" s="52"/>
      <c r="H605" s="57">
        <f>H606</f>
        <v>6000</v>
      </c>
    </row>
    <row r="606" spans="2:8" ht="45">
      <c r="B606" s="75" t="s">
        <v>121</v>
      </c>
      <c r="C606" s="52" t="s">
        <v>74</v>
      </c>
      <c r="D606" s="52" t="s">
        <v>63</v>
      </c>
      <c r="E606" s="52" t="s">
        <v>345</v>
      </c>
      <c r="F606" s="52" t="s">
        <v>120</v>
      </c>
      <c r="G606" s="52"/>
      <c r="H606" s="57">
        <f>H607</f>
        <v>6000</v>
      </c>
    </row>
    <row r="607" spans="2:8" ht="15">
      <c r="B607" s="75" t="s">
        <v>199</v>
      </c>
      <c r="C607" s="52" t="s">
        <v>74</v>
      </c>
      <c r="D607" s="52" t="s">
        <v>63</v>
      </c>
      <c r="E607" s="52" t="s">
        <v>345</v>
      </c>
      <c r="F607" s="52" t="s">
        <v>198</v>
      </c>
      <c r="G607" s="52"/>
      <c r="H607" s="57">
        <f>H608</f>
        <v>6000</v>
      </c>
    </row>
    <row r="608" spans="2:8" ht="15">
      <c r="B608" s="77" t="s">
        <v>106</v>
      </c>
      <c r="C608" s="53" t="s">
        <v>74</v>
      </c>
      <c r="D608" s="53" t="s">
        <v>63</v>
      </c>
      <c r="E608" s="53" t="s">
        <v>345</v>
      </c>
      <c r="F608" s="53" t="s">
        <v>198</v>
      </c>
      <c r="G608" s="53" t="s">
        <v>90</v>
      </c>
      <c r="H608" s="59">
        <f>'вед.прил13'!I643</f>
        <v>6000</v>
      </c>
    </row>
    <row r="609" spans="2:8" ht="45">
      <c r="B609" s="119" t="s">
        <v>469</v>
      </c>
      <c r="C609" s="52" t="s">
        <v>74</v>
      </c>
      <c r="D609" s="52" t="s">
        <v>63</v>
      </c>
      <c r="E609" s="52" t="s">
        <v>446</v>
      </c>
      <c r="F609" s="53"/>
      <c r="G609" s="53"/>
      <c r="H609" s="57">
        <f>H610+H615</f>
        <v>4970</v>
      </c>
    </row>
    <row r="610" spans="2:8" ht="30">
      <c r="B610" s="75" t="s">
        <v>447</v>
      </c>
      <c r="C610" s="52" t="s">
        <v>74</v>
      </c>
      <c r="D610" s="52" t="s">
        <v>63</v>
      </c>
      <c r="E610" s="52" t="s">
        <v>448</v>
      </c>
      <c r="F610" s="53"/>
      <c r="G610" s="53"/>
      <c r="H610" s="57">
        <f>H611</f>
        <v>3721.9</v>
      </c>
    </row>
    <row r="611" spans="2:8" ht="15">
      <c r="B611" s="76" t="s">
        <v>271</v>
      </c>
      <c r="C611" s="52" t="s">
        <v>74</v>
      </c>
      <c r="D611" s="52" t="s">
        <v>63</v>
      </c>
      <c r="E611" s="52" t="s">
        <v>449</v>
      </c>
      <c r="F611" s="52"/>
      <c r="G611" s="53"/>
      <c r="H611" s="57">
        <f>H612</f>
        <v>3721.9</v>
      </c>
    </row>
    <row r="612" spans="2:8" ht="30">
      <c r="B612" s="76" t="s">
        <v>413</v>
      </c>
      <c r="C612" s="52" t="s">
        <v>74</v>
      </c>
      <c r="D612" s="52" t="s">
        <v>63</v>
      </c>
      <c r="E612" s="52" t="s">
        <v>449</v>
      </c>
      <c r="F612" s="52" t="s">
        <v>117</v>
      </c>
      <c r="G612" s="53"/>
      <c r="H612" s="57">
        <f>H613</f>
        <v>3721.9</v>
      </c>
    </row>
    <row r="613" spans="2:8" ht="45">
      <c r="B613" s="76" t="s">
        <v>414</v>
      </c>
      <c r="C613" s="52" t="s">
        <v>74</v>
      </c>
      <c r="D613" s="52" t="s">
        <v>63</v>
      </c>
      <c r="E613" s="52" t="s">
        <v>449</v>
      </c>
      <c r="F613" s="52" t="s">
        <v>119</v>
      </c>
      <c r="G613" s="53"/>
      <c r="H613" s="57">
        <f>H614</f>
        <v>3721.9</v>
      </c>
    </row>
    <row r="614" spans="2:8" ht="15">
      <c r="B614" s="77" t="s">
        <v>107</v>
      </c>
      <c r="C614" s="53" t="s">
        <v>74</v>
      </c>
      <c r="D614" s="53" t="s">
        <v>63</v>
      </c>
      <c r="E614" s="53" t="s">
        <v>449</v>
      </c>
      <c r="F614" s="53" t="s">
        <v>119</v>
      </c>
      <c r="G614" s="53" t="s">
        <v>91</v>
      </c>
      <c r="H614" s="59">
        <f>'вед.прил13'!I649</f>
        <v>3721.9</v>
      </c>
    </row>
    <row r="615" spans="2:8" ht="45">
      <c r="B615" s="75" t="s">
        <v>452</v>
      </c>
      <c r="C615" s="52" t="s">
        <v>74</v>
      </c>
      <c r="D615" s="52" t="s">
        <v>63</v>
      </c>
      <c r="E615" s="52" t="s">
        <v>453</v>
      </c>
      <c r="F615" s="53"/>
      <c r="G615" s="53"/>
      <c r="H615" s="57">
        <f>H616</f>
        <v>1248.1</v>
      </c>
    </row>
    <row r="616" spans="2:8" ht="15">
      <c r="B616" s="76" t="s">
        <v>271</v>
      </c>
      <c r="C616" s="52" t="s">
        <v>74</v>
      </c>
      <c r="D616" s="52" t="s">
        <v>63</v>
      </c>
      <c r="E616" s="52" t="s">
        <v>451</v>
      </c>
      <c r="F616" s="52"/>
      <c r="G616" s="53"/>
      <c r="H616" s="57">
        <f>H617</f>
        <v>1248.1</v>
      </c>
    </row>
    <row r="617" spans="2:8" ht="45">
      <c r="B617" s="75" t="s">
        <v>121</v>
      </c>
      <c r="C617" s="52" t="s">
        <v>74</v>
      </c>
      <c r="D617" s="52" t="s">
        <v>63</v>
      </c>
      <c r="E617" s="52" t="s">
        <v>451</v>
      </c>
      <c r="F617" s="52" t="s">
        <v>120</v>
      </c>
      <c r="G617" s="53"/>
      <c r="H617" s="57">
        <f>H618</f>
        <v>1248.1</v>
      </c>
    </row>
    <row r="618" spans="2:8" ht="15">
      <c r="B618" s="75" t="s">
        <v>199</v>
      </c>
      <c r="C618" s="52" t="s">
        <v>74</v>
      </c>
      <c r="D618" s="52" t="s">
        <v>63</v>
      </c>
      <c r="E618" s="52" t="s">
        <v>451</v>
      </c>
      <c r="F618" s="52" t="s">
        <v>198</v>
      </c>
      <c r="G618" s="53"/>
      <c r="H618" s="57">
        <f>H619</f>
        <v>1248.1</v>
      </c>
    </row>
    <row r="619" spans="2:8" ht="15">
      <c r="B619" s="77" t="s">
        <v>106</v>
      </c>
      <c r="C619" s="53" t="s">
        <v>74</v>
      </c>
      <c r="D619" s="53" t="s">
        <v>63</v>
      </c>
      <c r="E619" s="53" t="s">
        <v>451</v>
      </c>
      <c r="F619" s="53" t="s">
        <v>198</v>
      </c>
      <c r="G619" s="53" t="s">
        <v>90</v>
      </c>
      <c r="H619" s="59">
        <f>'вед.прил13'!I654</f>
        <v>1248.1</v>
      </c>
    </row>
    <row r="620" spans="2:8" ht="28.5">
      <c r="B620" s="81" t="s">
        <v>215</v>
      </c>
      <c r="C620" s="54" t="s">
        <v>98</v>
      </c>
      <c r="D620" s="54"/>
      <c r="E620" s="54"/>
      <c r="F620" s="54"/>
      <c r="G620" s="54"/>
      <c r="H620" s="56">
        <f>H623</f>
        <v>5315.2</v>
      </c>
    </row>
    <row r="621" spans="2:8" ht="14.25">
      <c r="B621" s="97" t="s">
        <v>106</v>
      </c>
      <c r="C621" s="54" t="s">
        <v>98</v>
      </c>
      <c r="D621" s="54"/>
      <c r="E621" s="54"/>
      <c r="F621" s="54"/>
      <c r="G621" s="54" t="s">
        <v>90</v>
      </c>
      <c r="H621" s="56">
        <f>H629</f>
        <v>5315.2</v>
      </c>
    </row>
    <row r="622" spans="2:8" ht="14.25">
      <c r="B622" s="97" t="s">
        <v>107</v>
      </c>
      <c r="C622" s="54" t="s">
        <v>98</v>
      </c>
      <c r="D622" s="54"/>
      <c r="E622" s="54"/>
      <c r="F622" s="54"/>
      <c r="G622" s="54" t="s">
        <v>91</v>
      </c>
      <c r="H622" s="56">
        <v>0</v>
      </c>
    </row>
    <row r="623" spans="2:8" ht="24.75" customHeight="1">
      <c r="B623" s="81" t="s">
        <v>216</v>
      </c>
      <c r="C623" s="54" t="s">
        <v>98</v>
      </c>
      <c r="D623" s="54" t="s">
        <v>57</v>
      </c>
      <c r="E623" s="54"/>
      <c r="F623" s="54"/>
      <c r="G623" s="54"/>
      <c r="H623" s="56">
        <f aca="true" t="shared" si="5" ref="H623:H628">H624</f>
        <v>5315.2</v>
      </c>
    </row>
    <row r="624" spans="2:8" ht="16.5" customHeight="1">
      <c r="B624" s="76" t="s">
        <v>30</v>
      </c>
      <c r="C624" s="52" t="s">
        <v>98</v>
      </c>
      <c r="D624" s="52" t="s">
        <v>57</v>
      </c>
      <c r="E624" s="52" t="s">
        <v>243</v>
      </c>
      <c r="F624" s="54"/>
      <c r="G624" s="54"/>
      <c r="H624" s="57">
        <f t="shared" si="5"/>
        <v>5315.2</v>
      </c>
    </row>
    <row r="625" spans="2:8" ht="32.25" customHeight="1">
      <c r="B625" s="76" t="s">
        <v>257</v>
      </c>
      <c r="C625" s="52" t="s">
        <v>98</v>
      </c>
      <c r="D625" s="52" t="s">
        <v>57</v>
      </c>
      <c r="E625" s="52" t="s">
        <v>243</v>
      </c>
      <c r="F625" s="52"/>
      <c r="G625" s="52"/>
      <c r="H625" s="57">
        <f t="shared" si="5"/>
        <v>5315.2</v>
      </c>
    </row>
    <row r="626" spans="2:8" ht="62.25" customHeight="1">
      <c r="B626" s="76" t="s">
        <v>26</v>
      </c>
      <c r="C626" s="52" t="s">
        <v>98</v>
      </c>
      <c r="D626" s="52" t="s">
        <v>57</v>
      </c>
      <c r="E626" s="52" t="s">
        <v>259</v>
      </c>
      <c r="F626" s="52"/>
      <c r="G626" s="52"/>
      <c r="H626" s="57">
        <f t="shared" si="5"/>
        <v>5315.2</v>
      </c>
    </row>
    <row r="627" spans="2:8" ht="30" customHeight="1">
      <c r="B627" s="76" t="s">
        <v>258</v>
      </c>
      <c r="C627" s="52" t="s">
        <v>98</v>
      </c>
      <c r="D627" s="52" t="s">
        <v>57</v>
      </c>
      <c r="E627" s="52" t="s">
        <v>259</v>
      </c>
      <c r="F627" s="52" t="s">
        <v>211</v>
      </c>
      <c r="G627" s="52"/>
      <c r="H627" s="57">
        <f t="shared" si="5"/>
        <v>5315.2</v>
      </c>
    </row>
    <row r="628" spans="2:8" ht="15">
      <c r="B628" s="76" t="s">
        <v>213</v>
      </c>
      <c r="C628" s="52" t="s">
        <v>98</v>
      </c>
      <c r="D628" s="52" t="s">
        <v>57</v>
      </c>
      <c r="E628" s="52" t="s">
        <v>259</v>
      </c>
      <c r="F628" s="52" t="s">
        <v>212</v>
      </c>
      <c r="G628" s="52"/>
      <c r="H628" s="57">
        <f t="shared" si="5"/>
        <v>5315.2</v>
      </c>
    </row>
    <row r="629" spans="2:8" ht="15">
      <c r="B629" s="77" t="s">
        <v>106</v>
      </c>
      <c r="C629" s="53" t="s">
        <v>98</v>
      </c>
      <c r="D629" s="53" t="s">
        <v>57</v>
      </c>
      <c r="E629" s="53" t="s">
        <v>259</v>
      </c>
      <c r="F629" s="53" t="s">
        <v>212</v>
      </c>
      <c r="G629" s="53" t="s">
        <v>90</v>
      </c>
      <c r="H629" s="59">
        <f>'вед.прил13'!I693</f>
        <v>5315.2</v>
      </c>
    </row>
    <row r="630" spans="2:8" ht="15">
      <c r="B630" s="111" t="s">
        <v>206</v>
      </c>
      <c r="C630" s="113"/>
      <c r="D630" s="113"/>
      <c r="E630" s="113"/>
      <c r="F630" s="113"/>
      <c r="G630" s="113"/>
      <c r="H630" s="61">
        <f>H6+H143+H212+H298+H443+H500+H587+H620</f>
        <v>791343.7999999999</v>
      </c>
    </row>
    <row r="631" spans="2:8" ht="15">
      <c r="B631" s="97" t="s">
        <v>106</v>
      </c>
      <c r="C631" s="113"/>
      <c r="D631" s="113"/>
      <c r="E631" s="113"/>
      <c r="F631" s="113"/>
      <c r="G631" s="113" t="s">
        <v>90</v>
      </c>
      <c r="H631" s="105">
        <f>H7+H144+H213+H299+H444+H501+H588+H621</f>
        <v>371900.39999999997</v>
      </c>
    </row>
    <row r="632" spans="2:8" ht="15">
      <c r="B632" s="97" t="s">
        <v>107</v>
      </c>
      <c r="C632" s="113"/>
      <c r="D632" s="113"/>
      <c r="E632" s="113"/>
      <c r="F632" s="113"/>
      <c r="G632" s="113" t="s">
        <v>91</v>
      </c>
      <c r="H632" s="105">
        <f>H8+H145+H214+H300+H445+H502+H589+H622</f>
        <v>419443.39999999997</v>
      </c>
    </row>
    <row r="633" spans="2:8" ht="21" customHeight="1">
      <c r="B633" s="219"/>
      <c r="C633" s="219"/>
      <c r="D633" s="219"/>
      <c r="E633" s="219"/>
      <c r="F633" s="219"/>
      <c r="G633" s="219"/>
      <c r="H633" s="219"/>
    </row>
    <row r="634" spans="2:8" ht="19.5" customHeight="1">
      <c r="B634" s="220"/>
      <c r="C634" s="220"/>
      <c r="D634" s="220"/>
      <c r="E634" s="220"/>
      <c r="F634" s="220"/>
      <c r="G634" s="220"/>
      <c r="H634" s="220"/>
    </row>
    <row r="635" spans="2:8" ht="12.75">
      <c r="B635" s="221"/>
      <c r="C635" s="221"/>
      <c r="D635" s="221"/>
      <c r="E635" s="221"/>
      <c r="F635" s="221"/>
      <c r="G635" s="221"/>
      <c r="H635" s="221"/>
    </row>
    <row r="636" spans="2:8" ht="12.75">
      <c r="B636" s="221"/>
      <c r="C636" s="221"/>
      <c r="D636" s="221"/>
      <c r="E636" s="221"/>
      <c r="F636" s="221"/>
      <c r="G636" s="221"/>
      <c r="H636" s="221"/>
    </row>
    <row r="637" spans="2:8" ht="12.75">
      <c r="B637" s="221"/>
      <c r="C637" s="221"/>
      <c r="D637" s="221"/>
      <c r="E637" s="221"/>
      <c r="F637" s="221"/>
      <c r="G637" s="221"/>
      <c r="H637" s="221"/>
    </row>
    <row r="638" spans="2:8" ht="12.75">
      <c r="B638" s="221"/>
      <c r="C638" s="221"/>
      <c r="D638" s="221"/>
      <c r="E638" s="221"/>
      <c r="F638" s="221"/>
      <c r="G638" s="221"/>
      <c r="H638" s="221"/>
    </row>
    <row r="639" spans="2:8" ht="12.75">
      <c r="B639" s="221"/>
      <c r="C639" s="221"/>
      <c r="D639" s="221"/>
      <c r="E639" s="221"/>
      <c r="F639" s="221"/>
      <c r="G639" s="221"/>
      <c r="H639" s="221"/>
    </row>
    <row r="640" spans="2:8" ht="12.75">
      <c r="B640" s="221"/>
      <c r="C640" s="221"/>
      <c r="D640" s="221"/>
      <c r="E640" s="221"/>
      <c r="F640" s="221"/>
      <c r="G640" s="221"/>
      <c r="H640" s="221"/>
    </row>
    <row r="641" spans="2:8" ht="12.75">
      <c r="B641" s="221"/>
      <c r="C641" s="221"/>
      <c r="D641" s="221"/>
      <c r="E641" s="221"/>
      <c r="F641" s="221"/>
      <c r="G641" s="221"/>
      <c r="H641" s="221"/>
    </row>
    <row r="642" spans="2:8" ht="12.75">
      <c r="B642" s="221"/>
      <c r="C642" s="221"/>
      <c r="D642" s="221"/>
      <c r="E642" s="221"/>
      <c r="F642" s="221"/>
      <c r="G642" s="221"/>
      <c r="H642" s="221"/>
    </row>
    <row r="643" spans="2:8" ht="12.75">
      <c r="B643" s="221"/>
      <c r="C643" s="221"/>
      <c r="D643" s="221"/>
      <c r="E643" s="221"/>
      <c r="F643" s="221"/>
      <c r="G643" s="221"/>
      <c r="H643" s="221"/>
    </row>
    <row r="644" spans="2:8" ht="12.75">
      <c r="B644" s="221"/>
      <c r="C644" s="221"/>
      <c r="D644" s="221"/>
      <c r="E644" s="221"/>
      <c r="F644" s="221"/>
      <c r="G644" s="221"/>
      <c r="H644" s="221"/>
    </row>
    <row r="645" spans="2:8" ht="12.75">
      <c r="B645" s="221"/>
      <c r="C645" s="221"/>
      <c r="D645" s="221"/>
      <c r="E645" s="221"/>
      <c r="F645" s="221"/>
      <c r="G645" s="221"/>
      <c r="H645" s="221"/>
    </row>
    <row r="646" spans="2:8" ht="12.75">
      <c r="B646" s="221"/>
      <c r="C646" s="221"/>
      <c r="D646" s="221"/>
      <c r="E646" s="221"/>
      <c r="F646" s="221"/>
      <c r="G646" s="221"/>
      <c r="H646" s="221"/>
    </row>
    <row r="647" spans="2:8" ht="12.75">
      <c r="B647" s="221"/>
      <c r="C647" s="221"/>
      <c r="D647" s="221"/>
      <c r="E647" s="221"/>
      <c r="F647" s="221"/>
      <c r="G647" s="221"/>
      <c r="H647" s="221"/>
    </row>
    <row r="648" spans="2:8" ht="12.75">
      <c r="B648" s="221"/>
      <c r="C648" s="221"/>
      <c r="D648" s="221"/>
      <c r="E648" s="221"/>
      <c r="F648" s="221"/>
      <c r="G648" s="221"/>
      <c r="H648" s="221"/>
    </row>
    <row r="649" spans="2:8" ht="12.75">
      <c r="B649" s="221"/>
      <c r="C649" s="221"/>
      <c r="D649" s="221"/>
      <c r="E649" s="221"/>
      <c r="F649" s="221"/>
      <c r="G649" s="221"/>
      <c r="H649" s="221"/>
    </row>
    <row r="650" spans="2:8" ht="12.75">
      <c r="B650" s="221"/>
      <c r="C650" s="221"/>
      <c r="D650" s="221"/>
      <c r="E650" s="221"/>
      <c r="F650" s="221"/>
      <c r="G650" s="221"/>
      <c r="H650" s="221"/>
    </row>
    <row r="651" spans="2:8" ht="12.75">
      <c r="B651" s="221"/>
      <c r="C651" s="221"/>
      <c r="D651" s="221"/>
      <c r="E651" s="221"/>
      <c r="F651" s="221"/>
      <c r="G651" s="221"/>
      <c r="H651" s="221"/>
    </row>
    <row r="652" spans="2:8" ht="12.75">
      <c r="B652" s="221"/>
      <c r="C652" s="221"/>
      <c r="D652" s="221"/>
      <c r="E652" s="221"/>
      <c r="F652" s="221"/>
      <c r="G652" s="221"/>
      <c r="H652" s="221"/>
    </row>
    <row r="653" spans="2:8" ht="12.75">
      <c r="B653" s="221"/>
      <c r="C653" s="221"/>
      <c r="D653" s="221"/>
      <c r="E653" s="221"/>
      <c r="F653" s="221"/>
      <c r="G653" s="221"/>
      <c r="H653" s="221"/>
    </row>
    <row r="654" spans="2:8" ht="12.75">
      <c r="B654" s="221"/>
      <c r="C654" s="221"/>
      <c r="D654" s="221"/>
      <c r="E654" s="221"/>
      <c r="F654" s="221"/>
      <c r="G654" s="221"/>
      <c r="H654" s="221"/>
    </row>
    <row r="655" spans="2:8" ht="12.75">
      <c r="B655" s="221"/>
      <c r="C655" s="221"/>
      <c r="D655" s="221"/>
      <c r="E655" s="221"/>
      <c r="F655" s="221"/>
      <c r="G655" s="221"/>
      <c r="H655" s="221"/>
    </row>
    <row r="656" spans="2:8" ht="12.75">
      <c r="B656" s="221"/>
      <c r="C656" s="221"/>
      <c r="D656" s="221"/>
      <c r="E656" s="221"/>
      <c r="F656" s="221"/>
      <c r="G656" s="221"/>
      <c r="H656" s="221"/>
    </row>
    <row r="657" spans="2:8" ht="12.75">
      <c r="B657" s="221"/>
      <c r="C657" s="221"/>
      <c r="D657" s="221"/>
      <c r="E657" s="221"/>
      <c r="F657" s="221"/>
      <c r="G657" s="221"/>
      <c r="H657" s="221"/>
    </row>
    <row r="658" spans="3:8" ht="12.75">
      <c r="C658" s="19"/>
      <c r="D658" s="19"/>
      <c r="E658" s="19"/>
      <c r="F658" s="19"/>
      <c r="G658" s="19"/>
      <c r="H658" s="18"/>
    </row>
    <row r="659" spans="3:8" ht="12.75">
      <c r="C659" s="19"/>
      <c r="D659" s="19"/>
      <c r="E659" s="19"/>
      <c r="F659" s="19"/>
      <c r="G659" s="19"/>
      <c r="H659" s="18"/>
    </row>
    <row r="660" spans="3:8" ht="12.75">
      <c r="C660" s="19"/>
      <c r="D660" s="19"/>
      <c r="E660" s="19"/>
      <c r="F660" s="19"/>
      <c r="G660" s="19"/>
      <c r="H660" s="18"/>
    </row>
    <row r="661" spans="3:8" ht="12.75">
      <c r="C661" s="19"/>
      <c r="D661" s="19"/>
      <c r="E661" s="19"/>
      <c r="F661" s="19"/>
      <c r="G661" s="19"/>
      <c r="H661" s="18"/>
    </row>
    <row r="662" spans="3:8" ht="12.75">
      <c r="C662" s="19"/>
      <c r="D662" s="19"/>
      <c r="E662" s="19"/>
      <c r="F662" s="19"/>
      <c r="G662" s="19"/>
      <c r="H662" s="18"/>
    </row>
    <row r="663" spans="3:8" ht="12.75">
      <c r="C663" s="19"/>
      <c r="D663" s="19"/>
      <c r="E663" s="19"/>
      <c r="F663" s="19"/>
      <c r="G663" s="19"/>
      <c r="H663" s="18"/>
    </row>
    <row r="664" spans="3:8" ht="12.75">
      <c r="C664" s="19"/>
      <c r="D664" s="19"/>
      <c r="E664" s="19"/>
      <c r="F664" s="19"/>
      <c r="G664" s="19"/>
      <c r="H664" s="18"/>
    </row>
    <row r="665" spans="3:8" ht="12.75">
      <c r="C665" s="19"/>
      <c r="D665" s="19"/>
      <c r="E665" s="19"/>
      <c r="F665" s="19"/>
      <c r="G665" s="19"/>
      <c r="H665" s="18"/>
    </row>
    <row r="666" spans="3:8" ht="12.75">
      <c r="C666" s="19"/>
      <c r="D666" s="19"/>
      <c r="E666" s="19"/>
      <c r="F666" s="19"/>
      <c r="G666" s="19"/>
      <c r="H666" s="18"/>
    </row>
    <row r="667" spans="3:8" ht="12.75">
      <c r="C667" s="19"/>
      <c r="D667" s="19"/>
      <c r="E667" s="19"/>
      <c r="F667" s="19"/>
      <c r="G667" s="19"/>
      <c r="H667" s="18"/>
    </row>
    <row r="668" spans="3:8" ht="12.75">
      <c r="C668" s="19"/>
      <c r="D668" s="19"/>
      <c r="E668" s="19"/>
      <c r="F668" s="19"/>
      <c r="G668" s="19"/>
      <c r="H668" s="18"/>
    </row>
    <row r="669" spans="3:8" ht="12.75">
      <c r="C669" s="19"/>
      <c r="D669" s="19"/>
      <c r="E669" s="19"/>
      <c r="F669" s="19"/>
      <c r="G669" s="19"/>
      <c r="H669" s="18"/>
    </row>
    <row r="670" spans="3:8" ht="12.75">
      <c r="C670" s="19"/>
      <c r="D670" s="19"/>
      <c r="E670" s="19"/>
      <c r="F670" s="19"/>
      <c r="G670" s="19"/>
      <c r="H670" s="18"/>
    </row>
    <row r="671" spans="3:8" ht="12.75">
      <c r="C671" s="19"/>
      <c r="D671" s="19"/>
      <c r="E671" s="19"/>
      <c r="F671" s="19"/>
      <c r="G671" s="19"/>
      <c r="H671" s="18"/>
    </row>
    <row r="672" spans="3:8" ht="12.75">
      <c r="C672" s="19"/>
      <c r="D672" s="19"/>
      <c r="E672" s="19"/>
      <c r="F672" s="19"/>
      <c r="G672" s="19"/>
      <c r="H672" s="18"/>
    </row>
    <row r="673" spans="3:8" ht="12.75">
      <c r="C673" s="19"/>
      <c r="D673" s="19"/>
      <c r="E673" s="19"/>
      <c r="F673" s="19"/>
      <c r="G673" s="19"/>
      <c r="H673" s="18"/>
    </row>
    <row r="674" spans="3:8" ht="12.75">
      <c r="C674" s="19"/>
      <c r="D674" s="19"/>
      <c r="E674" s="19"/>
      <c r="F674" s="19"/>
      <c r="G674" s="19"/>
      <c r="H674" s="18"/>
    </row>
    <row r="675" spans="3:8" ht="12.75">
      <c r="C675" s="19"/>
      <c r="D675" s="19"/>
      <c r="E675" s="19"/>
      <c r="F675" s="19"/>
      <c r="G675" s="19"/>
      <c r="H675" s="18"/>
    </row>
    <row r="676" spans="3:8" ht="12.75">
      <c r="C676" s="19"/>
      <c r="D676" s="19"/>
      <c r="E676" s="19"/>
      <c r="F676" s="19"/>
      <c r="G676" s="19"/>
      <c r="H676" s="18"/>
    </row>
    <row r="677" spans="3:8" ht="12.75">
      <c r="C677" s="19"/>
      <c r="D677" s="19"/>
      <c r="E677" s="19"/>
      <c r="F677" s="19"/>
      <c r="G677" s="19"/>
      <c r="H677" s="18"/>
    </row>
    <row r="678" spans="3:8" ht="12.75">
      <c r="C678" s="19"/>
      <c r="D678" s="19"/>
      <c r="E678" s="19"/>
      <c r="F678" s="19"/>
      <c r="G678" s="19"/>
      <c r="H678" s="18"/>
    </row>
    <row r="679" spans="3:8" ht="12.75">
      <c r="C679" s="19"/>
      <c r="D679" s="19"/>
      <c r="E679" s="19"/>
      <c r="F679" s="19"/>
      <c r="G679" s="19"/>
      <c r="H679" s="18"/>
    </row>
    <row r="680" spans="3:8" ht="12.75">
      <c r="C680" s="19"/>
      <c r="D680" s="19"/>
      <c r="E680" s="19"/>
      <c r="F680" s="19"/>
      <c r="G680" s="19"/>
      <c r="H680" s="18"/>
    </row>
    <row r="681" spans="3:8" ht="12.75">
      <c r="C681" s="19"/>
      <c r="D681" s="19"/>
      <c r="E681" s="19"/>
      <c r="F681" s="19"/>
      <c r="G681" s="19"/>
      <c r="H681" s="18"/>
    </row>
    <row r="682" spans="3:8" ht="12.75">
      <c r="C682" s="19"/>
      <c r="D682" s="19"/>
      <c r="E682" s="19"/>
      <c r="F682" s="19"/>
      <c r="G682" s="19"/>
      <c r="H682" s="18"/>
    </row>
    <row r="683" spans="3:8" ht="12.75">
      <c r="C683" s="19"/>
      <c r="D683" s="19"/>
      <c r="E683" s="19"/>
      <c r="F683" s="19"/>
      <c r="G683" s="19"/>
      <c r="H683" s="18"/>
    </row>
    <row r="684" spans="3:8" ht="12.75">
      <c r="C684" s="19"/>
      <c r="D684" s="19"/>
      <c r="E684" s="19"/>
      <c r="F684" s="19"/>
      <c r="G684" s="19"/>
      <c r="H684" s="18"/>
    </row>
    <row r="685" spans="3:8" ht="12.75">
      <c r="C685" s="19"/>
      <c r="D685" s="19"/>
      <c r="E685" s="19"/>
      <c r="F685" s="19"/>
      <c r="G685" s="19"/>
      <c r="H685" s="18"/>
    </row>
    <row r="686" spans="3:8" ht="12.75">
      <c r="C686" s="19"/>
      <c r="D686" s="19"/>
      <c r="E686" s="19"/>
      <c r="F686" s="19"/>
      <c r="G686" s="19"/>
      <c r="H686" s="18"/>
    </row>
    <row r="687" spans="3:8" ht="12.75">
      <c r="C687" s="19"/>
      <c r="D687" s="19"/>
      <c r="E687" s="19"/>
      <c r="F687" s="19"/>
      <c r="G687" s="19"/>
      <c r="H687" s="18"/>
    </row>
    <row r="688" spans="3:8" ht="12.75">
      <c r="C688" s="19"/>
      <c r="D688" s="19"/>
      <c r="E688" s="19"/>
      <c r="F688" s="19"/>
      <c r="G688" s="19"/>
      <c r="H688" s="18"/>
    </row>
    <row r="689" spans="3:8" ht="12.75">
      <c r="C689" s="19"/>
      <c r="D689" s="19"/>
      <c r="E689" s="19"/>
      <c r="F689" s="19"/>
      <c r="G689" s="19"/>
      <c r="H689" s="18"/>
    </row>
    <row r="690" spans="3:8" ht="12.75">
      <c r="C690" s="19"/>
      <c r="D690" s="19"/>
      <c r="E690" s="19"/>
      <c r="F690" s="19"/>
      <c r="G690" s="19"/>
      <c r="H690" s="18"/>
    </row>
    <row r="691" spans="3:8" ht="12.75">
      <c r="C691" s="19"/>
      <c r="D691" s="19"/>
      <c r="E691" s="19"/>
      <c r="F691" s="19"/>
      <c r="G691" s="19"/>
      <c r="H691" s="18"/>
    </row>
    <row r="692" spans="3:8" ht="12.75">
      <c r="C692" s="19"/>
      <c r="D692" s="19"/>
      <c r="E692" s="19"/>
      <c r="F692" s="19"/>
      <c r="G692" s="19"/>
      <c r="H692" s="18"/>
    </row>
    <row r="693" spans="3:8" ht="12.75">
      <c r="C693" s="19"/>
      <c r="D693" s="19"/>
      <c r="E693" s="19"/>
      <c r="F693" s="19"/>
      <c r="G693" s="19"/>
      <c r="H693" s="18"/>
    </row>
    <row r="694" spans="3:8" ht="12.75">
      <c r="C694" s="19"/>
      <c r="D694" s="19"/>
      <c r="E694" s="19"/>
      <c r="F694" s="19"/>
      <c r="G694" s="19"/>
      <c r="H694" s="18"/>
    </row>
    <row r="695" spans="3:8" ht="12.75">
      <c r="C695" s="19"/>
      <c r="D695" s="19"/>
      <c r="E695" s="19"/>
      <c r="F695" s="19"/>
      <c r="G695" s="19"/>
      <c r="H695" s="18"/>
    </row>
    <row r="696" spans="3:8" ht="12.75">
      <c r="C696" s="19"/>
      <c r="D696" s="19"/>
      <c r="E696" s="19"/>
      <c r="F696" s="19"/>
      <c r="G696" s="19"/>
      <c r="H696" s="18"/>
    </row>
    <row r="697" spans="3:8" ht="12.75">
      <c r="C697" s="19"/>
      <c r="D697" s="19"/>
      <c r="E697" s="19"/>
      <c r="F697" s="19"/>
      <c r="G697" s="19"/>
      <c r="H697" s="18"/>
    </row>
    <row r="698" spans="3:8" ht="12.75">
      <c r="C698" s="19"/>
      <c r="D698" s="19"/>
      <c r="E698" s="19"/>
      <c r="F698" s="19"/>
      <c r="G698" s="19"/>
      <c r="H698" s="18"/>
    </row>
    <row r="699" spans="3:8" ht="12.75">
      <c r="C699" s="19"/>
      <c r="D699" s="19"/>
      <c r="E699" s="19"/>
      <c r="F699" s="19"/>
      <c r="G699" s="19"/>
      <c r="H699" s="18"/>
    </row>
    <row r="700" spans="3:8" ht="12.75">
      <c r="C700" s="19"/>
      <c r="D700" s="19"/>
      <c r="E700" s="19"/>
      <c r="F700" s="19"/>
      <c r="G700" s="19"/>
      <c r="H700" s="18"/>
    </row>
    <row r="701" spans="3:8" ht="12.75">
      <c r="C701" s="19"/>
      <c r="D701" s="19"/>
      <c r="E701" s="19"/>
      <c r="F701" s="19"/>
      <c r="G701" s="19"/>
      <c r="H701" s="18"/>
    </row>
    <row r="702" spans="3:8" ht="12.75">
      <c r="C702" s="19"/>
      <c r="D702" s="19"/>
      <c r="E702" s="19"/>
      <c r="F702" s="19"/>
      <c r="G702" s="19"/>
      <c r="H702" s="18"/>
    </row>
    <row r="703" spans="3:8" ht="12.75">
      <c r="C703" s="19"/>
      <c r="D703" s="19"/>
      <c r="E703" s="19"/>
      <c r="F703" s="19"/>
      <c r="G703" s="19"/>
      <c r="H703" s="18"/>
    </row>
    <row r="704" spans="3:8" ht="12.75">
      <c r="C704" s="19"/>
      <c r="D704" s="19"/>
      <c r="E704" s="19"/>
      <c r="F704" s="19"/>
      <c r="G704" s="19"/>
      <c r="H704" s="18"/>
    </row>
    <row r="705" spans="3:8" ht="12.75">
      <c r="C705" s="19"/>
      <c r="D705" s="19"/>
      <c r="E705" s="19"/>
      <c r="F705" s="19"/>
      <c r="G705" s="19"/>
      <c r="H705" s="18"/>
    </row>
    <row r="706" spans="3:8" ht="12.75">
      <c r="C706" s="19"/>
      <c r="D706" s="19"/>
      <c r="E706" s="19"/>
      <c r="F706" s="19"/>
      <c r="G706" s="19"/>
      <c r="H706" s="18"/>
    </row>
    <row r="707" spans="3:8" ht="12.75">
      <c r="C707" s="19"/>
      <c r="D707" s="19"/>
      <c r="E707" s="19"/>
      <c r="F707" s="19"/>
      <c r="G707" s="19"/>
      <c r="H707" s="18"/>
    </row>
    <row r="708" spans="3:8" ht="12.75">
      <c r="C708" s="19"/>
      <c r="D708" s="19"/>
      <c r="E708" s="19"/>
      <c r="F708" s="19"/>
      <c r="G708" s="19"/>
      <c r="H708" s="18"/>
    </row>
    <row r="709" spans="3:8" ht="12.75">
      <c r="C709" s="19"/>
      <c r="D709" s="19"/>
      <c r="E709" s="19"/>
      <c r="F709" s="19"/>
      <c r="G709" s="19"/>
      <c r="H709" s="18"/>
    </row>
    <row r="710" spans="3:8" ht="12.75">
      <c r="C710" s="19"/>
      <c r="D710" s="19"/>
      <c r="E710" s="19"/>
      <c r="F710" s="19"/>
      <c r="G710" s="19"/>
      <c r="H710" s="18"/>
    </row>
    <row r="711" spans="3:8" ht="12.75">
      <c r="C711" s="19"/>
      <c r="D711" s="19"/>
      <c r="E711" s="19"/>
      <c r="F711" s="19"/>
      <c r="G711" s="19"/>
      <c r="H711" s="18"/>
    </row>
    <row r="712" spans="3:8" ht="12.75">
      <c r="C712" s="19"/>
      <c r="D712" s="19"/>
      <c r="E712" s="19"/>
      <c r="F712" s="19"/>
      <c r="G712" s="19"/>
      <c r="H712" s="18"/>
    </row>
    <row r="713" spans="3:8" ht="12.75">
      <c r="C713" s="19"/>
      <c r="D713" s="19"/>
      <c r="E713" s="19"/>
      <c r="F713" s="19"/>
      <c r="G713" s="19"/>
      <c r="H713" s="18"/>
    </row>
    <row r="714" spans="3:8" ht="12.75">
      <c r="C714" s="19"/>
      <c r="D714" s="19"/>
      <c r="E714" s="19"/>
      <c r="F714" s="19"/>
      <c r="G714" s="19"/>
      <c r="H714" s="18"/>
    </row>
    <row r="715" spans="3:8" ht="12.75">
      <c r="C715" s="19"/>
      <c r="D715" s="19"/>
      <c r="E715" s="19"/>
      <c r="F715" s="19"/>
      <c r="G715" s="19"/>
      <c r="H715" s="18"/>
    </row>
    <row r="716" spans="3:8" ht="12.75">
      <c r="C716" s="19"/>
      <c r="D716" s="19"/>
      <c r="E716" s="19"/>
      <c r="F716" s="19"/>
      <c r="G716" s="19"/>
      <c r="H716" s="18"/>
    </row>
    <row r="717" spans="3:8" ht="12.75">
      <c r="C717" s="19"/>
      <c r="D717" s="19"/>
      <c r="E717" s="19"/>
      <c r="F717" s="19"/>
      <c r="G717" s="19"/>
      <c r="H717" s="18"/>
    </row>
  </sheetData>
  <sheetProtection/>
  <mergeCells count="12">
    <mergeCell ref="B633:H634"/>
    <mergeCell ref="B635:H657"/>
    <mergeCell ref="B1:D1"/>
    <mergeCell ref="E1:H1"/>
    <mergeCell ref="B2:H2"/>
    <mergeCell ref="B4:B5"/>
    <mergeCell ref="C4:C5"/>
    <mergeCell ref="D4:D5"/>
    <mergeCell ref="E4:E5"/>
    <mergeCell ref="F4:F5"/>
    <mergeCell ref="G4:G5"/>
    <mergeCell ref="H4:H5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963"/>
  <sheetViews>
    <sheetView tabSelected="1" view="pageBreakPreview" zoomScaleSheetLayoutView="100" zoomScalePageLayoutView="0" workbookViewId="0" topLeftCell="A475">
      <selection activeCell="B484" sqref="B484"/>
    </sheetView>
  </sheetViews>
  <sheetFormatPr defaultColWidth="9.125" defaultRowHeight="12.75"/>
  <cols>
    <col min="1" max="1" width="44.375" style="48" customWidth="1"/>
    <col min="2" max="2" width="5.875" style="27" customWidth="1"/>
    <col min="3" max="3" width="5.125" style="27" customWidth="1"/>
    <col min="4" max="4" width="4.625" style="27" customWidth="1"/>
    <col min="5" max="5" width="16.375" style="27" customWidth="1"/>
    <col min="6" max="6" width="4.875" style="27" customWidth="1"/>
    <col min="7" max="7" width="3.875" style="27" customWidth="1"/>
    <col min="8" max="8" width="5.625" style="27" hidden="1" customWidth="1"/>
    <col min="9" max="9" width="11.375" style="49" customWidth="1"/>
    <col min="10" max="13" width="9.125" style="28" hidden="1" customWidth="1"/>
    <col min="14" max="14" width="9.125" style="28" customWidth="1"/>
    <col min="15" max="15" width="4.25390625" style="28" customWidth="1"/>
    <col min="16" max="21" width="9.125" style="28" hidden="1" customWidth="1"/>
    <col min="22" max="23" width="9.125" style="28" customWidth="1"/>
    <col min="24" max="24" width="0.12890625" style="28" customWidth="1"/>
    <col min="25" max="27" width="9.125" style="28" hidden="1" customWidth="1"/>
    <col min="28" max="16384" width="9.125" style="28" customWidth="1"/>
  </cols>
  <sheetData>
    <row r="1" spans="1:13" ht="76.5" customHeight="1" hidden="1">
      <c r="A1" s="25" t="s">
        <v>79</v>
      </c>
      <c r="B1" s="26"/>
      <c r="C1" s="26"/>
      <c r="E1" s="223" t="s">
        <v>407</v>
      </c>
      <c r="F1" s="223"/>
      <c r="G1" s="223"/>
      <c r="H1" s="223"/>
      <c r="I1" s="223"/>
      <c r="J1" s="223"/>
      <c r="K1" s="223"/>
      <c r="L1" s="223"/>
      <c r="M1" s="223"/>
    </row>
    <row r="2" spans="1:13" ht="63" customHeight="1">
      <c r="A2" s="25"/>
      <c r="B2" s="26"/>
      <c r="C2" s="26"/>
      <c r="E2" s="228" t="s">
        <v>472</v>
      </c>
      <c r="F2" s="228"/>
      <c r="G2" s="228"/>
      <c r="H2" s="203"/>
      <c r="I2" s="228"/>
      <c r="J2" s="29"/>
      <c r="K2" s="29"/>
      <c r="L2" s="29"/>
      <c r="M2" s="29"/>
    </row>
    <row r="3" spans="1:13" ht="18.75">
      <c r="A3" s="224" t="s">
        <v>390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s="32" customFormat="1" ht="15.75">
      <c r="A4" s="30"/>
      <c r="B4" s="31"/>
      <c r="C4" s="31"/>
      <c r="D4" s="31"/>
      <c r="E4" s="31"/>
      <c r="F4" s="31"/>
      <c r="G4" s="31"/>
      <c r="H4" s="31"/>
      <c r="I4" s="225" t="s">
        <v>70</v>
      </c>
      <c r="J4" s="225"/>
      <c r="K4" s="225"/>
      <c r="L4" s="225"/>
      <c r="M4" s="225"/>
    </row>
    <row r="5" spans="1:13" s="33" customFormat="1" ht="25.5">
      <c r="A5" s="139" t="s">
        <v>42</v>
      </c>
      <c r="B5" s="51" t="s">
        <v>80</v>
      </c>
      <c r="C5" s="51" t="s">
        <v>219</v>
      </c>
      <c r="D5" s="51" t="s">
        <v>67</v>
      </c>
      <c r="E5" s="51" t="s">
        <v>220</v>
      </c>
      <c r="F5" s="51" t="s">
        <v>68</v>
      </c>
      <c r="G5" s="51" t="s">
        <v>88</v>
      </c>
      <c r="H5" s="51" t="s">
        <v>89</v>
      </c>
      <c r="I5" s="140" t="s">
        <v>217</v>
      </c>
      <c r="J5" s="37"/>
      <c r="K5" s="37"/>
      <c r="L5" s="37"/>
      <c r="M5" s="37"/>
    </row>
    <row r="6" spans="1:13" s="33" customFormat="1" ht="28.5">
      <c r="A6" s="78" t="s">
        <v>81</v>
      </c>
      <c r="B6" s="54" t="s">
        <v>82</v>
      </c>
      <c r="C6" s="54"/>
      <c r="D6" s="54"/>
      <c r="E6" s="54"/>
      <c r="F6" s="54"/>
      <c r="G6" s="54"/>
      <c r="H6" s="54"/>
      <c r="I6" s="55">
        <f>I9</f>
        <v>6194</v>
      </c>
      <c r="J6" s="226" t="s">
        <v>97</v>
      </c>
      <c r="K6" s="227" t="s">
        <v>96</v>
      </c>
      <c r="L6" s="226" t="s">
        <v>97</v>
      </c>
      <c r="M6" s="227" t="s">
        <v>96</v>
      </c>
    </row>
    <row r="7" spans="1:13" s="33" customFormat="1" ht="15.75">
      <c r="A7" s="78" t="s">
        <v>106</v>
      </c>
      <c r="B7" s="54" t="s">
        <v>82</v>
      </c>
      <c r="C7" s="54"/>
      <c r="D7" s="54"/>
      <c r="E7" s="54"/>
      <c r="F7" s="54"/>
      <c r="G7" s="54" t="s">
        <v>90</v>
      </c>
      <c r="H7" s="54"/>
      <c r="I7" s="55">
        <f>I15+I18+I21+I25+I31+I35</f>
        <v>6194</v>
      </c>
      <c r="J7" s="226"/>
      <c r="K7" s="227"/>
      <c r="L7" s="226"/>
      <c r="M7" s="227"/>
    </row>
    <row r="8" spans="1:13" s="33" customFormat="1" ht="15.75">
      <c r="A8" s="78" t="s">
        <v>107</v>
      </c>
      <c r="B8" s="54" t="s">
        <v>82</v>
      </c>
      <c r="C8" s="54"/>
      <c r="D8" s="54"/>
      <c r="E8" s="54"/>
      <c r="F8" s="54"/>
      <c r="G8" s="54" t="s">
        <v>91</v>
      </c>
      <c r="H8" s="54"/>
      <c r="I8" s="55">
        <v>0</v>
      </c>
      <c r="J8" s="226"/>
      <c r="K8" s="227"/>
      <c r="L8" s="226"/>
      <c r="M8" s="227"/>
    </row>
    <row r="9" spans="1:13" s="33" customFormat="1" ht="15.75">
      <c r="A9" s="78" t="s">
        <v>112</v>
      </c>
      <c r="B9" s="54" t="s">
        <v>82</v>
      </c>
      <c r="C9" s="54" t="s">
        <v>57</v>
      </c>
      <c r="D9" s="54"/>
      <c r="E9" s="54"/>
      <c r="F9" s="54"/>
      <c r="G9" s="54"/>
      <c r="H9" s="54"/>
      <c r="I9" s="55">
        <f>I10+I26</f>
        <v>6194</v>
      </c>
      <c r="J9" s="226"/>
      <c r="K9" s="227"/>
      <c r="L9" s="226"/>
      <c r="M9" s="227"/>
    </row>
    <row r="10" spans="1:13" s="33" customFormat="1" ht="71.25">
      <c r="A10" s="78" t="s">
        <v>405</v>
      </c>
      <c r="B10" s="54" t="s">
        <v>82</v>
      </c>
      <c r="C10" s="54" t="s">
        <v>57</v>
      </c>
      <c r="D10" s="54" t="s">
        <v>58</v>
      </c>
      <c r="E10" s="54"/>
      <c r="F10" s="54"/>
      <c r="G10" s="54"/>
      <c r="H10" s="54"/>
      <c r="I10" s="55">
        <f>I11</f>
        <v>2979</v>
      </c>
      <c r="J10" s="74" t="e">
        <f>J12+J22</f>
        <v>#REF!</v>
      </c>
      <c r="K10" s="74" t="e">
        <f>K12+K22</f>
        <v>#REF!</v>
      </c>
      <c r="L10" s="74" t="e">
        <f>L12+L22</f>
        <v>#REF!</v>
      </c>
      <c r="M10" s="74" t="e">
        <f>M12+M22</f>
        <v>#REF!</v>
      </c>
    </row>
    <row r="11" spans="1:13" s="33" customFormat="1" ht="18" customHeight="1">
      <c r="A11" s="75" t="s">
        <v>30</v>
      </c>
      <c r="B11" s="52" t="s">
        <v>82</v>
      </c>
      <c r="C11" s="52" t="s">
        <v>57</v>
      </c>
      <c r="D11" s="52" t="s">
        <v>58</v>
      </c>
      <c r="E11" s="52" t="s">
        <v>243</v>
      </c>
      <c r="F11" s="52"/>
      <c r="G11" s="52"/>
      <c r="H11" s="52"/>
      <c r="I11" s="58">
        <f>I12+I22</f>
        <v>2979</v>
      </c>
      <c r="J11" s="57" t="e">
        <f>J10</f>
        <v>#REF!</v>
      </c>
      <c r="K11" s="57" t="e">
        <f>K10</f>
        <v>#REF!</v>
      </c>
      <c r="L11" s="57" t="e">
        <f>L10</f>
        <v>#REF!</v>
      </c>
      <c r="M11" s="57" t="e">
        <f>M10</f>
        <v>#REF!</v>
      </c>
    </row>
    <row r="12" spans="1:13" s="33" customFormat="1" ht="30">
      <c r="A12" s="80" t="s">
        <v>114</v>
      </c>
      <c r="B12" s="52" t="s">
        <v>82</v>
      </c>
      <c r="C12" s="52" t="s">
        <v>57</v>
      </c>
      <c r="D12" s="52" t="s">
        <v>58</v>
      </c>
      <c r="E12" s="52" t="s">
        <v>244</v>
      </c>
      <c r="F12" s="52"/>
      <c r="G12" s="52"/>
      <c r="H12" s="52"/>
      <c r="I12" s="58">
        <f>I13+I16+I19</f>
        <v>1534.8</v>
      </c>
      <c r="J12" s="58" t="e">
        <f>J13+J16+J19</f>
        <v>#REF!</v>
      </c>
      <c r="K12" s="58" t="e">
        <f>K13+K16+K19</f>
        <v>#REF!</v>
      </c>
      <c r="L12" s="58" t="e">
        <f>L13+L16+L19</f>
        <v>#REF!</v>
      </c>
      <c r="M12" s="58" t="e">
        <f>M13+M16+M19</f>
        <v>#REF!</v>
      </c>
    </row>
    <row r="13" spans="1:13" s="35" customFormat="1" ht="77.25" customHeight="1">
      <c r="A13" s="75" t="s">
        <v>412</v>
      </c>
      <c r="B13" s="52" t="s">
        <v>82</v>
      </c>
      <c r="C13" s="52" t="s">
        <v>57</v>
      </c>
      <c r="D13" s="52" t="s">
        <v>58</v>
      </c>
      <c r="E13" s="52" t="s">
        <v>244</v>
      </c>
      <c r="F13" s="52" t="s">
        <v>115</v>
      </c>
      <c r="G13" s="52"/>
      <c r="H13" s="52"/>
      <c r="I13" s="58">
        <f>I14</f>
        <v>1335.3</v>
      </c>
      <c r="J13" s="58" t="e">
        <f>J14</f>
        <v>#REF!</v>
      </c>
      <c r="K13" s="58" t="e">
        <f>K14</f>
        <v>#REF!</v>
      </c>
      <c r="L13" s="58" t="e">
        <f>L14</f>
        <v>#REF!</v>
      </c>
      <c r="M13" s="58" t="e">
        <f>M14</f>
        <v>#REF!</v>
      </c>
    </row>
    <row r="14" spans="1:13" s="35" customFormat="1" ht="31.5" customHeight="1">
      <c r="A14" s="75" t="s">
        <v>411</v>
      </c>
      <c r="B14" s="52" t="s">
        <v>82</v>
      </c>
      <c r="C14" s="52" t="s">
        <v>57</v>
      </c>
      <c r="D14" s="52" t="s">
        <v>58</v>
      </c>
      <c r="E14" s="52" t="s">
        <v>244</v>
      </c>
      <c r="F14" s="52" t="s">
        <v>116</v>
      </c>
      <c r="G14" s="52"/>
      <c r="H14" s="52"/>
      <c r="I14" s="58">
        <f>I15</f>
        <v>1335.3</v>
      </c>
      <c r="J14" s="58" t="e">
        <f>#REF!+#REF!</f>
        <v>#REF!</v>
      </c>
      <c r="K14" s="58" t="e">
        <f>#REF!+#REF!</f>
        <v>#REF!</v>
      </c>
      <c r="L14" s="58" t="e">
        <f>#REF!+#REF!</f>
        <v>#REF!</v>
      </c>
      <c r="M14" s="58" t="e">
        <f>#REF!+#REF!</f>
        <v>#REF!</v>
      </c>
    </row>
    <row r="15" spans="1:13" s="35" customFormat="1" ht="15" customHeight="1">
      <c r="A15" s="77" t="s">
        <v>106</v>
      </c>
      <c r="B15" s="53" t="s">
        <v>82</v>
      </c>
      <c r="C15" s="53" t="s">
        <v>57</v>
      </c>
      <c r="D15" s="53" t="s">
        <v>58</v>
      </c>
      <c r="E15" s="53" t="s">
        <v>244</v>
      </c>
      <c r="F15" s="53" t="s">
        <v>116</v>
      </c>
      <c r="G15" s="53" t="s">
        <v>90</v>
      </c>
      <c r="H15" s="53"/>
      <c r="I15" s="60">
        <v>1335.3</v>
      </c>
      <c r="J15" s="59">
        <v>915</v>
      </c>
      <c r="K15" s="59">
        <v>915</v>
      </c>
      <c r="L15" s="59">
        <v>915</v>
      </c>
      <c r="M15" s="59">
        <v>915</v>
      </c>
    </row>
    <row r="16" spans="1:13" s="35" customFormat="1" ht="29.25" customHeight="1">
      <c r="A16" s="76" t="s">
        <v>413</v>
      </c>
      <c r="B16" s="52" t="s">
        <v>82</v>
      </c>
      <c r="C16" s="52" t="s">
        <v>57</v>
      </c>
      <c r="D16" s="52" t="s">
        <v>58</v>
      </c>
      <c r="E16" s="52" t="s">
        <v>244</v>
      </c>
      <c r="F16" s="52" t="s">
        <v>117</v>
      </c>
      <c r="G16" s="52"/>
      <c r="H16" s="52"/>
      <c r="I16" s="58">
        <f>I17</f>
        <v>198.5</v>
      </c>
      <c r="J16" s="57" t="e">
        <f>J17</f>
        <v>#REF!</v>
      </c>
      <c r="K16" s="57" t="e">
        <f>K17</f>
        <v>#REF!</v>
      </c>
      <c r="L16" s="57" t="e">
        <f>L17</f>
        <v>#REF!</v>
      </c>
      <c r="M16" s="57" t="e">
        <f>M17</f>
        <v>#REF!</v>
      </c>
    </row>
    <row r="17" spans="1:13" s="35" customFormat="1" ht="45">
      <c r="A17" s="76" t="s">
        <v>414</v>
      </c>
      <c r="B17" s="52" t="s">
        <v>82</v>
      </c>
      <c r="C17" s="52" t="s">
        <v>57</v>
      </c>
      <c r="D17" s="52" t="s">
        <v>58</v>
      </c>
      <c r="E17" s="52" t="s">
        <v>244</v>
      </c>
      <c r="F17" s="52" t="s">
        <v>119</v>
      </c>
      <c r="G17" s="52"/>
      <c r="H17" s="52"/>
      <c r="I17" s="58">
        <f>I18</f>
        <v>198.5</v>
      </c>
      <c r="J17" s="57" t="e">
        <f>#REF!+#REF!</f>
        <v>#REF!</v>
      </c>
      <c r="K17" s="57" t="e">
        <f>#REF!+#REF!</f>
        <v>#REF!</v>
      </c>
      <c r="L17" s="57" t="e">
        <f>#REF!+#REF!</f>
        <v>#REF!</v>
      </c>
      <c r="M17" s="57" t="e">
        <f>#REF!+#REF!</f>
        <v>#REF!</v>
      </c>
    </row>
    <row r="18" spans="1:13" s="35" customFormat="1" ht="18.75" customHeight="1">
      <c r="A18" s="77" t="s">
        <v>106</v>
      </c>
      <c r="B18" s="53" t="s">
        <v>82</v>
      </c>
      <c r="C18" s="53" t="s">
        <v>57</v>
      </c>
      <c r="D18" s="53" t="s">
        <v>58</v>
      </c>
      <c r="E18" s="53" t="s">
        <v>244</v>
      </c>
      <c r="F18" s="53" t="s">
        <v>119</v>
      </c>
      <c r="G18" s="53" t="s">
        <v>90</v>
      </c>
      <c r="H18" s="53"/>
      <c r="I18" s="60">
        <v>198.5</v>
      </c>
      <c r="J18" s="141"/>
      <c r="K18" s="141"/>
      <c r="L18" s="141"/>
      <c r="M18" s="141"/>
    </row>
    <row r="19" spans="1:13" s="35" customFormat="1" ht="15.75">
      <c r="A19" s="76" t="s">
        <v>127</v>
      </c>
      <c r="B19" s="52" t="s">
        <v>82</v>
      </c>
      <c r="C19" s="52" t="s">
        <v>57</v>
      </c>
      <c r="D19" s="52" t="s">
        <v>58</v>
      </c>
      <c r="E19" s="52" t="s">
        <v>244</v>
      </c>
      <c r="F19" s="52" t="s">
        <v>126</v>
      </c>
      <c r="G19" s="52"/>
      <c r="H19" s="52"/>
      <c r="I19" s="58">
        <f>I20</f>
        <v>1</v>
      </c>
      <c r="J19" s="141"/>
      <c r="K19" s="141"/>
      <c r="L19" s="141"/>
      <c r="M19" s="141"/>
    </row>
    <row r="20" spans="1:13" s="35" customFormat="1" ht="15.75">
      <c r="A20" s="76" t="s">
        <v>129</v>
      </c>
      <c r="B20" s="52" t="s">
        <v>82</v>
      </c>
      <c r="C20" s="52" t="s">
        <v>57</v>
      </c>
      <c r="D20" s="52" t="s">
        <v>58</v>
      </c>
      <c r="E20" s="52" t="s">
        <v>244</v>
      </c>
      <c r="F20" s="52" t="s">
        <v>128</v>
      </c>
      <c r="G20" s="52"/>
      <c r="H20" s="52"/>
      <c r="I20" s="58">
        <f>I21</f>
        <v>1</v>
      </c>
      <c r="J20" s="141"/>
      <c r="K20" s="141"/>
      <c r="L20" s="141"/>
      <c r="M20" s="141"/>
    </row>
    <row r="21" spans="1:13" s="35" customFormat="1" ht="15" customHeight="1">
      <c r="A21" s="77" t="s">
        <v>106</v>
      </c>
      <c r="B21" s="53" t="s">
        <v>82</v>
      </c>
      <c r="C21" s="53" t="s">
        <v>57</v>
      </c>
      <c r="D21" s="53" t="s">
        <v>58</v>
      </c>
      <c r="E21" s="53" t="s">
        <v>244</v>
      </c>
      <c r="F21" s="53" t="s">
        <v>128</v>
      </c>
      <c r="G21" s="53" t="s">
        <v>90</v>
      </c>
      <c r="H21" s="53"/>
      <c r="I21" s="60">
        <v>1</v>
      </c>
      <c r="J21" s="141"/>
      <c r="K21" s="141"/>
      <c r="L21" s="141"/>
      <c r="M21" s="141"/>
    </row>
    <row r="22" spans="1:13" s="33" customFormat="1" ht="47.25" customHeight="1">
      <c r="A22" s="75" t="s">
        <v>41</v>
      </c>
      <c r="B22" s="52" t="s">
        <v>82</v>
      </c>
      <c r="C22" s="52" t="s">
        <v>57</v>
      </c>
      <c r="D22" s="52" t="s">
        <v>58</v>
      </c>
      <c r="E22" s="52" t="s">
        <v>245</v>
      </c>
      <c r="F22" s="52"/>
      <c r="G22" s="52"/>
      <c r="H22" s="52"/>
      <c r="I22" s="58">
        <f aca="true" t="shared" si="0" ref="I22:M23">I23</f>
        <v>1444.2</v>
      </c>
      <c r="J22" s="58" t="e">
        <f t="shared" si="0"/>
        <v>#REF!</v>
      </c>
      <c r="K22" s="58" t="e">
        <f t="shared" si="0"/>
        <v>#REF!</v>
      </c>
      <c r="L22" s="58" t="e">
        <f t="shared" si="0"/>
        <v>#REF!</v>
      </c>
      <c r="M22" s="58" t="e">
        <f t="shared" si="0"/>
        <v>#REF!</v>
      </c>
    </row>
    <row r="23" spans="1:13" s="33" customFormat="1" ht="76.5" customHeight="1">
      <c r="A23" s="75" t="s">
        <v>412</v>
      </c>
      <c r="B23" s="52" t="s">
        <v>82</v>
      </c>
      <c r="C23" s="52" t="s">
        <v>57</v>
      </c>
      <c r="D23" s="52" t="s">
        <v>58</v>
      </c>
      <c r="E23" s="52" t="s">
        <v>245</v>
      </c>
      <c r="F23" s="52" t="s">
        <v>115</v>
      </c>
      <c r="G23" s="52"/>
      <c r="H23" s="52"/>
      <c r="I23" s="58">
        <f t="shared" si="0"/>
        <v>1444.2</v>
      </c>
      <c r="J23" s="58" t="e">
        <f t="shared" si="0"/>
        <v>#REF!</v>
      </c>
      <c r="K23" s="58" t="e">
        <f t="shared" si="0"/>
        <v>#REF!</v>
      </c>
      <c r="L23" s="58" t="e">
        <f t="shared" si="0"/>
        <v>#REF!</v>
      </c>
      <c r="M23" s="58" t="e">
        <f t="shared" si="0"/>
        <v>#REF!</v>
      </c>
    </row>
    <row r="24" spans="1:13" s="33" customFormat="1" ht="31.5" customHeight="1">
      <c r="A24" s="75" t="s">
        <v>411</v>
      </c>
      <c r="B24" s="52" t="s">
        <v>82</v>
      </c>
      <c r="C24" s="52" t="s">
        <v>57</v>
      </c>
      <c r="D24" s="52" t="s">
        <v>58</v>
      </c>
      <c r="E24" s="52" t="s">
        <v>245</v>
      </c>
      <c r="F24" s="52" t="s">
        <v>116</v>
      </c>
      <c r="G24" s="52"/>
      <c r="H24" s="52"/>
      <c r="I24" s="58">
        <f>I25</f>
        <v>1444.2</v>
      </c>
      <c r="J24" s="58" t="e">
        <f>#REF!</f>
        <v>#REF!</v>
      </c>
      <c r="K24" s="58" t="e">
        <f>#REF!</f>
        <v>#REF!</v>
      </c>
      <c r="L24" s="58" t="e">
        <f>#REF!</f>
        <v>#REF!</v>
      </c>
      <c r="M24" s="58" t="e">
        <f>#REF!</f>
        <v>#REF!</v>
      </c>
    </row>
    <row r="25" spans="1:32" s="37" customFormat="1" ht="15" customHeight="1">
      <c r="A25" s="77" t="s">
        <v>106</v>
      </c>
      <c r="B25" s="53" t="s">
        <v>82</v>
      </c>
      <c r="C25" s="53" t="s">
        <v>57</v>
      </c>
      <c r="D25" s="53" t="s">
        <v>58</v>
      </c>
      <c r="E25" s="53" t="s">
        <v>246</v>
      </c>
      <c r="F25" s="53" t="s">
        <v>116</v>
      </c>
      <c r="G25" s="53" t="s">
        <v>90</v>
      </c>
      <c r="H25" s="53"/>
      <c r="I25" s="60">
        <v>1444.2</v>
      </c>
      <c r="J25" s="142"/>
      <c r="K25" s="142"/>
      <c r="L25" s="142"/>
      <c r="M25" s="142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6"/>
    </row>
    <row r="26" spans="1:13" s="34" customFormat="1" ht="15.75">
      <c r="A26" s="81" t="s">
        <v>44</v>
      </c>
      <c r="B26" s="54" t="s">
        <v>82</v>
      </c>
      <c r="C26" s="54" t="s">
        <v>57</v>
      </c>
      <c r="D26" s="54" t="s">
        <v>98</v>
      </c>
      <c r="E26" s="54"/>
      <c r="F26" s="54"/>
      <c r="G26" s="54"/>
      <c r="H26" s="54"/>
      <c r="I26" s="55">
        <f>I27</f>
        <v>3215</v>
      </c>
      <c r="J26" s="56" t="e">
        <f>J27</f>
        <v>#REF!</v>
      </c>
      <c r="K26" s="56" t="e">
        <f>K27</f>
        <v>#REF!</v>
      </c>
      <c r="L26" s="56" t="e">
        <f>L27</f>
        <v>#REF!</v>
      </c>
      <c r="M26" s="56" t="e">
        <f>M27</f>
        <v>#REF!</v>
      </c>
    </row>
    <row r="27" spans="1:13" s="34" customFormat="1" ht="15.75">
      <c r="A27" s="75" t="s">
        <v>30</v>
      </c>
      <c r="B27" s="52" t="s">
        <v>82</v>
      </c>
      <c r="C27" s="52" t="s">
        <v>57</v>
      </c>
      <c r="D27" s="52" t="s">
        <v>98</v>
      </c>
      <c r="E27" s="52" t="s">
        <v>243</v>
      </c>
      <c r="F27" s="52"/>
      <c r="G27" s="52"/>
      <c r="H27" s="52"/>
      <c r="I27" s="58">
        <f>I32+I28</f>
        <v>3215</v>
      </c>
      <c r="J27" s="57" t="e">
        <f>J32</f>
        <v>#REF!</v>
      </c>
      <c r="K27" s="57" t="e">
        <f>K32</f>
        <v>#REF!</v>
      </c>
      <c r="L27" s="57" t="e">
        <f>L32</f>
        <v>#REF!</v>
      </c>
      <c r="M27" s="57" t="e">
        <f>M32</f>
        <v>#REF!</v>
      </c>
    </row>
    <row r="28" spans="1:13" s="34" customFormat="1" ht="59.25" customHeight="1">
      <c r="A28" s="75" t="s">
        <v>241</v>
      </c>
      <c r="B28" s="52" t="s">
        <v>82</v>
      </c>
      <c r="C28" s="52" t="s">
        <v>57</v>
      </c>
      <c r="D28" s="52" t="s">
        <v>98</v>
      </c>
      <c r="E28" s="52" t="s">
        <v>247</v>
      </c>
      <c r="F28" s="52"/>
      <c r="G28" s="52"/>
      <c r="H28" s="52"/>
      <c r="I28" s="58">
        <f>I29</f>
        <v>3200</v>
      </c>
      <c r="J28" s="57"/>
      <c r="K28" s="57"/>
      <c r="L28" s="57"/>
      <c r="M28" s="57"/>
    </row>
    <row r="29" spans="1:13" s="34" customFormat="1" ht="28.5" customHeight="1">
      <c r="A29" s="76" t="s">
        <v>413</v>
      </c>
      <c r="B29" s="52" t="s">
        <v>82</v>
      </c>
      <c r="C29" s="52" t="s">
        <v>57</v>
      </c>
      <c r="D29" s="52" t="s">
        <v>98</v>
      </c>
      <c r="E29" s="52" t="s">
        <v>247</v>
      </c>
      <c r="F29" s="52" t="s">
        <v>117</v>
      </c>
      <c r="G29" s="52"/>
      <c r="H29" s="52"/>
      <c r="I29" s="58">
        <f>I30</f>
        <v>3200</v>
      </c>
      <c r="J29" s="57"/>
      <c r="K29" s="57"/>
      <c r="L29" s="57"/>
      <c r="M29" s="57"/>
    </row>
    <row r="30" spans="1:13" s="34" customFormat="1" ht="45">
      <c r="A30" s="76" t="s">
        <v>414</v>
      </c>
      <c r="B30" s="52" t="s">
        <v>82</v>
      </c>
      <c r="C30" s="52" t="s">
        <v>57</v>
      </c>
      <c r="D30" s="52" t="s">
        <v>98</v>
      </c>
      <c r="E30" s="52" t="s">
        <v>247</v>
      </c>
      <c r="F30" s="52" t="s">
        <v>119</v>
      </c>
      <c r="G30" s="52"/>
      <c r="H30" s="52"/>
      <c r="I30" s="58">
        <f>I31</f>
        <v>3200</v>
      </c>
      <c r="J30" s="57"/>
      <c r="K30" s="57"/>
      <c r="L30" s="57"/>
      <c r="M30" s="57"/>
    </row>
    <row r="31" spans="1:13" s="34" customFormat="1" ht="14.25" customHeight="1">
      <c r="A31" s="79" t="s">
        <v>106</v>
      </c>
      <c r="B31" s="53" t="s">
        <v>82</v>
      </c>
      <c r="C31" s="53" t="s">
        <v>57</v>
      </c>
      <c r="D31" s="53" t="s">
        <v>98</v>
      </c>
      <c r="E31" s="53" t="s">
        <v>247</v>
      </c>
      <c r="F31" s="53" t="s">
        <v>119</v>
      </c>
      <c r="G31" s="53" t="s">
        <v>90</v>
      </c>
      <c r="H31" s="53"/>
      <c r="I31" s="60">
        <v>3200</v>
      </c>
      <c r="J31" s="57"/>
      <c r="K31" s="57"/>
      <c r="L31" s="57"/>
      <c r="M31" s="57"/>
    </row>
    <row r="32" spans="1:13" s="34" customFormat="1" ht="45">
      <c r="A32" s="76" t="s">
        <v>204</v>
      </c>
      <c r="B32" s="52" t="s">
        <v>82</v>
      </c>
      <c r="C32" s="52" t="s">
        <v>57</v>
      </c>
      <c r="D32" s="52" t="s">
        <v>98</v>
      </c>
      <c r="E32" s="52" t="s">
        <v>248</v>
      </c>
      <c r="F32" s="52"/>
      <c r="G32" s="52"/>
      <c r="H32" s="52"/>
      <c r="I32" s="58">
        <f>I33</f>
        <v>15</v>
      </c>
      <c r="J32" s="57" t="e">
        <f>J33+#REF!</f>
        <v>#REF!</v>
      </c>
      <c r="K32" s="57" t="e">
        <f>K33+#REF!</f>
        <v>#REF!</v>
      </c>
      <c r="L32" s="57" t="e">
        <f>L33+#REF!</f>
        <v>#REF!</v>
      </c>
      <c r="M32" s="57" t="e">
        <f>M33+#REF!</f>
        <v>#REF!</v>
      </c>
    </row>
    <row r="33" spans="1:13" s="34" customFormat="1" ht="28.5" customHeight="1">
      <c r="A33" s="76" t="s">
        <v>413</v>
      </c>
      <c r="B33" s="52" t="s">
        <v>82</v>
      </c>
      <c r="C33" s="52" t="s">
        <v>57</v>
      </c>
      <c r="D33" s="52" t="s">
        <v>98</v>
      </c>
      <c r="E33" s="52" t="s">
        <v>248</v>
      </c>
      <c r="F33" s="52" t="s">
        <v>117</v>
      </c>
      <c r="G33" s="52"/>
      <c r="H33" s="52"/>
      <c r="I33" s="58">
        <f>I34</f>
        <v>15</v>
      </c>
      <c r="J33" s="57">
        <f>J34</f>
        <v>0</v>
      </c>
      <c r="K33" s="57">
        <f>K34</f>
        <v>0</v>
      </c>
      <c r="L33" s="57">
        <f>L34</f>
        <v>0</v>
      </c>
      <c r="M33" s="57">
        <f>M34</f>
        <v>0</v>
      </c>
    </row>
    <row r="34" spans="1:13" s="34" customFormat="1" ht="45">
      <c r="A34" s="76" t="s">
        <v>414</v>
      </c>
      <c r="B34" s="52" t="s">
        <v>82</v>
      </c>
      <c r="C34" s="52" t="s">
        <v>57</v>
      </c>
      <c r="D34" s="52" t="s">
        <v>98</v>
      </c>
      <c r="E34" s="52" t="s">
        <v>248</v>
      </c>
      <c r="F34" s="52" t="s">
        <v>119</v>
      </c>
      <c r="G34" s="52"/>
      <c r="H34" s="52"/>
      <c r="I34" s="58">
        <f>I35</f>
        <v>15</v>
      </c>
      <c r="J34" s="142"/>
      <c r="K34" s="142"/>
      <c r="L34" s="142"/>
      <c r="M34" s="142"/>
    </row>
    <row r="35" spans="1:13" s="34" customFormat="1" ht="18" customHeight="1">
      <c r="A35" s="77" t="s">
        <v>106</v>
      </c>
      <c r="B35" s="53" t="s">
        <v>82</v>
      </c>
      <c r="C35" s="53" t="s">
        <v>57</v>
      </c>
      <c r="D35" s="53" t="s">
        <v>98</v>
      </c>
      <c r="E35" s="53" t="s">
        <v>248</v>
      </c>
      <c r="F35" s="53" t="s">
        <v>119</v>
      </c>
      <c r="G35" s="53" t="s">
        <v>90</v>
      </c>
      <c r="H35" s="53"/>
      <c r="I35" s="60">
        <v>15</v>
      </c>
      <c r="J35" s="142"/>
      <c r="K35" s="142"/>
      <c r="L35" s="142"/>
      <c r="M35" s="142"/>
    </row>
    <row r="36" spans="1:13" s="33" customFormat="1" ht="42" customHeight="1">
      <c r="A36" s="78" t="s">
        <v>113</v>
      </c>
      <c r="B36" s="54" t="s">
        <v>83</v>
      </c>
      <c r="C36" s="54"/>
      <c r="D36" s="54"/>
      <c r="E36" s="54"/>
      <c r="F36" s="54"/>
      <c r="G36" s="54"/>
      <c r="H36" s="54"/>
      <c r="I36" s="55">
        <f>I39</f>
        <v>1340.6</v>
      </c>
      <c r="J36" s="56" t="e">
        <f>J39</f>
        <v>#REF!</v>
      </c>
      <c r="K36" s="56" t="e">
        <f>K39</f>
        <v>#REF!</v>
      </c>
      <c r="L36" s="56" t="e">
        <f>L39</f>
        <v>#REF!</v>
      </c>
      <c r="M36" s="56" t="e">
        <f>M39</f>
        <v>#REF!</v>
      </c>
    </row>
    <row r="37" spans="1:13" s="33" customFormat="1" ht="15.75">
      <c r="A37" s="78" t="s">
        <v>106</v>
      </c>
      <c r="B37" s="54" t="s">
        <v>83</v>
      </c>
      <c r="C37" s="54"/>
      <c r="D37" s="54"/>
      <c r="E37" s="54"/>
      <c r="F37" s="54"/>
      <c r="G37" s="54" t="s">
        <v>90</v>
      </c>
      <c r="H37" s="54"/>
      <c r="I37" s="55">
        <f>I45+I48</f>
        <v>1340.6</v>
      </c>
      <c r="J37" s="56"/>
      <c r="K37" s="56"/>
      <c r="L37" s="56"/>
      <c r="M37" s="56"/>
    </row>
    <row r="38" spans="1:13" s="33" customFormat="1" ht="15.75">
      <c r="A38" s="78" t="s">
        <v>107</v>
      </c>
      <c r="B38" s="54" t="s">
        <v>83</v>
      </c>
      <c r="C38" s="54"/>
      <c r="D38" s="54"/>
      <c r="E38" s="54"/>
      <c r="F38" s="54"/>
      <c r="G38" s="54" t="s">
        <v>91</v>
      </c>
      <c r="H38" s="54"/>
      <c r="I38" s="55">
        <v>0</v>
      </c>
      <c r="J38" s="56"/>
      <c r="K38" s="56"/>
      <c r="L38" s="56"/>
      <c r="M38" s="56"/>
    </row>
    <row r="39" spans="1:13" s="33" customFormat="1" ht="15.75">
      <c r="A39" s="78" t="s">
        <v>112</v>
      </c>
      <c r="B39" s="54" t="s">
        <v>83</v>
      </c>
      <c r="C39" s="54" t="s">
        <v>57</v>
      </c>
      <c r="D39" s="54"/>
      <c r="E39" s="54"/>
      <c r="F39" s="54"/>
      <c r="G39" s="54"/>
      <c r="H39" s="54"/>
      <c r="I39" s="55">
        <f>I40</f>
        <v>1340.6</v>
      </c>
      <c r="J39" s="55" t="e">
        <f>J40</f>
        <v>#REF!</v>
      </c>
      <c r="K39" s="55" t="e">
        <f>K40</f>
        <v>#REF!</v>
      </c>
      <c r="L39" s="55" t="e">
        <f>L40</f>
        <v>#REF!</v>
      </c>
      <c r="M39" s="55" t="e">
        <f>M40</f>
        <v>#REF!</v>
      </c>
    </row>
    <row r="40" spans="1:13" s="33" customFormat="1" ht="57">
      <c r="A40" s="78" t="s">
        <v>406</v>
      </c>
      <c r="B40" s="54" t="s">
        <v>83</v>
      </c>
      <c r="C40" s="54" t="s">
        <v>57</v>
      </c>
      <c r="D40" s="54" t="s">
        <v>65</v>
      </c>
      <c r="E40" s="54"/>
      <c r="F40" s="54"/>
      <c r="G40" s="54"/>
      <c r="H40" s="54"/>
      <c r="I40" s="55">
        <f>I41</f>
        <v>1340.6</v>
      </c>
      <c r="J40" s="55" t="e">
        <f>J42</f>
        <v>#REF!</v>
      </c>
      <c r="K40" s="55" t="e">
        <f>K42</f>
        <v>#REF!</v>
      </c>
      <c r="L40" s="55" t="e">
        <f>L42</f>
        <v>#REF!</v>
      </c>
      <c r="M40" s="55" t="e">
        <f>M42</f>
        <v>#REF!</v>
      </c>
    </row>
    <row r="41" spans="1:13" s="33" customFormat="1" ht="15.75">
      <c r="A41" s="75" t="s">
        <v>30</v>
      </c>
      <c r="B41" s="52" t="s">
        <v>83</v>
      </c>
      <c r="C41" s="52" t="s">
        <v>57</v>
      </c>
      <c r="D41" s="52" t="s">
        <v>65</v>
      </c>
      <c r="E41" s="52" t="s">
        <v>243</v>
      </c>
      <c r="F41" s="52"/>
      <c r="G41" s="52"/>
      <c r="H41" s="52"/>
      <c r="I41" s="58">
        <f>I42</f>
        <v>1340.6</v>
      </c>
      <c r="J41" s="58" t="e">
        <f>J40</f>
        <v>#REF!</v>
      </c>
      <c r="K41" s="58" t="e">
        <f>K40</f>
        <v>#REF!</v>
      </c>
      <c r="L41" s="58" t="e">
        <f>L40</f>
        <v>#REF!</v>
      </c>
      <c r="M41" s="58" t="e">
        <f>M40</f>
        <v>#REF!</v>
      </c>
    </row>
    <row r="42" spans="1:13" s="38" customFormat="1" ht="30">
      <c r="A42" s="80" t="s">
        <v>114</v>
      </c>
      <c r="B42" s="52" t="s">
        <v>83</v>
      </c>
      <c r="C42" s="52" t="s">
        <v>57</v>
      </c>
      <c r="D42" s="52" t="s">
        <v>65</v>
      </c>
      <c r="E42" s="52" t="s">
        <v>244</v>
      </c>
      <c r="F42" s="52"/>
      <c r="G42" s="52"/>
      <c r="H42" s="52"/>
      <c r="I42" s="58">
        <f>I43+I46</f>
        <v>1340.6</v>
      </c>
      <c r="J42" s="58" t="e">
        <f>J43+J46</f>
        <v>#REF!</v>
      </c>
      <c r="K42" s="58" t="e">
        <f>K43+K46</f>
        <v>#REF!</v>
      </c>
      <c r="L42" s="58" t="e">
        <f>L43+L46</f>
        <v>#REF!</v>
      </c>
      <c r="M42" s="58" t="e">
        <f>M43+M46</f>
        <v>#REF!</v>
      </c>
    </row>
    <row r="43" spans="1:13" s="38" customFormat="1" ht="75.75" customHeight="1">
      <c r="A43" s="75" t="s">
        <v>412</v>
      </c>
      <c r="B43" s="52" t="s">
        <v>83</v>
      </c>
      <c r="C43" s="52" t="s">
        <v>57</v>
      </c>
      <c r="D43" s="52" t="s">
        <v>65</v>
      </c>
      <c r="E43" s="52" t="s">
        <v>244</v>
      </c>
      <c r="F43" s="52" t="s">
        <v>115</v>
      </c>
      <c r="G43" s="52"/>
      <c r="H43" s="52"/>
      <c r="I43" s="58">
        <f>I44</f>
        <v>1331.6</v>
      </c>
      <c r="J43" s="58" t="e">
        <f>J44</f>
        <v>#REF!</v>
      </c>
      <c r="K43" s="58" t="e">
        <f>K44</f>
        <v>#REF!</v>
      </c>
      <c r="L43" s="58" t="e">
        <f>L44</f>
        <v>#REF!</v>
      </c>
      <c r="M43" s="58" t="e">
        <f>M44</f>
        <v>#REF!</v>
      </c>
    </row>
    <row r="44" spans="1:13" s="38" customFormat="1" ht="33.75" customHeight="1">
      <c r="A44" s="75" t="s">
        <v>411</v>
      </c>
      <c r="B44" s="52" t="s">
        <v>83</v>
      </c>
      <c r="C44" s="52" t="s">
        <v>57</v>
      </c>
      <c r="D44" s="52" t="s">
        <v>65</v>
      </c>
      <c r="E44" s="52" t="s">
        <v>244</v>
      </c>
      <c r="F44" s="52" t="s">
        <v>116</v>
      </c>
      <c r="G44" s="52"/>
      <c r="H44" s="52"/>
      <c r="I44" s="58">
        <f>I45</f>
        <v>1331.6</v>
      </c>
      <c r="J44" s="58" t="e">
        <f>#REF!+#REF!</f>
        <v>#REF!</v>
      </c>
      <c r="K44" s="58" t="e">
        <f>#REF!+#REF!</f>
        <v>#REF!</v>
      </c>
      <c r="L44" s="58" t="e">
        <f>#REF!+#REF!</f>
        <v>#REF!</v>
      </c>
      <c r="M44" s="58" t="e">
        <f>#REF!+#REF!</f>
        <v>#REF!</v>
      </c>
    </row>
    <row r="45" spans="1:13" s="38" customFormat="1" ht="13.5" customHeight="1">
      <c r="A45" s="77" t="s">
        <v>106</v>
      </c>
      <c r="B45" s="53" t="s">
        <v>83</v>
      </c>
      <c r="C45" s="53" t="s">
        <v>57</v>
      </c>
      <c r="D45" s="53" t="s">
        <v>65</v>
      </c>
      <c r="E45" s="53" t="s">
        <v>244</v>
      </c>
      <c r="F45" s="53" t="s">
        <v>116</v>
      </c>
      <c r="G45" s="53" t="s">
        <v>90</v>
      </c>
      <c r="H45" s="53"/>
      <c r="I45" s="60">
        <v>1331.6</v>
      </c>
      <c r="J45" s="143"/>
      <c r="K45" s="143"/>
      <c r="L45" s="143"/>
      <c r="M45" s="143"/>
    </row>
    <row r="46" spans="1:13" s="38" customFormat="1" ht="29.25" customHeight="1">
      <c r="A46" s="76" t="s">
        <v>413</v>
      </c>
      <c r="B46" s="52" t="s">
        <v>83</v>
      </c>
      <c r="C46" s="52" t="s">
        <v>57</v>
      </c>
      <c r="D46" s="52" t="s">
        <v>65</v>
      </c>
      <c r="E46" s="52" t="s">
        <v>244</v>
      </c>
      <c r="F46" s="52" t="s">
        <v>117</v>
      </c>
      <c r="G46" s="52"/>
      <c r="H46" s="52"/>
      <c r="I46" s="58">
        <f>I47</f>
        <v>9</v>
      </c>
      <c r="J46" s="39"/>
      <c r="K46" s="39"/>
      <c r="L46" s="39"/>
      <c r="M46" s="39"/>
    </row>
    <row r="47" spans="1:13" s="38" customFormat="1" ht="45">
      <c r="A47" s="76" t="s">
        <v>414</v>
      </c>
      <c r="B47" s="52" t="s">
        <v>83</v>
      </c>
      <c r="C47" s="52" t="s">
        <v>57</v>
      </c>
      <c r="D47" s="52" t="s">
        <v>65</v>
      </c>
      <c r="E47" s="52" t="s">
        <v>244</v>
      </c>
      <c r="F47" s="52" t="s">
        <v>119</v>
      </c>
      <c r="G47" s="52"/>
      <c r="H47" s="52"/>
      <c r="I47" s="58">
        <f>I48</f>
        <v>9</v>
      </c>
      <c r="J47" s="39"/>
      <c r="K47" s="39"/>
      <c r="L47" s="39"/>
      <c r="M47" s="39"/>
    </row>
    <row r="48" spans="1:13" s="32" customFormat="1" ht="15.75" customHeight="1">
      <c r="A48" s="77" t="s">
        <v>106</v>
      </c>
      <c r="B48" s="53" t="s">
        <v>83</v>
      </c>
      <c r="C48" s="53" t="s">
        <v>57</v>
      </c>
      <c r="D48" s="53" t="s">
        <v>65</v>
      </c>
      <c r="E48" s="53" t="s">
        <v>244</v>
      </c>
      <c r="F48" s="53" t="s">
        <v>119</v>
      </c>
      <c r="G48" s="53" t="s">
        <v>90</v>
      </c>
      <c r="H48" s="53"/>
      <c r="I48" s="60">
        <v>9</v>
      </c>
      <c r="J48" s="144"/>
      <c r="K48" s="144"/>
      <c r="L48" s="144"/>
      <c r="M48" s="144"/>
    </row>
    <row r="49" spans="1:13" s="32" customFormat="1" ht="44.25" customHeight="1">
      <c r="A49" s="78" t="s">
        <v>92</v>
      </c>
      <c r="B49" s="54" t="s">
        <v>84</v>
      </c>
      <c r="C49" s="54"/>
      <c r="D49" s="54"/>
      <c r="E49" s="54"/>
      <c r="F49" s="52"/>
      <c r="G49" s="52"/>
      <c r="H49" s="52"/>
      <c r="I49" s="55">
        <f>I61+I164+I52</f>
        <v>518627.99999999994</v>
      </c>
      <c r="J49" s="55" t="e">
        <f>J61+J149+#REF!</f>
        <v>#REF!</v>
      </c>
      <c r="K49" s="55" t="e">
        <f>K61+K149+#REF!</f>
        <v>#REF!</v>
      </c>
      <c r="L49" s="55" t="e">
        <f>L61+L149+#REF!</f>
        <v>#REF!</v>
      </c>
      <c r="M49" s="55" t="e">
        <f>M61+M149+#REF!</f>
        <v>#REF!</v>
      </c>
    </row>
    <row r="50" spans="1:13" s="32" customFormat="1" ht="15">
      <c r="A50" s="78" t="s">
        <v>106</v>
      </c>
      <c r="B50" s="54" t="s">
        <v>84</v>
      </c>
      <c r="C50" s="54"/>
      <c r="D50" s="54"/>
      <c r="E50" s="54"/>
      <c r="F50" s="52"/>
      <c r="G50" s="54" t="s">
        <v>90</v>
      </c>
      <c r="H50" s="52"/>
      <c r="I50" s="55">
        <f>I73+I96+I102+I122+I128+I131+I134+I138+I141+I144+I151+I154+I157+I163+I174+I90+I114+I108+I60</f>
        <v>176332.5</v>
      </c>
      <c r="J50" s="55"/>
      <c r="K50" s="55"/>
      <c r="L50" s="55"/>
      <c r="M50" s="55"/>
    </row>
    <row r="51" spans="1:13" s="32" customFormat="1" ht="15">
      <c r="A51" s="78" t="s">
        <v>107</v>
      </c>
      <c r="B51" s="54" t="s">
        <v>84</v>
      </c>
      <c r="C51" s="54"/>
      <c r="D51" s="54"/>
      <c r="E51" s="54"/>
      <c r="F51" s="52"/>
      <c r="G51" s="54" t="s">
        <v>91</v>
      </c>
      <c r="H51" s="52"/>
      <c r="I51" s="55">
        <f>I69+I79+I86+I170</f>
        <v>342295.5</v>
      </c>
      <c r="J51" s="55"/>
      <c r="K51" s="55"/>
      <c r="L51" s="55"/>
      <c r="M51" s="55"/>
    </row>
    <row r="52" spans="1:13" s="32" customFormat="1" ht="15">
      <c r="A52" s="184" t="s">
        <v>45</v>
      </c>
      <c r="B52" s="54" t="s">
        <v>84</v>
      </c>
      <c r="C52" s="54" t="s">
        <v>60</v>
      </c>
      <c r="D52" s="54"/>
      <c r="E52" s="54"/>
      <c r="F52" s="54"/>
      <c r="G52" s="54"/>
      <c r="H52" s="52"/>
      <c r="I52" s="55">
        <f aca="true" t="shared" si="1" ref="I52:I59">I53</f>
        <v>120</v>
      </c>
      <c r="J52" s="55"/>
      <c r="K52" s="55"/>
      <c r="L52" s="55"/>
      <c r="M52" s="55"/>
    </row>
    <row r="53" spans="1:13" s="32" customFormat="1" ht="15">
      <c r="A53" s="184" t="s">
        <v>108</v>
      </c>
      <c r="B53" s="54" t="s">
        <v>84</v>
      </c>
      <c r="C53" s="54" t="s">
        <v>60</v>
      </c>
      <c r="D53" s="54" t="s">
        <v>57</v>
      </c>
      <c r="E53" s="54"/>
      <c r="F53" s="54"/>
      <c r="G53" s="54"/>
      <c r="H53" s="52"/>
      <c r="I53" s="55">
        <f t="shared" si="1"/>
        <v>120</v>
      </c>
      <c r="J53" s="55"/>
      <c r="K53" s="55"/>
      <c r="L53" s="55"/>
      <c r="M53" s="55"/>
    </row>
    <row r="54" spans="1:13" s="32" customFormat="1" ht="30">
      <c r="A54" s="76" t="s">
        <v>400</v>
      </c>
      <c r="B54" s="52" t="s">
        <v>84</v>
      </c>
      <c r="C54" s="52" t="s">
        <v>60</v>
      </c>
      <c r="D54" s="52" t="s">
        <v>57</v>
      </c>
      <c r="E54" s="52" t="s">
        <v>272</v>
      </c>
      <c r="F54" s="52"/>
      <c r="G54" s="52"/>
      <c r="H54" s="52"/>
      <c r="I54" s="58">
        <f t="shared" si="1"/>
        <v>120</v>
      </c>
      <c r="J54" s="55"/>
      <c r="K54" s="55"/>
      <c r="L54" s="55"/>
      <c r="M54" s="55"/>
    </row>
    <row r="55" spans="1:13" s="32" customFormat="1" ht="30">
      <c r="A55" s="76" t="s">
        <v>454</v>
      </c>
      <c r="B55" s="52" t="s">
        <v>84</v>
      </c>
      <c r="C55" s="52" t="s">
        <v>60</v>
      </c>
      <c r="D55" s="52" t="s">
        <v>57</v>
      </c>
      <c r="E55" s="52" t="s">
        <v>273</v>
      </c>
      <c r="F55" s="52"/>
      <c r="G55" s="52"/>
      <c r="H55" s="52"/>
      <c r="I55" s="58">
        <f t="shared" si="1"/>
        <v>120</v>
      </c>
      <c r="J55" s="55"/>
      <c r="K55" s="55"/>
      <c r="L55" s="55"/>
      <c r="M55" s="55"/>
    </row>
    <row r="56" spans="1:13" s="32" customFormat="1" ht="60">
      <c r="A56" s="76" t="s">
        <v>274</v>
      </c>
      <c r="B56" s="52" t="s">
        <v>84</v>
      </c>
      <c r="C56" s="52" t="s">
        <v>60</v>
      </c>
      <c r="D56" s="52" t="s">
        <v>57</v>
      </c>
      <c r="E56" s="52" t="s">
        <v>275</v>
      </c>
      <c r="F56" s="52"/>
      <c r="G56" s="52"/>
      <c r="H56" s="52"/>
      <c r="I56" s="58">
        <f t="shared" si="1"/>
        <v>120</v>
      </c>
      <c r="J56" s="55"/>
      <c r="K56" s="55"/>
      <c r="L56" s="55"/>
      <c r="M56" s="55"/>
    </row>
    <row r="57" spans="1:13" s="32" customFormat="1" ht="15">
      <c r="A57" s="185" t="s">
        <v>271</v>
      </c>
      <c r="B57" s="52" t="s">
        <v>84</v>
      </c>
      <c r="C57" s="52" t="s">
        <v>60</v>
      </c>
      <c r="D57" s="52" t="s">
        <v>57</v>
      </c>
      <c r="E57" s="52" t="s">
        <v>276</v>
      </c>
      <c r="F57" s="52"/>
      <c r="G57" s="52"/>
      <c r="H57" s="52"/>
      <c r="I57" s="58">
        <f t="shared" si="1"/>
        <v>120</v>
      </c>
      <c r="J57" s="55"/>
      <c r="K57" s="55"/>
      <c r="L57" s="55"/>
      <c r="M57" s="55"/>
    </row>
    <row r="58" spans="1:13" s="32" customFormat="1" ht="45">
      <c r="A58" s="185" t="s">
        <v>121</v>
      </c>
      <c r="B58" s="52" t="s">
        <v>84</v>
      </c>
      <c r="C58" s="52" t="s">
        <v>60</v>
      </c>
      <c r="D58" s="52" t="s">
        <v>57</v>
      </c>
      <c r="E58" s="52" t="s">
        <v>276</v>
      </c>
      <c r="F58" s="52" t="s">
        <v>120</v>
      </c>
      <c r="G58" s="52"/>
      <c r="H58" s="52"/>
      <c r="I58" s="58">
        <f t="shared" si="1"/>
        <v>120</v>
      </c>
      <c r="J58" s="55"/>
      <c r="K58" s="55"/>
      <c r="L58" s="55"/>
      <c r="M58" s="55"/>
    </row>
    <row r="59" spans="1:13" s="32" customFormat="1" ht="15">
      <c r="A59" s="185" t="s">
        <v>123</v>
      </c>
      <c r="B59" s="52" t="s">
        <v>84</v>
      </c>
      <c r="C59" s="52" t="s">
        <v>60</v>
      </c>
      <c r="D59" s="52" t="s">
        <v>57</v>
      </c>
      <c r="E59" s="52" t="s">
        <v>276</v>
      </c>
      <c r="F59" s="52" t="s">
        <v>122</v>
      </c>
      <c r="G59" s="52"/>
      <c r="H59" s="52"/>
      <c r="I59" s="58">
        <f t="shared" si="1"/>
        <v>120</v>
      </c>
      <c r="J59" s="55"/>
      <c r="K59" s="55"/>
      <c r="L59" s="55"/>
      <c r="M59" s="55"/>
    </row>
    <row r="60" spans="1:13" s="32" customFormat="1" ht="15.75">
      <c r="A60" s="77" t="s">
        <v>106</v>
      </c>
      <c r="B60" s="53" t="s">
        <v>84</v>
      </c>
      <c r="C60" s="53" t="s">
        <v>60</v>
      </c>
      <c r="D60" s="53" t="s">
        <v>57</v>
      </c>
      <c r="E60" s="53" t="s">
        <v>276</v>
      </c>
      <c r="F60" s="53" t="s">
        <v>122</v>
      </c>
      <c r="G60" s="53" t="s">
        <v>90</v>
      </c>
      <c r="H60" s="52"/>
      <c r="I60" s="60">
        <v>120</v>
      </c>
      <c r="J60" s="55"/>
      <c r="K60" s="55"/>
      <c r="L60" s="55"/>
      <c r="M60" s="55"/>
    </row>
    <row r="61" spans="1:13" s="32" customFormat="1" ht="15">
      <c r="A61" s="78" t="s">
        <v>49</v>
      </c>
      <c r="B61" s="54" t="s">
        <v>84</v>
      </c>
      <c r="C61" s="54" t="s">
        <v>64</v>
      </c>
      <c r="D61" s="52"/>
      <c r="E61" s="52"/>
      <c r="F61" s="52"/>
      <c r="G61" s="52"/>
      <c r="H61" s="52"/>
      <c r="I61" s="55">
        <f>I62+I74+I115+I123</f>
        <v>508200.29999999993</v>
      </c>
      <c r="J61" s="55" t="e">
        <f>J62+#REF!+#REF!+#REF!</f>
        <v>#REF!</v>
      </c>
      <c r="K61" s="55" t="e">
        <f>K62+#REF!+#REF!+#REF!</f>
        <v>#REF!</v>
      </c>
      <c r="L61" s="55" t="e">
        <f>L62+#REF!+#REF!+#REF!</f>
        <v>#REF!</v>
      </c>
      <c r="M61" s="55" t="e">
        <f>M62+#REF!+#REF!+#REF!</f>
        <v>#REF!</v>
      </c>
    </row>
    <row r="62" spans="1:13" s="32" customFormat="1" ht="15">
      <c r="A62" s="121" t="s">
        <v>50</v>
      </c>
      <c r="B62" s="54" t="s">
        <v>84</v>
      </c>
      <c r="C62" s="54" t="s">
        <v>64</v>
      </c>
      <c r="D62" s="54" t="s">
        <v>57</v>
      </c>
      <c r="E62" s="54"/>
      <c r="F62" s="54"/>
      <c r="G62" s="54"/>
      <c r="H62" s="54"/>
      <c r="I62" s="55">
        <f>I63</f>
        <v>229054.09999999998</v>
      </c>
      <c r="J62" s="55" t="e">
        <f>J63+#REF!</f>
        <v>#REF!</v>
      </c>
      <c r="K62" s="55" t="e">
        <f>K63+#REF!</f>
        <v>#REF!</v>
      </c>
      <c r="L62" s="55" t="e">
        <f>L63+#REF!</f>
        <v>#REF!</v>
      </c>
      <c r="M62" s="55" t="e">
        <f>M63+#REF!</f>
        <v>#REF!</v>
      </c>
    </row>
    <row r="63" spans="1:13" s="32" customFormat="1" ht="47.25" customHeight="1">
      <c r="A63" s="119" t="s">
        <v>161</v>
      </c>
      <c r="B63" s="52" t="s">
        <v>84</v>
      </c>
      <c r="C63" s="52" t="s">
        <v>64</v>
      </c>
      <c r="D63" s="52" t="s">
        <v>57</v>
      </c>
      <c r="E63" s="52" t="s">
        <v>249</v>
      </c>
      <c r="F63" s="52"/>
      <c r="G63" s="52"/>
      <c r="H63" s="52"/>
      <c r="I63" s="58">
        <f>I64</f>
        <v>229054.09999999998</v>
      </c>
      <c r="J63" s="145"/>
      <c r="K63" s="145"/>
      <c r="L63" s="145"/>
      <c r="M63" s="145"/>
    </row>
    <row r="64" spans="1:13" s="32" customFormat="1" ht="35.25" customHeight="1">
      <c r="A64" s="119" t="s">
        <v>141</v>
      </c>
      <c r="B64" s="52" t="s">
        <v>84</v>
      </c>
      <c r="C64" s="52" t="s">
        <v>64</v>
      </c>
      <c r="D64" s="52" t="s">
        <v>57</v>
      </c>
      <c r="E64" s="52" t="s">
        <v>250</v>
      </c>
      <c r="F64" s="52"/>
      <c r="G64" s="52"/>
      <c r="H64" s="52"/>
      <c r="I64" s="58">
        <f>I65</f>
        <v>229054.09999999998</v>
      </c>
      <c r="J64" s="58" t="e">
        <f>J65+#REF!</f>
        <v>#REF!</v>
      </c>
      <c r="K64" s="58" t="e">
        <f>K65+#REF!</f>
        <v>#REF!</v>
      </c>
      <c r="L64" s="58" t="e">
        <f>L65+#REF!</f>
        <v>#REF!</v>
      </c>
      <c r="M64" s="58" t="e">
        <f>M65+#REF!</f>
        <v>#REF!</v>
      </c>
    </row>
    <row r="65" spans="1:13" s="32" customFormat="1" ht="62.25" customHeight="1">
      <c r="A65" s="119" t="s">
        <v>142</v>
      </c>
      <c r="B65" s="52" t="s">
        <v>84</v>
      </c>
      <c r="C65" s="52" t="s">
        <v>64</v>
      </c>
      <c r="D65" s="52" t="s">
        <v>57</v>
      </c>
      <c r="E65" s="52" t="s">
        <v>251</v>
      </c>
      <c r="F65" s="52"/>
      <c r="G65" s="52"/>
      <c r="H65" s="52"/>
      <c r="I65" s="58">
        <f>I66+I70</f>
        <v>229054.09999999998</v>
      </c>
      <c r="J65" s="58" t="e">
        <f>#REF!+#REF!+#REF!+#REF!</f>
        <v>#REF!</v>
      </c>
      <c r="K65" s="58" t="e">
        <f>#REF!+#REF!+#REF!+#REF!</f>
        <v>#REF!</v>
      </c>
      <c r="L65" s="58" t="e">
        <f>#REF!+#REF!+#REF!+#REF!</f>
        <v>#REF!</v>
      </c>
      <c r="M65" s="58" t="e">
        <f>#REF!+#REF!+#REF!+#REF!</f>
        <v>#REF!</v>
      </c>
    </row>
    <row r="66" spans="1:13" s="32" customFormat="1" ht="180" customHeight="1">
      <c r="A66" s="126" t="s">
        <v>382</v>
      </c>
      <c r="B66" s="52" t="s">
        <v>84</v>
      </c>
      <c r="C66" s="52" t="s">
        <v>64</v>
      </c>
      <c r="D66" s="52" t="s">
        <v>57</v>
      </c>
      <c r="E66" s="52" t="s">
        <v>252</v>
      </c>
      <c r="F66" s="52"/>
      <c r="G66" s="52"/>
      <c r="H66" s="52"/>
      <c r="I66" s="58">
        <f>I67</f>
        <v>151516.4</v>
      </c>
      <c r="J66" s="58"/>
      <c r="K66" s="58"/>
      <c r="L66" s="58"/>
      <c r="M66" s="58"/>
    </row>
    <row r="67" spans="1:13" s="32" customFormat="1" ht="46.5" customHeight="1">
      <c r="A67" s="119" t="s">
        <v>121</v>
      </c>
      <c r="B67" s="52" t="s">
        <v>84</v>
      </c>
      <c r="C67" s="52" t="s">
        <v>64</v>
      </c>
      <c r="D67" s="52" t="s">
        <v>57</v>
      </c>
      <c r="E67" s="52" t="s">
        <v>252</v>
      </c>
      <c r="F67" s="52" t="s">
        <v>120</v>
      </c>
      <c r="G67" s="52"/>
      <c r="H67" s="52"/>
      <c r="I67" s="58">
        <f>I68</f>
        <v>151516.4</v>
      </c>
      <c r="J67" s="58"/>
      <c r="K67" s="58"/>
      <c r="L67" s="58"/>
      <c r="M67" s="58"/>
    </row>
    <row r="68" spans="1:13" s="32" customFormat="1" ht="15.75" customHeight="1">
      <c r="A68" s="119" t="s">
        <v>123</v>
      </c>
      <c r="B68" s="52" t="s">
        <v>84</v>
      </c>
      <c r="C68" s="52" t="s">
        <v>64</v>
      </c>
      <c r="D68" s="52" t="s">
        <v>57</v>
      </c>
      <c r="E68" s="52" t="s">
        <v>252</v>
      </c>
      <c r="F68" s="52" t="s">
        <v>122</v>
      </c>
      <c r="G68" s="52"/>
      <c r="H68" s="52"/>
      <c r="I68" s="58">
        <f>I69</f>
        <v>151516.4</v>
      </c>
      <c r="J68" s="58"/>
      <c r="K68" s="58"/>
      <c r="L68" s="58"/>
      <c r="M68" s="58"/>
    </row>
    <row r="69" spans="1:13" s="32" customFormat="1" ht="15" customHeight="1">
      <c r="A69" s="122" t="s">
        <v>107</v>
      </c>
      <c r="B69" s="53" t="s">
        <v>84</v>
      </c>
      <c r="C69" s="53" t="s">
        <v>64</v>
      </c>
      <c r="D69" s="53" t="s">
        <v>57</v>
      </c>
      <c r="E69" s="53" t="s">
        <v>252</v>
      </c>
      <c r="F69" s="53" t="s">
        <v>122</v>
      </c>
      <c r="G69" s="53" t="s">
        <v>91</v>
      </c>
      <c r="H69" s="53"/>
      <c r="I69" s="60">
        <v>151516.4</v>
      </c>
      <c r="J69" s="58"/>
      <c r="K69" s="58"/>
      <c r="L69" s="58"/>
      <c r="M69" s="58"/>
    </row>
    <row r="70" spans="1:13" s="32" customFormat="1" ht="18" customHeight="1">
      <c r="A70" s="119" t="s">
        <v>271</v>
      </c>
      <c r="B70" s="52" t="s">
        <v>84</v>
      </c>
      <c r="C70" s="52" t="s">
        <v>64</v>
      </c>
      <c r="D70" s="52" t="s">
        <v>57</v>
      </c>
      <c r="E70" s="52" t="s">
        <v>253</v>
      </c>
      <c r="F70" s="52"/>
      <c r="G70" s="52"/>
      <c r="H70" s="52"/>
      <c r="I70" s="58">
        <f>I71</f>
        <v>77537.7</v>
      </c>
      <c r="J70" s="58"/>
      <c r="K70" s="58"/>
      <c r="L70" s="58"/>
      <c r="M70" s="58"/>
    </row>
    <row r="71" spans="1:13" s="38" customFormat="1" ht="46.5" customHeight="1">
      <c r="A71" s="119" t="s">
        <v>121</v>
      </c>
      <c r="B71" s="52" t="s">
        <v>84</v>
      </c>
      <c r="C71" s="52" t="s">
        <v>64</v>
      </c>
      <c r="D71" s="52" t="s">
        <v>57</v>
      </c>
      <c r="E71" s="52" t="s">
        <v>253</v>
      </c>
      <c r="F71" s="52" t="s">
        <v>120</v>
      </c>
      <c r="G71" s="52"/>
      <c r="H71" s="52"/>
      <c r="I71" s="58">
        <f>I72</f>
        <v>77537.7</v>
      </c>
      <c r="J71" s="58" t="e">
        <f>J72+#REF!+#REF!+J81</f>
        <v>#REF!</v>
      </c>
      <c r="K71" s="58" t="e">
        <f>K72+#REF!+#REF!+K81</f>
        <v>#REF!</v>
      </c>
      <c r="L71" s="58" t="e">
        <f>L72+#REF!+#REF!+L81</f>
        <v>#REF!</v>
      </c>
      <c r="M71" s="58" t="e">
        <f>M72+#REF!+#REF!+M81</f>
        <v>#REF!</v>
      </c>
    </row>
    <row r="72" spans="1:13" s="38" customFormat="1" ht="15.75">
      <c r="A72" s="119" t="s">
        <v>123</v>
      </c>
      <c r="B72" s="52" t="s">
        <v>84</v>
      </c>
      <c r="C72" s="52" t="s">
        <v>64</v>
      </c>
      <c r="D72" s="52" t="s">
        <v>57</v>
      </c>
      <c r="E72" s="52" t="s">
        <v>253</v>
      </c>
      <c r="F72" s="52" t="s">
        <v>122</v>
      </c>
      <c r="G72" s="52"/>
      <c r="H72" s="52"/>
      <c r="I72" s="58">
        <f>I73</f>
        <v>77537.7</v>
      </c>
      <c r="J72" s="58" t="e">
        <f>#REF!</f>
        <v>#REF!</v>
      </c>
      <c r="K72" s="58" t="e">
        <f>#REF!</f>
        <v>#REF!</v>
      </c>
      <c r="L72" s="58" t="e">
        <f>#REF!</f>
        <v>#REF!</v>
      </c>
      <c r="M72" s="58" t="e">
        <f>#REF!</f>
        <v>#REF!</v>
      </c>
    </row>
    <row r="73" spans="1:13" s="38" customFormat="1" ht="17.25" customHeight="1">
      <c r="A73" s="120" t="s">
        <v>106</v>
      </c>
      <c r="B73" s="53" t="s">
        <v>84</v>
      </c>
      <c r="C73" s="53" t="s">
        <v>64</v>
      </c>
      <c r="D73" s="53" t="s">
        <v>57</v>
      </c>
      <c r="E73" s="53" t="s">
        <v>253</v>
      </c>
      <c r="F73" s="53" t="s">
        <v>122</v>
      </c>
      <c r="G73" s="53" t="s">
        <v>90</v>
      </c>
      <c r="H73" s="53"/>
      <c r="I73" s="60">
        <v>77537.7</v>
      </c>
      <c r="J73" s="58" t="e">
        <f>#REF!</f>
        <v>#REF!</v>
      </c>
      <c r="K73" s="58" t="e">
        <f>#REF!</f>
        <v>#REF!</v>
      </c>
      <c r="L73" s="58" t="e">
        <f>#REF!</f>
        <v>#REF!</v>
      </c>
      <c r="M73" s="58" t="e">
        <f>#REF!</f>
        <v>#REF!</v>
      </c>
    </row>
    <row r="74" spans="1:13" s="32" customFormat="1" ht="15">
      <c r="A74" s="121" t="s">
        <v>51</v>
      </c>
      <c r="B74" s="54" t="s">
        <v>84</v>
      </c>
      <c r="C74" s="54" t="s">
        <v>64</v>
      </c>
      <c r="D74" s="54" t="s">
        <v>63</v>
      </c>
      <c r="E74" s="53"/>
      <c r="F74" s="54"/>
      <c r="G74" s="54"/>
      <c r="H74" s="54"/>
      <c r="I74" s="55">
        <f>I75+I80+I109</f>
        <v>257562.09999999998</v>
      </c>
      <c r="J74" s="145"/>
      <c r="K74" s="145"/>
      <c r="L74" s="145"/>
      <c r="M74" s="145"/>
    </row>
    <row r="75" spans="1:13" s="32" customFormat="1" ht="15">
      <c r="A75" s="119" t="s">
        <v>30</v>
      </c>
      <c r="B75" s="52" t="s">
        <v>84</v>
      </c>
      <c r="C75" s="52" t="s">
        <v>64</v>
      </c>
      <c r="D75" s="52" t="s">
        <v>63</v>
      </c>
      <c r="E75" s="52" t="s">
        <v>243</v>
      </c>
      <c r="F75" s="54"/>
      <c r="G75" s="54"/>
      <c r="H75" s="54"/>
      <c r="I75" s="58">
        <f>I76</f>
        <v>7090.8</v>
      </c>
      <c r="J75" s="145"/>
      <c r="K75" s="145"/>
      <c r="L75" s="145"/>
      <c r="M75" s="145"/>
    </row>
    <row r="76" spans="1:13" s="32" customFormat="1" ht="45">
      <c r="A76" s="126" t="s">
        <v>266</v>
      </c>
      <c r="B76" s="52" t="s">
        <v>84</v>
      </c>
      <c r="C76" s="52" t="s">
        <v>64</v>
      </c>
      <c r="D76" s="52" t="s">
        <v>63</v>
      </c>
      <c r="E76" s="123" t="s">
        <v>267</v>
      </c>
      <c r="F76" s="54"/>
      <c r="G76" s="54"/>
      <c r="H76" s="54"/>
      <c r="I76" s="58">
        <f>I77</f>
        <v>7090.8</v>
      </c>
      <c r="J76" s="145"/>
      <c r="K76" s="145"/>
      <c r="L76" s="145"/>
      <c r="M76" s="145"/>
    </row>
    <row r="77" spans="1:13" s="32" customFormat="1" ht="46.5" customHeight="1">
      <c r="A77" s="119" t="s">
        <v>121</v>
      </c>
      <c r="B77" s="52" t="s">
        <v>84</v>
      </c>
      <c r="C77" s="52" t="s">
        <v>64</v>
      </c>
      <c r="D77" s="52" t="s">
        <v>63</v>
      </c>
      <c r="E77" s="123" t="s">
        <v>267</v>
      </c>
      <c r="F77" s="52" t="s">
        <v>120</v>
      </c>
      <c r="G77" s="54"/>
      <c r="H77" s="54"/>
      <c r="I77" s="58">
        <f>I78</f>
        <v>7090.8</v>
      </c>
      <c r="J77" s="145"/>
      <c r="K77" s="145"/>
      <c r="L77" s="145"/>
      <c r="M77" s="145"/>
    </row>
    <row r="78" spans="1:13" s="32" customFormat="1" ht="15">
      <c r="A78" s="119" t="s">
        <v>123</v>
      </c>
      <c r="B78" s="52" t="s">
        <v>84</v>
      </c>
      <c r="C78" s="52" t="s">
        <v>64</v>
      </c>
      <c r="D78" s="52" t="s">
        <v>63</v>
      </c>
      <c r="E78" s="123" t="s">
        <v>267</v>
      </c>
      <c r="F78" s="52" t="s">
        <v>122</v>
      </c>
      <c r="G78" s="54"/>
      <c r="H78" s="54"/>
      <c r="I78" s="58">
        <f>I79</f>
        <v>7090.8</v>
      </c>
      <c r="J78" s="145"/>
      <c r="K78" s="145"/>
      <c r="L78" s="145"/>
      <c r="M78" s="145"/>
    </row>
    <row r="79" spans="1:13" s="32" customFormat="1" ht="15">
      <c r="A79" s="122" t="s">
        <v>107</v>
      </c>
      <c r="B79" s="53" t="s">
        <v>84</v>
      </c>
      <c r="C79" s="53" t="s">
        <v>64</v>
      </c>
      <c r="D79" s="53" t="s">
        <v>63</v>
      </c>
      <c r="E79" s="124" t="s">
        <v>267</v>
      </c>
      <c r="F79" s="53" t="s">
        <v>122</v>
      </c>
      <c r="G79" s="53" t="s">
        <v>91</v>
      </c>
      <c r="H79" s="63"/>
      <c r="I79" s="60">
        <v>7090.8</v>
      </c>
      <c r="J79" s="145"/>
      <c r="K79" s="145"/>
      <c r="L79" s="145"/>
      <c r="M79" s="145"/>
    </row>
    <row r="80" spans="1:13" s="32" customFormat="1" ht="45.75" customHeight="1">
      <c r="A80" s="75" t="s">
        <v>161</v>
      </c>
      <c r="B80" s="52" t="s">
        <v>84</v>
      </c>
      <c r="C80" s="52" t="s">
        <v>64</v>
      </c>
      <c r="D80" s="52" t="s">
        <v>63</v>
      </c>
      <c r="E80" s="52" t="s">
        <v>249</v>
      </c>
      <c r="F80" s="52"/>
      <c r="G80" s="52"/>
      <c r="H80" s="52"/>
      <c r="I80" s="58">
        <f>I81+I97+I91+I103</f>
        <v>250371.3</v>
      </c>
      <c r="J80" s="39"/>
      <c r="K80" s="39"/>
      <c r="L80" s="39"/>
      <c r="M80" s="39"/>
    </row>
    <row r="81" spans="1:13" s="32" customFormat="1" ht="30">
      <c r="A81" s="75" t="s">
        <v>143</v>
      </c>
      <c r="B81" s="52" t="s">
        <v>84</v>
      </c>
      <c r="C81" s="52" t="s">
        <v>64</v>
      </c>
      <c r="D81" s="52" t="s">
        <v>63</v>
      </c>
      <c r="E81" s="52" t="s">
        <v>254</v>
      </c>
      <c r="F81" s="52"/>
      <c r="G81" s="52"/>
      <c r="H81" s="52"/>
      <c r="I81" s="58">
        <f>I82</f>
        <v>231807.4</v>
      </c>
      <c r="J81" s="57" t="e">
        <f>J82</f>
        <v>#REF!</v>
      </c>
      <c r="K81" s="57" t="e">
        <f>K82</f>
        <v>#REF!</v>
      </c>
      <c r="L81" s="57" t="e">
        <f>L82</f>
        <v>#REF!</v>
      </c>
      <c r="M81" s="57" t="e">
        <f>M82</f>
        <v>#REF!</v>
      </c>
    </row>
    <row r="82" spans="1:13" s="32" customFormat="1" ht="72.75" customHeight="1">
      <c r="A82" s="126" t="s">
        <v>144</v>
      </c>
      <c r="B82" s="52" t="s">
        <v>84</v>
      </c>
      <c r="C82" s="52" t="s">
        <v>64</v>
      </c>
      <c r="D82" s="52" t="s">
        <v>63</v>
      </c>
      <c r="E82" s="52" t="s">
        <v>255</v>
      </c>
      <c r="F82" s="52"/>
      <c r="G82" s="52"/>
      <c r="H82" s="52"/>
      <c r="I82" s="58">
        <f>I83+I87</f>
        <v>231807.4</v>
      </c>
      <c r="J82" s="57" t="e">
        <f>#REF!</f>
        <v>#REF!</v>
      </c>
      <c r="K82" s="57" t="e">
        <f>#REF!</f>
        <v>#REF!</v>
      </c>
      <c r="L82" s="57" t="e">
        <f>#REF!</f>
        <v>#REF!</v>
      </c>
      <c r="M82" s="57" t="e">
        <f>#REF!</f>
        <v>#REF!</v>
      </c>
    </row>
    <row r="83" spans="1:13" s="32" customFormat="1" ht="177" customHeight="1">
      <c r="A83" s="126" t="s">
        <v>382</v>
      </c>
      <c r="B83" s="52" t="s">
        <v>84</v>
      </c>
      <c r="C83" s="52" t="s">
        <v>64</v>
      </c>
      <c r="D83" s="52" t="s">
        <v>63</v>
      </c>
      <c r="E83" s="52" t="s">
        <v>269</v>
      </c>
      <c r="F83" s="52"/>
      <c r="G83" s="52"/>
      <c r="H83" s="52"/>
      <c r="I83" s="58">
        <f>I84</f>
        <v>173404.9</v>
      </c>
      <c r="J83" s="146"/>
      <c r="K83" s="146"/>
      <c r="L83" s="146"/>
      <c r="M83" s="146"/>
    </row>
    <row r="84" spans="1:13" s="32" customFormat="1" ht="45" customHeight="1">
      <c r="A84" s="119" t="s">
        <v>121</v>
      </c>
      <c r="B84" s="52" t="s">
        <v>84</v>
      </c>
      <c r="C84" s="52" t="s">
        <v>64</v>
      </c>
      <c r="D84" s="52" t="s">
        <v>63</v>
      </c>
      <c r="E84" s="52" t="s">
        <v>269</v>
      </c>
      <c r="F84" s="52" t="s">
        <v>120</v>
      </c>
      <c r="G84" s="52"/>
      <c r="H84" s="52"/>
      <c r="I84" s="58">
        <f>I85</f>
        <v>173404.9</v>
      </c>
      <c r="J84" s="146"/>
      <c r="K84" s="146"/>
      <c r="L84" s="146"/>
      <c r="M84" s="146"/>
    </row>
    <row r="85" spans="1:13" s="32" customFormat="1" ht="15">
      <c r="A85" s="119" t="s">
        <v>123</v>
      </c>
      <c r="B85" s="52" t="s">
        <v>84</v>
      </c>
      <c r="C85" s="52" t="s">
        <v>64</v>
      </c>
      <c r="D85" s="52" t="s">
        <v>63</v>
      </c>
      <c r="E85" s="52" t="s">
        <v>269</v>
      </c>
      <c r="F85" s="52" t="s">
        <v>122</v>
      </c>
      <c r="G85" s="52"/>
      <c r="H85" s="52"/>
      <c r="I85" s="58">
        <f>I86</f>
        <v>173404.9</v>
      </c>
      <c r="J85" s="146"/>
      <c r="K85" s="146"/>
      <c r="L85" s="146"/>
      <c r="M85" s="146"/>
    </row>
    <row r="86" spans="1:13" s="32" customFormat="1" ht="15">
      <c r="A86" s="122" t="s">
        <v>107</v>
      </c>
      <c r="B86" s="53" t="s">
        <v>84</v>
      </c>
      <c r="C86" s="53" t="s">
        <v>64</v>
      </c>
      <c r="D86" s="53" t="s">
        <v>63</v>
      </c>
      <c r="E86" s="53" t="s">
        <v>269</v>
      </c>
      <c r="F86" s="53" t="s">
        <v>122</v>
      </c>
      <c r="G86" s="53" t="s">
        <v>91</v>
      </c>
      <c r="H86" s="53"/>
      <c r="I86" s="60">
        <v>173404.9</v>
      </c>
      <c r="J86" s="146"/>
      <c r="K86" s="146"/>
      <c r="L86" s="146"/>
      <c r="M86" s="146"/>
    </row>
    <row r="87" spans="1:13" s="32" customFormat="1" ht="15">
      <c r="A87" s="119" t="s">
        <v>271</v>
      </c>
      <c r="B87" s="52" t="s">
        <v>84</v>
      </c>
      <c r="C87" s="52" t="s">
        <v>64</v>
      </c>
      <c r="D87" s="52" t="s">
        <v>63</v>
      </c>
      <c r="E87" s="52" t="s">
        <v>256</v>
      </c>
      <c r="F87" s="52"/>
      <c r="G87" s="52"/>
      <c r="H87" s="52"/>
      <c r="I87" s="58">
        <f>I88</f>
        <v>58402.5</v>
      </c>
      <c r="J87" s="146"/>
      <c r="K87" s="146"/>
      <c r="L87" s="146"/>
      <c r="M87" s="146"/>
    </row>
    <row r="88" spans="1:13" s="32" customFormat="1" ht="44.25" customHeight="1">
      <c r="A88" s="119" t="s">
        <v>121</v>
      </c>
      <c r="B88" s="52" t="s">
        <v>84</v>
      </c>
      <c r="C88" s="52" t="s">
        <v>64</v>
      </c>
      <c r="D88" s="52" t="s">
        <v>63</v>
      </c>
      <c r="E88" s="52" t="s">
        <v>256</v>
      </c>
      <c r="F88" s="52" t="s">
        <v>120</v>
      </c>
      <c r="G88" s="52"/>
      <c r="H88" s="52"/>
      <c r="I88" s="58">
        <f>I89</f>
        <v>58402.5</v>
      </c>
      <c r="J88" s="145"/>
      <c r="K88" s="145"/>
      <c r="L88" s="145"/>
      <c r="M88" s="145"/>
    </row>
    <row r="89" spans="1:13" s="32" customFormat="1" ht="15">
      <c r="A89" s="119" t="s">
        <v>123</v>
      </c>
      <c r="B89" s="52" t="s">
        <v>84</v>
      </c>
      <c r="C89" s="52" t="s">
        <v>64</v>
      </c>
      <c r="D89" s="52" t="s">
        <v>63</v>
      </c>
      <c r="E89" s="52" t="s">
        <v>256</v>
      </c>
      <c r="F89" s="52" t="s">
        <v>122</v>
      </c>
      <c r="G89" s="52"/>
      <c r="H89" s="52"/>
      <c r="I89" s="58">
        <f>I90</f>
        <v>58402.5</v>
      </c>
      <c r="J89" s="145"/>
      <c r="K89" s="145"/>
      <c r="L89" s="145"/>
      <c r="M89" s="145"/>
    </row>
    <row r="90" spans="1:13" s="38" customFormat="1" ht="18.75" customHeight="1">
      <c r="A90" s="120" t="s">
        <v>106</v>
      </c>
      <c r="B90" s="53" t="s">
        <v>84</v>
      </c>
      <c r="C90" s="53" t="s">
        <v>64</v>
      </c>
      <c r="D90" s="53" t="s">
        <v>63</v>
      </c>
      <c r="E90" s="53" t="s">
        <v>256</v>
      </c>
      <c r="F90" s="53" t="s">
        <v>122</v>
      </c>
      <c r="G90" s="53" t="s">
        <v>90</v>
      </c>
      <c r="H90" s="53"/>
      <c r="I90" s="60">
        <v>58402.5</v>
      </c>
      <c r="J90" s="39"/>
      <c r="K90" s="39"/>
      <c r="L90" s="39"/>
      <c r="M90" s="39"/>
    </row>
    <row r="91" spans="1:13" s="38" customFormat="1" ht="45">
      <c r="A91" s="76" t="s">
        <v>147</v>
      </c>
      <c r="B91" s="52" t="s">
        <v>84</v>
      </c>
      <c r="C91" s="52" t="s">
        <v>64</v>
      </c>
      <c r="D91" s="52" t="s">
        <v>63</v>
      </c>
      <c r="E91" s="52" t="s">
        <v>21</v>
      </c>
      <c r="F91" s="52"/>
      <c r="G91" s="52"/>
      <c r="H91" s="52"/>
      <c r="I91" s="58">
        <f>I92</f>
        <v>2338.6</v>
      </c>
      <c r="J91" s="57" t="e">
        <f>J92</f>
        <v>#REF!</v>
      </c>
      <c r="K91" s="57" t="e">
        <f>K92</f>
        <v>#REF!</v>
      </c>
      <c r="L91" s="57" t="e">
        <f>L92</f>
        <v>#REF!</v>
      </c>
      <c r="M91" s="57" t="e">
        <f>M92</f>
        <v>#REF!</v>
      </c>
    </row>
    <row r="92" spans="1:13" s="38" customFormat="1" ht="29.25" customHeight="1">
      <c r="A92" s="83" t="s">
        <v>372</v>
      </c>
      <c r="B92" s="52" t="s">
        <v>84</v>
      </c>
      <c r="C92" s="52" t="s">
        <v>64</v>
      </c>
      <c r="D92" s="52" t="s">
        <v>63</v>
      </c>
      <c r="E92" s="52" t="s">
        <v>149</v>
      </c>
      <c r="F92" s="52"/>
      <c r="G92" s="52"/>
      <c r="H92" s="54"/>
      <c r="I92" s="58">
        <f>I93</f>
        <v>2338.6</v>
      </c>
      <c r="J92" s="57" t="e">
        <f>#REF!</f>
        <v>#REF!</v>
      </c>
      <c r="K92" s="57" t="e">
        <f>#REF!</f>
        <v>#REF!</v>
      </c>
      <c r="L92" s="57" t="e">
        <f>#REF!</f>
        <v>#REF!</v>
      </c>
      <c r="M92" s="57" t="e">
        <f>#REF!</f>
        <v>#REF!</v>
      </c>
    </row>
    <row r="93" spans="1:13" s="38" customFormat="1" ht="15.75">
      <c r="A93" s="80" t="s">
        <v>271</v>
      </c>
      <c r="B93" s="52" t="s">
        <v>84</v>
      </c>
      <c r="C93" s="52" t="s">
        <v>64</v>
      </c>
      <c r="D93" s="52" t="s">
        <v>63</v>
      </c>
      <c r="E93" s="52" t="s">
        <v>150</v>
      </c>
      <c r="F93" s="52"/>
      <c r="G93" s="52"/>
      <c r="H93" s="54"/>
      <c r="I93" s="58">
        <f>I94</f>
        <v>2338.6</v>
      </c>
      <c r="J93" s="146"/>
      <c r="K93" s="146"/>
      <c r="L93" s="146"/>
      <c r="M93" s="146"/>
    </row>
    <row r="94" spans="1:13" s="38" customFormat="1" ht="44.25" customHeight="1">
      <c r="A94" s="75" t="s">
        <v>121</v>
      </c>
      <c r="B94" s="53" t="s">
        <v>84</v>
      </c>
      <c r="C94" s="52" t="s">
        <v>64</v>
      </c>
      <c r="D94" s="52" t="s">
        <v>63</v>
      </c>
      <c r="E94" s="52" t="s">
        <v>150</v>
      </c>
      <c r="F94" s="52" t="s">
        <v>120</v>
      </c>
      <c r="G94" s="52"/>
      <c r="H94" s="52"/>
      <c r="I94" s="58">
        <f>I95</f>
        <v>2338.6</v>
      </c>
      <c r="J94" s="145"/>
      <c r="K94" s="145"/>
      <c r="L94" s="145"/>
      <c r="M94" s="145"/>
    </row>
    <row r="95" spans="1:13" s="38" customFormat="1" ht="15.75">
      <c r="A95" s="75" t="s">
        <v>123</v>
      </c>
      <c r="B95" s="53" t="s">
        <v>84</v>
      </c>
      <c r="C95" s="52" t="s">
        <v>64</v>
      </c>
      <c r="D95" s="52" t="s">
        <v>63</v>
      </c>
      <c r="E95" s="52" t="s">
        <v>150</v>
      </c>
      <c r="F95" s="52" t="s">
        <v>122</v>
      </c>
      <c r="G95" s="52"/>
      <c r="H95" s="52"/>
      <c r="I95" s="58">
        <f>I96</f>
        <v>2338.6</v>
      </c>
      <c r="J95" s="145"/>
      <c r="K95" s="145"/>
      <c r="L95" s="145"/>
      <c r="M95" s="145"/>
    </row>
    <row r="96" spans="1:13" s="38" customFormat="1" ht="15.75">
      <c r="A96" s="77" t="s">
        <v>106</v>
      </c>
      <c r="B96" s="53" t="s">
        <v>84</v>
      </c>
      <c r="C96" s="53" t="s">
        <v>64</v>
      </c>
      <c r="D96" s="52" t="s">
        <v>63</v>
      </c>
      <c r="E96" s="53" t="s">
        <v>150</v>
      </c>
      <c r="F96" s="53" t="s">
        <v>122</v>
      </c>
      <c r="G96" s="53" t="s">
        <v>90</v>
      </c>
      <c r="H96" s="53"/>
      <c r="I96" s="60">
        <v>2338.6</v>
      </c>
      <c r="J96" s="145"/>
      <c r="K96" s="145"/>
      <c r="L96" s="145"/>
      <c r="M96" s="145"/>
    </row>
    <row r="97" spans="1:13" s="32" customFormat="1" ht="45">
      <c r="A97" s="76" t="s">
        <v>151</v>
      </c>
      <c r="B97" s="52" t="s">
        <v>84</v>
      </c>
      <c r="C97" s="52" t="s">
        <v>64</v>
      </c>
      <c r="D97" s="52" t="s">
        <v>63</v>
      </c>
      <c r="E97" s="52" t="s">
        <v>234</v>
      </c>
      <c r="F97" s="52"/>
      <c r="G97" s="52"/>
      <c r="H97" s="52"/>
      <c r="I97" s="58">
        <f>I98</f>
        <v>13725.3</v>
      </c>
      <c r="J97" s="57" t="e">
        <f>#REF!</f>
        <v>#REF!</v>
      </c>
      <c r="K97" s="57" t="e">
        <f>#REF!</f>
        <v>#REF!</v>
      </c>
      <c r="L97" s="57" t="e">
        <f>#REF!</f>
        <v>#REF!</v>
      </c>
      <c r="M97" s="57" t="e">
        <f>#REF!</f>
        <v>#REF!</v>
      </c>
    </row>
    <row r="98" spans="1:13" s="32" customFormat="1" ht="45">
      <c r="A98" s="76" t="s">
        <v>152</v>
      </c>
      <c r="B98" s="52" t="s">
        <v>84</v>
      </c>
      <c r="C98" s="52" t="s">
        <v>64</v>
      </c>
      <c r="D98" s="52" t="s">
        <v>63</v>
      </c>
      <c r="E98" s="52" t="s">
        <v>236</v>
      </c>
      <c r="F98" s="52"/>
      <c r="G98" s="52"/>
      <c r="H98" s="52"/>
      <c r="I98" s="58">
        <f>I99</f>
        <v>13725.3</v>
      </c>
      <c r="J98" s="57"/>
      <c r="K98" s="57"/>
      <c r="L98" s="57"/>
      <c r="M98" s="57"/>
    </row>
    <row r="99" spans="1:13" s="32" customFormat="1" ht="15.75">
      <c r="A99" s="147" t="s">
        <v>271</v>
      </c>
      <c r="B99" s="52" t="s">
        <v>84</v>
      </c>
      <c r="C99" s="52" t="s">
        <v>64</v>
      </c>
      <c r="D99" s="52" t="s">
        <v>63</v>
      </c>
      <c r="E99" s="52" t="s">
        <v>408</v>
      </c>
      <c r="F99" s="52"/>
      <c r="G99" s="52"/>
      <c r="H99" s="52"/>
      <c r="I99" s="58">
        <f>I100</f>
        <v>13725.3</v>
      </c>
      <c r="J99" s="57" t="e">
        <f>#REF!+J115+#REF!</f>
        <v>#REF!</v>
      </c>
      <c r="K99" s="57" t="e">
        <f>#REF!+K115+#REF!</f>
        <v>#REF!</v>
      </c>
      <c r="L99" s="57" t="e">
        <f>#REF!+L115+#REF!</f>
        <v>#REF!</v>
      </c>
      <c r="M99" s="57" t="e">
        <f>#REF!+M115+#REF!</f>
        <v>#REF!</v>
      </c>
    </row>
    <row r="100" spans="1:13" s="32" customFormat="1" ht="45">
      <c r="A100" s="75" t="s">
        <v>121</v>
      </c>
      <c r="B100" s="52" t="s">
        <v>84</v>
      </c>
      <c r="C100" s="52" t="s">
        <v>64</v>
      </c>
      <c r="D100" s="52" t="s">
        <v>63</v>
      </c>
      <c r="E100" s="52" t="s">
        <v>408</v>
      </c>
      <c r="F100" s="52" t="s">
        <v>120</v>
      </c>
      <c r="G100" s="52"/>
      <c r="H100" s="52"/>
      <c r="I100" s="58">
        <f>I101</f>
        <v>13725.3</v>
      </c>
      <c r="J100" s="148"/>
      <c r="K100" s="148"/>
      <c r="L100" s="148"/>
      <c r="M100" s="149"/>
    </row>
    <row r="101" spans="1:13" s="32" customFormat="1" ht="15">
      <c r="A101" s="75" t="s">
        <v>123</v>
      </c>
      <c r="B101" s="52" t="s">
        <v>84</v>
      </c>
      <c r="C101" s="52" t="s">
        <v>64</v>
      </c>
      <c r="D101" s="52" t="s">
        <v>63</v>
      </c>
      <c r="E101" s="52" t="s">
        <v>408</v>
      </c>
      <c r="F101" s="52" t="s">
        <v>122</v>
      </c>
      <c r="G101" s="52"/>
      <c r="H101" s="52"/>
      <c r="I101" s="58">
        <f>I102</f>
        <v>13725.3</v>
      </c>
      <c r="J101" s="150"/>
      <c r="K101" s="150"/>
      <c r="L101" s="150"/>
      <c r="M101" s="151"/>
    </row>
    <row r="102" spans="1:13" s="32" customFormat="1" ht="15.75">
      <c r="A102" s="77" t="s">
        <v>106</v>
      </c>
      <c r="B102" s="53" t="s">
        <v>84</v>
      </c>
      <c r="C102" s="53" t="s">
        <v>64</v>
      </c>
      <c r="D102" s="53" t="s">
        <v>63</v>
      </c>
      <c r="E102" s="53" t="s">
        <v>408</v>
      </c>
      <c r="F102" s="53" t="s">
        <v>122</v>
      </c>
      <c r="G102" s="53" t="s">
        <v>90</v>
      </c>
      <c r="H102" s="53"/>
      <c r="I102" s="60">
        <v>13725.3</v>
      </c>
      <c r="J102" s="152"/>
      <c r="K102" s="152"/>
      <c r="L102" s="152"/>
      <c r="M102" s="152"/>
    </row>
    <row r="103" spans="1:13" s="32" customFormat="1" ht="45">
      <c r="A103" s="76" t="s">
        <v>157</v>
      </c>
      <c r="B103" s="52" t="s">
        <v>84</v>
      </c>
      <c r="C103" s="52" t="s">
        <v>64</v>
      </c>
      <c r="D103" s="52" t="s">
        <v>63</v>
      </c>
      <c r="E103" s="52" t="s">
        <v>15</v>
      </c>
      <c r="F103" s="53"/>
      <c r="G103" s="53"/>
      <c r="H103" s="53"/>
      <c r="I103" s="58">
        <f>I104</f>
        <v>2500</v>
      </c>
      <c r="J103" s="152"/>
      <c r="K103" s="152"/>
      <c r="L103" s="152"/>
      <c r="M103" s="152"/>
    </row>
    <row r="104" spans="1:13" s="32" customFormat="1" ht="75">
      <c r="A104" s="76" t="s">
        <v>397</v>
      </c>
      <c r="B104" s="52" t="s">
        <v>84</v>
      </c>
      <c r="C104" s="52" t="s">
        <v>64</v>
      </c>
      <c r="D104" s="52" t="s">
        <v>63</v>
      </c>
      <c r="E104" s="52" t="s">
        <v>398</v>
      </c>
      <c r="F104" s="53"/>
      <c r="G104" s="53"/>
      <c r="H104" s="53"/>
      <c r="I104" s="58">
        <f>I105</f>
        <v>2500</v>
      </c>
      <c r="J104" s="152"/>
      <c r="K104" s="152"/>
      <c r="L104" s="152"/>
      <c r="M104" s="152"/>
    </row>
    <row r="105" spans="1:13" s="32" customFormat="1" ht="15.75">
      <c r="A105" s="76" t="s">
        <v>271</v>
      </c>
      <c r="B105" s="52" t="s">
        <v>84</v>
      </c>
      <c r="C105" s="52" t="s">
        <v>64</v>
      </c>
      <c r="D105" s="52" t="s">
        <v>63</v>
      </c>
      <c r="E105" s="52" t="s">
        <v>399</v>
      </c>
      <c r="F105" s="53"/>
      <c r="G105" s="53"/>
      <c r="H105" s="53"/>
      <c r="I105" s="58">
        <f>I106</f>
        <v>2500</v>
      </c>
      <c r="J105" s="152"/>
      <c r="K105" s="152"/>
      <c r="L105" s="152"/>
      <c r="M105" s="152"/>
    </row>
    <row r="106" spans="1:13" s="32" customFormat="1" ht="45">
      <c r="A106" s="75" t="s">
        <v>121</v>
      </c>
      <c r="B106" s="52" t="s">
        <v>84</v>
      </c>
      <c r="C106" s="52" t="s">
        <v>64</v>
      </c>
      <c r="D106" s="52" t="s">
        <v>63</v>
      </c>
      <c r="E106" s="52" t="s">
        <v>399</v>
      </c>
      <c r="F106" s="52" t="s">
        <v>120</v>
      </c>
      <c r="G106" s="53"/>
      <c r="H106" s="53"/>
      <c r="I106" s="58">
        <f>I107</f>
        <v>2500</v>
      </c>
      <c r="J106" s="152"/>
      <c r="K106" s="152"/>
      <c r="L106" s="152"/>
      <c r="M106" s="152"/>
    </row>
    <row r="107" spans="1:13" s="32" customFormat="1" ht="15">
      <c r="A107" s="75" t="s">
        <v>123</v>
      </c>
      <c r="B107" s="52" t="s">
        <v>84</v>
      </c>
      <c r="C107" s="52" t="s">
        <v>64</v>
      </c>
      <c r="D107" s="52" t="s">
        <v>63</v>
      </c>
      <c r="E107" s="52" t="s">
        <v>399</v>
      </c>
      <c r="F107" s="52" t="s">
        <v>122</v>
      </c>
      <c r="G107" s="53"/>
      <c r="H107" s="53"/>
      <c r="I107" s="58">
        <f>I108</f>
        <v>2500</v>
      </c>
      <c r="J107" s="152"/>
      <c r="K107" s="152"/>
      <c r="L107" s="152"/>
      <c r="M107" s="152"/>
    </row>
    <row r="108" spans="1:13" s="32" customFormat="1" ht="15.75">
      <c r="A108" s="77" t="s">
        <v>106</v>
      </c>
      <c r="B108" s="53" t="s">
        <v>84</v>
      </c>
      <c r="C108" s="53" t="s">
        <v>64</v>
      </c>
      <c r="D108" s="53" t="s">
        <v>63</v>
      </c>
      <c r="E108" s="53" t="s">
        <v>399</v>
      </c>
      <c r="F108" s="53" t="s">
        <v>122</v>
      </c>
      <c r="G108" s="53" t="s">
        <v>90</v>
      </c>
      <c r="H108" s="53"/>
      <c r="I108" s="60">
        <v>2500</v>
      </c>
      <c r="J108" s="152"/>
      <c r="K108" s="152"/>
      <c r="L108" s="152"/>
      <c r="M108" s="152"/>
    </row>
    <row r="109" spans="1:13" s="32" customFormat="1" ht="45">
      <c r="A109" s="76" t="s">
        <v>160</v>
      </c>
      <c r="B109" s="52" t="s">
        <v>84</v>
      </c>
      <c r="C109" s="52" t="s">
        <v>64</v>
      </c>
      <c r="D109" s="52" t="s">
        <v>63</v>
      </c>
      <c r="E109" s="52" t="s">
        <v>22</v>
      </c>
      <c r="F109" s="52"/>
      <c r="G109" s="52"/>
      <c r="H109" s="53"/>
      <c r="I109" s="58">
        <f>I110</f>
        <v>100</v>
      </c>
      <c r="J109" s="152"/>
      <c r="K109" s="152"/>
      <c r="L109" s="152"/>
      <c r="M109" s="152"/>
    </row>
    <row r="110" spans="1:13" s="32" customFormat="1" ht="63" customHeight="1">
      <c r="A110" s="87" t="s">
        <v>23</v>
      </c>
      <c r="B110" s="52" t="s">
        <v>84</v>
      </c>
      <c r="C110" s="52" t="s">
        <v>64</v>
      </c>
      <c r="D110" s="52" t="s">
        <v>63</v>
      </c>
      <c r="E110" s="52" t="s">
        <v>24</v>
      </c>
      <c r="F110" s="52"/>
      <c r="G110" s="52"/>
      <c r="H110" s="53"/>
      <c r="I110" s="58">
        <f>I111</f>
        <v>100</v>
      </c>
      <c r="J110" s="152"/>
      <c r="K110" s="152"/>
      <c r="L110" s="152"/>
      <c r="M110" s="152"/>
    </row>
    <row r="111" spans="1:13" s="32" customFormat="1" ht="15.75">
      <c r="A111" s="76" t="s">
        <v>271</v>
      </c>
      <c r="B111" s="52" t="s">
        <v>84</v>
      </c>
      <c r="C111" s="52" t="s">
        <v>64</v>
      </c>
      <c r="D111" s="52" t="s">
        <v>63</v>
      </c>
      <c r="E111" s="52" t="s">
        <v>25</v>
      </c>
      <c r="F111" s="52"/>
      <c r="G111" s="52"/>
      <c r="H111" s="53"/>
      <c r="I111" s="58">
        <f>I112</f>
        <v>100</v>
      </c>
      <c r="J111" s="152"/>
      <c r="K111" s="152"/>
      <c r="L111" s="152"/>
      <c r="M111" s="152"/>
    </row>
    <row r="112" spans="1:13" s="32" customFormat="1" ht="45">
      <c r="A112" s="75" t="s">
        <v>121</v>
      </c>
      <c r="B112" s="52" t="s">
        <v>84</v>
      </c>
      <c r="C112" s="52" t="s">
        <v>64</v>
      </c>
      <c r="D112" s="52" t="s">
        <v>63</v>
      </c>
      <c r="E112" s="52" t="s">
        <v>25</v>
      </c>
      <c r="F112" s="52" t="s">
        <v>120</v>
      </c>
      <c r="G112" s="52"/>
      <c r="H112" s="53"/>
      <c r="I112" s="58">
        <f>I113</f>
        <v>100</v>
      </c>
      <c r="J112" s="152"/>
      <c r="K112" s="152"/>
      <c r="L112" s="152"/>
      <c r="M112" s="152"/>
    </row>
    <row r="113" spans="1:13" s="32" customFormat="1" ht="15">
      <c r="A113" s="75" t="s">
        <v>123</v>
      </c>
      <c r="B113" s="52" t="s">
        <v>84</v>
      </c>
      <c r="C113" s="52" t="s">
        <v>64</v>
      </c>
      <c r="D113" s="52" t="s">
        <v>63</v>
      </c>
      <c r="E113" s="52" t="s">
        <v>25</v>
      </c>
      <c r="F113" s="52" t="s">
        <v>122</v>
      </c>
      <c r="G113" s="52"/>
      <c r="H113" s="53"/>
      <c r="I113" s="58">
        <f>I114</f>
        <v>100</v>
      </c>
      <c r="J113" s="152"/>
      <c r="K113" s="152"/>
      <c r="L113" s="152"/>
      <c r="M113" s="152"/>
    </row>
    <row r="114" spans="1:13" s="32" customFormat="1" ht="15.75">
      <c r="A114" s="77" t="s">
        <v>106</v>
      </c>
      <c r="B114" s="53" t="s">
        <v>84</v>
      </c>
      <c r="C114" s="53" t="s">
        <v>64</v>
      </c>
      <c r="D114" s="53" t="s">
        <v>63</v>
      </c>
      <c r="E114" s="53" t="s">
        <v>25</v>
      </c>
      <c r="F114" s="53" t="s">
        <v>122</v>
      </c>
      <c r="G114" s="53" t="s">
        <v>90</v>
      </c>
      <c r="H114" s="53"/>
      <c r="I114" s="60">
        <v>100</v>
      </c>
      <c r="J114" s="152"/>
      <c r="K114" s="152"/>
      <c r="L114" s="152"/>
      <c r="M114" s="152"/>
    </row>
    <row r="115" spans="1:13" s="32" customFormat="1" ht="21" customHeight="1">
      <c r="A115" s="78" t="s">
        <v>410</v>
      </c>
      <c r="B115" s="54" t="s">
        <v>84</v>
      </c>
      <c r="C115" s="54" t="s">
        <v>64</v>
      </c>
      <c r="D115" s="54" t="s">
        <v>64</v>
      </c>
      <c r="E115" s="54"/>
      <c r="F115" s="54"/>
      <c r="G115" s="54"/>
      <c r="H115" s="54"/>
      <c r="I115" s="55">
        <f>I116</f>
        <v>1200</v>
      </c>
      <c r="J115" s="58" t="e">
        <f>J116</f>
        <v>#REF!</v>
      </c>
      <c r="K115" s="58" t="e">
        <f>K116</f>
        <v>#REF!</v>
      </c>
      <c r="L115" s="58" t="e">
        <f>L116</f>
        <v>#REF!</v>
      </c>
      <c r="M115" s="58" t="e">
        <f>M116</f>
        <v>#REF!</v>
      </c>
    </row>
    <row r="116" spans="1:13" s="32" customFormat="1" ht="45" customHeight="1">
      <c r="A116" s="75" t="s">
        <v>161</v>
      </c>
      <c r="B116" s="52" t="s">
        <v>84</v>
      </c>
      <c r="C116" s="52" t="s">
        <v>64</v>
      </c>
      <c r="D116" s="52" t="s">
        <v>64</v>
      </c>
      <c r="E116" s="52" t="s">
        <v>249</v>
      </c>
      <c r="F116" s="52"/>
      <c r="G116" s="52"/>
      <c r="H116" s="52"/>
      <c r="I116" s="58">
        <f aca="true" t="shared" si="2" ref="I116:I121">I117</f>
        <v>1200</v>
      </c>
      <c r="J116" s="58" t="e">
        <f>J117+#REF!</f>
        <v>#REF!</v>
      </c>
      <c r="K116" s="58" t="e">
        <f>K117+#REF!</f>
        <v>#REF!</v>
      </c>
      <c r="L116" s="58" t="e">
        <f>L117+#REF!</f>
        <v>#REF!</v>
      </c>
      <c r="M116" s="58" t="e">
        <f>M117+#REF!</f>
        <v>#REF!</v>
      </c>
    </row>
    <row r="117" spans="1:13" s="32" customFormat="1" ht="45">
      <c r="A117" s="76" t="s">
        <v>147</v>
      </c>
      <c r="B117" s="52" t="s">
        <v>84</v>
      </c>
      <c r="C117" s="52" t="s">
        <v>64</v>
      </c>
      <c r="D117" s="52" t="s">
        <v>64</v>
      </c>
      <c r="E117" s="52" t="s">
        <v>21</v>
      </c>
      <c r="F117" s="52"/>
      <c r="G117" s="52"/>
      <c r="H117" s="52"/>
      <c r="I117" s="58">
        <f t="shared" si="2"/>
        <v>1200</v>
      </c>
      <c r="J117" s="152"/>
      <c r="K117" s="152"/>
      <c r="L117" s="152"/>
      <c r="M117" s="152"/>
    </row>
    <row r="118" spans="1:13" s="32" customFormat="1" ht="30">
      <c r="A118" s="83" t="s">
        <v>372</v>
      </c>
      <c r="B118" s="52" t="s">
        <v>84</v>
      </c>
      <c r="C118" s="52" t="s">
        <v>64</v>
      </c>
      <c r="D118" s="52" t="s">
        <v>64</v>
      </c>
      <c r="E118" s="52" t="s">
        <v>153</v>
      </c>
      <c r="F118" s="52"/>
      <c r="G118" s="52"/>
      <c r="H118" s="52"/>
      <c r="I118" s="58">
        <f t="shared" si="2"/>
        <v>1200</v>
      </c>
      <c r="J118" s="152"/>
      <c r="K118" s="152"/>
      <c r="L118" s="152"/>
      <c r="M118" s="152"/>
    </row>
    <row r="119" spans="1:13" s="32" customFormat="1" ht="15.75">
      <c r="A119" s="76" t="s">
        <v>271</v>
      </c>
      <c r="B119" s="52" t="s">
        <v>84</v>
      </c>
      <c r="C119" s="52" t="s">
        <v>64</v>
      </c>
      <c r="D119" s="52" t="s">
        <v>64</v>
      </c>
      <c r="E119" s="52" t="s">
        <v>409</v>
      </c>
      <c r="F119" s="52"/>
      <c r="G119" s="52"/>
      <c r="H119" s="54"/>
      <c r="I119" s="58">
        <f t="shared" si="2"/>
        <v>1200</v>
      </c>
      <c r="J119" s="145"/>
      <c r="K119" s="145"/>
      <c r="L119" s="145"/>
      <c r="M119" s="145"/>
    </row>
    <row r="120" spans="1:13" s="32" customFormat="1" ht="30">
      <c r="A120" s="75" t="s">
        <v>131</v>
      </c>
      <c r="B120" s="52" t="s">
        <v>84</v>
      </c>
      <c r="C120" s="52" t="s">
        <v>64</v>
      </c>
      <c r="D120" s="52" t="s">
        <v>64</v>
      </c>
      <c r="E120" s="52" t="s">
        <v>409</v>
      </c>
      <c r="F120" s="52" t="s">
        <v>130</v>
      </c>
      <c r="G120" s="52"/>
      <c r="H120" s="52"/>
      <c r="I120" s="58">
        <f t="shared" si="2"/>
        <v>1200</v>
      </c>
      <c r="J120" s="145"/>
      <c r="K120" s="145"/>
      <c r="L120" s="145"/>
      <c r="M120" s="145"/>
    </row>
    <row r="121" spans="1:13" s="32" customFormat="1" ht="30.75" customHeight="1">
      <c r="A121" s="75" t="s">
        <v>195</v>
      </c>
      <c r="B121" s="52" t="s">
        <v>84</v>
      </c>
      <c r="C121" s="52" t="s">
        <v>64</v>
      </c>
      <c r="D121" s="52" t="s">
        <v>64</v>
      </c>
      <c r="E121" s="52" t="s">
        <v>409</v>
      </c>
      <c r="F121" s="52" t="s">
        <v>134</v>
      </c>
      <c r="G121" s="52"/>
      <c r="H121" s="52"/>
      <c r="I121" s="58">
        <f t="shared" si="2"/>
        <v>1200</v>
      </c>
      <c r="J121" s="145"/>
      <c r="K121" s="145"/>
      <c r="L121" s="145"/>
      <c r="M121" s="145"/>
    </row>
    <row r="122" spans="1:13" s="32" customFormat="1" ht="15.75">
      <c r="A122" s="77" t="s">
        <v>106</v>
      </c>
      <c r="B122" s="53" t="s">
        <v>84</v>
      </c>
      <c r="C122" s="53" t="s">
        <v>64</v>
      </c>
      <c r="D122" s="53" t="s">
        <v>64</v>
      </c>
      <c r="E122" s="53" t="s">
        <v>409</v>
      </c>
      <c r="F122" s="53" t="s">
        <v>134</v>
      </c>
      <c r="G122" s="53" t="s">
        <v>90</v>
      </c>
      <c r="H122" s="53"/>
      <c r="I122" s="60">
        <v>1200</v>
      </c>
      <c r="J122" s="145"/>
      <c r="K122" s="145"/>
      <c r="L122" s="145"/>
      <c r="M122" s="145"/>
    </row>
    <row r="123" spans="1:13" s="32" customFormat="1" ht="15">
      <c r="A123" s="78" t="s">
        <v>52</v>
      </c>
      <c r="B123" s="54" t="s">
        <v>84</v>
      </c>
      <c r="C123" s="54" t="s">
        <v>64</v>
      </c>
      <c r="D123" s="54" t="s">
        <v>59</v>
      </c>
      <c r="E123" s="54"/>
      <c r="F123" s="54"/>
      <c r="G123" s="54"/>
      <c r="H123" s="54"/>
      <c r="I123" s="55">
        <f>I124+I145</f>
        <v>20384.1</v>
      </c>
      <c r="J123" s="145"/>
      <c r="K123" s="145"/>
      <c r="L123" s="145"/>
      <c r="M123" s="145"/>
    </row>
    <row r="124" spans="1:13" s="32" customFormat="1" ht="15">
      <c r="A124" s="75" t="s">
        <v>30</v>
      </c>
      <c r="B124" s="52" t="s">
        <v>84</v>
      </c>
      <c r="C124" s="52" t="s">
        <v>64</v>
      </c>
      <c r="D124" s="52" t="s">
        <v>59</v>
      </c>
      <c r="E124" s="52" t="s">
        <v>243</v>
      </c>
      <c r="F124" s="52"/>
      <c r="G124" s="52"/>
      <c r="H124" s="52"/>
      <c r="I124" s="58">
        <f>I125+I135</f>
        <v>14893</v>
      </c>
      <c r="J124" s="145"/>
      <c r="K124" s="145"/>
      <c r="L124" s="145"/>
      <c r="M124" s="145"/>
    </row>
    <row r="125" spans="1:13" s="32" customFormat="1" ht="30">
      <c r="A125" s="75" t="s">
        <v>114</v>
      </c>
      <c r="B125" s="52" t="s">
        <v>84</v>
      </c>
      <c r="C125" s="52" t="s">
        <v>64</v>
      </c>
      <c r="D125" s="52" t="s">
        <v>59</v>
      </c>
      <c r="E125" s="52" t="s">
        <v>244</v>
      </c>
      <c r="F125" s="52"/>
      <c r="G125" s="52"/>
      <c r="H125" s="52"/>
      <c r="I125" s="58">
        <f>I126+I129+I132</f>
        <v>6536.799999999999</v>
      </c>
      <c r="J125" s="145"/>
      <c r="K125" s="145"/>
      <c r="L125" s="145"/>
      <c r="M125" s="145"/>
    </row>
    <row r="126" spans="1:13" s="32" customFormat="1" ht="79.5" customHeight="1">
      <c r="A126" s="75" t="s">
        <v>412</v>
      </c>
      <c r="B126" s="52" t="s">
        <v>84</v>
      </c>
      <c r="C126" s="52" t="s">
        <v>64</v>
      </c>
      <c r="D126" s="52" t="s">
        <v>59</v>
      </c>
      <c r="E126" s="52" t="s">
        <v>244</v>
      </c>
      <c r="F126" s="52" t="s">
        <v>115</v>
      </c>
      <c r="G126" s="52"/>
      <c r="H126" s="52"/>
      <c r="I126" s="58">
        <f>I127</f>
        <v>6229.9</v>
      </c>
      <c r="J126" s="39"/>
      <c r="K126" s="39"/>
      <c r="L126" s="39"/>
      <c r="M126" s="39"/>
    </row>
    <row r="127" spans="1:13" s="32" customFormat="1" ht="30">
      <c r="A127" s="75" t="s">
        <v>411</v>
      </c>
      <c r="B127" s="52" t="s">
        <v>84</v>
      </c>
      <c r="C127" s="52" t="s">
        <v>64</v>
      </c>
      <c r="D127" s="52" t="s">
        <v>59</v>
      </c>
      <c r="E127" s="52" t="s">
        <v>244</v>
      </c>
      <c r="F127" s="52" t="s">
        <v>116</v>
      </c>
      <c r="G127" s="52"/>
      <c r="H127" s="52"/>
      <c r="I127" s="58">
        <f>I128</f>
        <v>6229.9</v>
      </c>
      <c r="J127" s="39"/>
      <c r="K127" s="39"/>
      <c r="L127" s="39"/>
      <c r="M127" s="39"/>
    </row>
    <row r="128" spans="1:13" s="32" customFormat="1" ht="15.75">
      <c r="A128" s="77" t="s">
        <v>106</v>
      </c>
      <c r="B128" s="53" t="s">
        <v>84</v>
      </c>
      <c r="C128" s="53" t="s">
        <v>64</v>
      </c>
      <c r="D128" s="53" t="s">
        <v>59</v>
      </c>
      <c r="E128" s="53" t="s">
        <v>244</v>
      </c>
      <c r="F128" s="53" t="s">
        <v>116</v>
      </c>
      <c r="G128" s="53" t="s">
        <v>90</v>
      </c>
      <c r="H128" s="53"/>
      <c r="I128" s="60">
        <v>6229.9</v>
      </c>
      <c r="J128" s="39"/>
      <c r="K128" s="39"/>
      <c r="L128" s="39"/>
      <c r="M128" s="39"/>
    </row>
    <row r="129" spans="1:13" s="32" customFormat="1" ht="30">
      <c r="A129" s="76" t="s">
        <v>413</v>
      </c>
      <c r="B129" s="52" t="s">
        <v>84</v>
      </c>
      <c r="C129" s="52" t="s">
        <v>64</v>
      </c>
      <c r="D129" s="52" t="s">
        <v>59</v>
      </c>
      <c r="E129" s="52" t="s">
        <v>244</v>
      </c>
      <c r="F129" s="52" t="s">
        <v>117</v>
      </c>
      <c r="G129" s="52"/>
      <c r="H129" s="52"/>
      <c r="I129" s="58">
        <f>I130</f>
        <v>302.9</v>
      </c>
      <c r="J129" s="39"/>
      <c r="K129" s="39"/>
      <c r="L129" s="39"/>
      <c r="M129" s="39"/>
    </row>
    <row r="130" spans="1:13" s="32" customFormat="1" ht="45">
      <c r="A130" s="76" t="s">
        <v>414</v>
      </c>
      <c r="B130" s="52" t="s">
        <v>84</v>
      </c>
      <c r="C130" s="52" t="s">
        <v>64</v>
      </c>
      <c r="D130" s="52" t="s">
        <v>59</v>
      </c>
      <c r="E130" s="52" t="s">
        <v>244</v>
      </c>
      <c r="F130" s="52" t="s">
        <v>119</v>
      </c>
      <c r="G130" s="52"/>
      <c r="H130" s="52"/>
      <c r="I130" s="58">
        <f>I131</f>
        <v>302.9</v>
      </c>
      <c r="J130" s="39"/>
      <c r="K130" s="39"/>
      <c r="L130" s="39"/>
      <c r="M130" s="39"/>
    </row>
    <row r="131" spans="1:13" s="38" customFormat="1" ht="15.75">
      <c r="A131" s="77" t="s">
        <v>106</v>
      </c>
      <c r="B131" s="53" t="s">
        <v>84</v>
      </c>
      <c r="C131" s="53" t="s">
        <v>64</v>
      </c>
      <c r="D131" s="53" t="s">
        <v>59</v>
      </c>
      <c r="E131" s="53" t="s">
        <v>244</v>
      </c>
      <c r="F131" s="53" t="s">
        <v>119</v>
      </c>
      <c r="G131" s="53" t="s">
        <v>90</v>
      </c>
      <c r="H131" s="53"/>
      <c r="I131" s="60">
        <v>302.9</v>
      </c>
      <c r="J131" s="57" t="e">
        <f>#REF!+J143</f>
        <v>#REF!</v>
      </c>
      <c r="K131" s="57" t="e">
        <f>#REF!+K143</f>
        <v>#REF!</v>
      </c>
      <c r="L131" s="57" t="e">
        <f>#REF!+L143</f>
        <v>#REF!</v>
      </c>
      <c r="M131" s="57" t="e">
        <f>#REF!+M143</f>
        <v>#REF!</v>
      </c>
    </row>
    <row r="132" spans="1:13" s="32" customFormat="1" ht="15.75">
      <c r="A132" s="76" t="s">
        <v>127</v>
      </c>
      <c r="B132" s="52" t="s">
        <v>84</v>
      </c>
      <c r="C132" s="52" t="s">
        <v>64</v>
      </c>
      <c r="D132" s="52" t="s">
        <v>59</v>
      </c>
      <c r="E132" s="52" t="s">
        <v>244</v>
      </c>
      <c r="F132" s="52" t="s">
        <v>126</v>
      </c>
      <c r="G132" s="52"/>
      <c r="H132" s="52"/>
      <c r="I132" s="58">
        <f>I133</f>
        <v>4</v>
      </c>
      <c r="J132" s="58" t="e">
        <f>J133</f>
        <v>#REF!</v>
      </c>
      <c r="K132" s="58" t="e">
        <f>K133</f>
        <v>#REF!</v>
      </c>
      <c r="L132" s="58" t="e">
        <f>L133</f>
        <v>#REF!</v>
      </c>
      <c r="M132" s="58" t="e">
        <f>M133</f>
        <v>#REF!</v>
      </c>
    </row>
    <row r="133" spans="1:13" s="32" customFormat="1" ht="15.75">
      <c r="A133" s="76" t="s">
        <v>129</v>
      </c>
      <c r="B133" s="52" t="s">
        <v>84</v>
      </c>
      <c r="C133" s="52" t="s">
        <v>64</v>
      </c>
      <c r="D133" s="52" t="s">
        <v>59</v>
      </c>
      <c r="E133" s="52" t="s">
        <v>244</v>
      </c>
      <c r="F133" s="52" t="s">
        <v>128</v>
      </c>
      <c r="G133" s="52"/>
      <c r="H133" s="52"/>
      <c r="I133" s="58">
        <f>I134</f>
        <v>4</v>
      </c>
      <c r="J133" s="58" t="e">
        <f>#REF!+J135</f>
        <v>#REF!</v>
      </c>
      <c r="K133" s="58" t="e">
        <f>#REF!+K135</f>
        <v>#REF!</v>
      </c>
      <c r="L133" s="58" t="e">
        <f>#REF!+L135</f>
        <v>#REF!</v>
      </c>
      <c r="M133" s="58" t="e">
        <f>#REF!+M135</f>
        <v>#REF!</v>
      </c>
    </row>
    <row r="134" spans="1:13" s="32" customFormat="1" ht="15.75">
      <c r="A134" s="77" t="s">
        <v>106</v>
      </c>
      <c r="B134" s="53" t="s">
        <v>84</v>
      </c>
      <c r="C134" s="53" t="s">
        <v>64</v>
      </c>
      <c r="D134" s="53" t="s">
        <v>59</v>
      </c>
      <c r="E134" s="53" t="s">
        <v>244</v>
      </c>
      <c r="F134" s="53" t="s">
        <v>128</v>
      </c>
      <c r="G134" s="53" t="s">
        <v>90</v>
      </c>
      <c r="H134" s="53"/>
      <c r="I134" s="60">
        <v>4</v>
      </c>
      <c r="J134" s="145"/>
      <c r="K134" s="145"/>
      <c r="L134" s="145"/>
      <c r="M134" s="145"/>
    </row>
    <row r="135" spans="1:13" s="32" customFormat="1" ht="45">
      <c r="A135" s="119" t="s">
        <v>154</v>
      </c>
      <c r="B135" s="108" t="s">
        <v>84</v>
      </c>
      <c r="C135" s="108" t="s">
        <v>64</v>
      </c>
      <c r="D135" s="108" t="s">
        <v>59</v>
      </c>
      <c r="E135" s="108" t="s">
        <v>139</v>
      </c>
      <c r="F135" s="108"/>
      <c r="G135" s="108"/>
      <c r="H135" s="108"/>
      <c r="I135" s="58">
        <f>I136+I139+I142</f>
        <v>8356.2</v>
      </c>
      <c r="J135" s="145"/>
      <c r="K135" s="145"/>
      <c r="L135" s="145"/>
      <c r="M135" s="145"/>
    </row>
    <row r="136" spans="1:13" s="32" customFormat="1" ht="78.75" customHeight="1">
      <c r="A136" s="75" t="s">
        <v>412</v>
      </c>
      <c r="B136" s="108" t="s">
        <v>84</v>
      </c>
      <c r="C136" s="108" t="s">
        <v>64</v>
      </c>
      <c r="D136" s="108" t="s">
        <v>59</v>
      </c>
      <c r="E136" s="108" t="s">
        <v>139</v>
      </c>
      <c r="F136" s="108" t="s">
        <v>115</v>
      </c>
      <c r="G136" s="108"/>
      <c r="H136" s="108"/>
      <c r="I136" s="58">
        <f>I137</f>
        <v>8015.2</v>
      </c>
      <c r="J136" s="145"/>
      <c r="K136" s="145"/>
      <c r="L136" s="145"/>
      <c r="M136" s="145"/>
    </row>
    <row r="137" spans="1:13" s="32" customFormat="1" ht="30" customHeight="1">
      <c r="A137" s="119" t="s">
        <v>125</v>
      </c>
      <c r="B137" s="108" t="s">
        <v>84</v>
      </c>
      <c r="C137" s="108" t="s">
        <v>64</v>
      </c>
      <c r="D137" s="108" t="s">
        <v>59</v>
      </c>
      <c r="E137" s="108" t="s">
        <v>139</v>
      </c>
      <c r="F137" s="108" t="s">
        <v>124</v>
      </c>
      <c r="G137" s="108"/>
      <c r="H137" s="108"/>
      <c r="I137" s="58">
        <f>I138</f>
        <v>8015.2</v>
      </c>
      <c r="J137" s="58" t="e">
        <f>#REF!</f>
        <v>#REF!</v>
      </c>
      <c r="K137" s="58" t="e">
        <f>#REF!</f>
        <v>#REF!</v>
      </c>
      <c r="L137" s="58" t="e">
        <f>#REF!</f>
        <v>#REF!</v>
      </c>
      <c r="M137" s="58" t="e">
        <f>#REF!</f>
        <v>#REF!</v>
      </c>
    </row>
    <row r="138" spans="1:13" s="38" customFormat="1" ht="15.75">
      <c r="A138" s="122" t="s">
        <v>106</v>
      </c>
      <c r="B138" s="133" t="s">
        <v>84</v>
      </c>
      <c r="C138" s="133" t="s">
        <v>64</v>
      </c>
      <c r="D138" s="133" t="s">
        <v>59</v>
      </c>
      <c r="E138" s="133" t="s">
        <v>139</v>
      </c>
      <c r="F138" s="133" t="s">
        <v>124</v>
      </c>
      <c r="G138" s="133" t="s">
        <v>90</v>
      </c>
      <c r="H138" s="133"/>
      <c r="I138" s="60">
        <v>8015.2</v>
      </c>
      <c r="J138" s="145"/>
      <c r="K138" s="145"/>
      <c r="L138" s="145"/>
      <c r="M138" s="145"/>
    </row>
    <row r="139" spans="1:13" s="38" customFormat="1" ht="30">
      <c r="A139" s="76" t="s">
        <v>413</v>
      </c>
      <c r="B139" s="108" t="s">
        <v>84</v>
      </c>
      <c r="C139" s="108" t="s">
        <v>64</v>
      </c>
      <c r="D139" s="108" t="s">
        <v>59</v>
      </c>
      <c r="E139" s="108" t="s">
        <v>139</v>
      </c>
      <c r="F139" s="108" t="s">
        <v>117</v>
      </c>
      <c r="G139" s="108"/>
      <c r="H139" s="108"/>
      <c r="I139" s="58">
        <f>I140</f>
        <v>321</v>
      </c>
      <c r="J139" s="145"/>
      <c r="K139" s="145"/>
      <c r="L139" s="145"/>
      <c r="M139" s="145"/>
    </row>
    <row r="140" spans="1:13" s="38" customFormat="1" ht="45">
      <c r="A140" s="76" t="s">
        <v>414</v>
      </c>
      <c r="B140" s="108" t="s">
        <v>84</v>
      </c>
      <c r="C140" s="108" t="s">
        <v>64</v>
      </c>
      <c r="D140" s="108" t="s">
        <v>59</v>
      </c>
      <c r="E140" s="108" t="s">
        <v>139</v>
      </c>
      <c r="F140" s="108" t="s">
        <v>119</v>
      </c>
      <c r="G140" s="108"/>
      <c r="H140" s="108"/>
      <c r="I140" s="58">
        <f>I141</f>
        <v>321</v>
      </c>
      <c r="J140" s="58" t="e">
        <f>#REF!</f>
        <v>#REF!</v>
      </c>
      <c r="K140" s="58" t="e">
        <f>#REF!</f>
        <v>#REF!</v>
      </c>
      <c r="L140" s="58" t="e">
        <f>#REF!</f>
        <v>#REF!</v>
      </c>
      <c r="M140" s="58" t="e">
        <f>#REF!</f>
        <v>#REF!</v>
      </c>
    </row>
    <row r="141" spans="1:13" s="38" customFormat="1" ht="15.75">
      <c r="A141" s="120" t="s">
        <v>106</v>
      </c>
      <c r="B141" s="133" t="s">
        <v>84</v>
      </c>
      <c r="C141" s="133" t="s">
        <v>64</v>
      </c>
      <c r="D141" s="133" t="s">
        <v>59</v>
      </c>
      <c r="E141" s="133" t="s">
        <v>139</v>
      </c>
      <c r="F141" s="133" t="s">
        <v>119</v>
      </c>
      <c r="G141" s="133" t="s">
        <v>90</v>
      </c>
      <c r="H141" s="133"/>
      <c r="I141" s="60">
        <v>321</v>
      </c>
      <c r="J141" s="58" t="e">
        <f>#REF!</f>
        <v>#REF!</v>
      </c>
      <c r="K141" s="58" t="e">
        <f>#REF!</f>
        <v>#REF!</v>
      </c>
      <c r="L141" s="58" t="e">
        <f>#REF!</f>
        <v>#REF!</v>
      </c>
      <c r="M141" s="58" t="e">
        <f>#REF!</f>
        <v>#REF!</v>
      </c>
    </row>
    <row r="142" spans="1:13" s="38" customFormat="1" ht="15.75">
      <c r="A142" s="87" t="s">
        <v>127</v>
      </c>
      <c r="B142" s="108" t="s">
        <v>84</v>
      </c>
      <c r="C142" s="108" t="s">
        <v>64</v>
      </c>
      <c r="D142" s="108" t="s">
        <v>59</v>
      </c>
      <c r="E142" s="108" t="s">
        <v>139</v>
      </c>
      <c r="F142" s="108" t="s">
        <v>126</v>
      </c>
      <c r="G142" s="108"/>
      <c r="H142" s="108"/>
      <c r="I142" s="58">
        <f>I143</f>
        <v>20</v>
      </c>
      <c r="J142" s="60">
        <v>2</v>
      </c>
      <c r="K142" s="60">
        <v>2</v>
      </c>
      <c r="L142" s="60">
        <v>2</v>
      </c>
      <c r="M142" s="60">
        <v>2</v>
      </c>
    </row>
    <row r="143" spans="1:13" s="38" customFormat="1" ht="15.75">
      <c r="A143" s="87" t="s">
        <v>129</v>
      </c>
      <c r="B143" s="108" t="s">
        <v>84</v>
      </c>
      <c r="C143" s="108" t="s">
        <v>64</v>
      </c>
      <c r="D143" s="108" t="s">
        <v>59</v>
      </c>
      <c r="E143" s="108" t="s">
        <v>139</v>
      </c>
      <c r="F143" s="108" t="s">
        <v>128</v>
      </c>
      <c r="G143" s="108"/>
      <c r="H143" s="108"/>
      <c r="I143" s="58">
        <f>I144</f>
        <v>20</v>
      </c>
      <c r="J143" s="58" t="e">
        <f>#REF!</f>
        <v>#REF!</v>
      </c>
      <c r="K143" s="58" t="e">
        <f>#REF!</f>
        <v>#REF!</v>
      </c>
      <c r="L143" s="58" t="e">
        <f>#REF!</f>
        <v>#REF!</v>
      </c>
      <c r="M143" s="58" t="e">
        <f>#REF!</f>
        <v>#REF!</v>
      </c>
    </row>
    <row r="144" spans="1:13" s="38" customFormat="1" ht="15.75">
      <c r="A144" s="120" t="s">
        <v>106</v>
      </c>
      <c r="B144" s="133" t="s">
        <v>84</v>
      </c>
      <c r="C144" s="133" t="s">
        <v>64</v>
      </c>
      <c r="D144" s="133" t="s">
        <v>59</v>
      </c>
      <c r="E144" s="133" t="s">
        <v>139</v>
      </c>
      <c r="F144" s="133" t="s">
        <v>128</v>
      </c>
      <c r="G144" s="133" t="s">
        <v>90</v>
      </c>
      <c r="H144" s="133"/>
      <c r="I144" s="60">
        <v>20</v>
      </c>
      <c r="J144" s="58">
        <f aca="true" t="shared" si="3" ref="J144:M146">J145</f>
        <v>2650</v>
      </c>
      <c r="K144" s="58">
        <f t="shared" si="3"/>
        <v>2650</v>
      </c>
      <c r="L144" s="58">
        <f t="shared" si="3"/>
        <v>2650</v>
      </c>
      <c r="M144" s="58">
        <f t="shared" si="3"/>
        <v>2650</v>
      </c>
    </row>
    <row r="145" spans="1:13" s="38" customFormat="1" ht="49.5" customHeight="1">
      <c r="A145" s="119" t="s">
        <v>161</v>
      </c>
      <c r="B145" s="52" t="s">
        <v>84</v>
      </c>
      <c r="C145" s="52" t="s">
        <v>64</v>
      </c>
      <c r="D145" s="52" t="s">
        <v>59</v>
      </c>
      <c r="E145" s="52" t="s">
        <v>249</v>
      </c>
      <c r="F145" s="52"/>
      <c r="G145" s="52"/>
      <c r="H145" s="52"/>
      <c r="I145" s="58">
        <f>I146+I158</f>
        <v>5491.1</v>
      </c>
      <c r="J145" s="58">
        <f t="shared" si="3"/>
        <v>2650</v>
      </c>
      <c r="K145" s="58">
        <f t="shared" si="3"/>
        <v>2650</v>
      </c>
      <c r="L145" s="58">
        <f t="shared" si="3"/>
        <v>2650</v>
      </c>
      <c r="M145" s="58">
        <f t="shared" si="3"/>
        <v>2650</v>
      </c>
    </row>
    <row r="146" spans="1:13" s="40" customFormat="1" ht="45.75" customHeight="1">
      <c r="A146" s="76" t="s">
        <v>156</v>
      </c>
      <c r="B146" s="52" t="s">
        <v>84</v>
      </c>
      <c r="C146" s="52" t="s">
        <v>64</v>
      </c>
      <c r="D146" s="52" t="s">
        <v>59</v>
      </c>
      <c r="E146" s="52" t="s">
        <v>18</v>
      </c>
      <c r="F146" s="52"/>
      <c r="G146" s="52"/>
      <c r="H146" s="52"/>
      <c r="I146" s="58">
        <f>I147</f>
        <v>3991.1</v>
      </c>
      <c r="J146" s="58">
        <f t="shared" si="3"/>
        <v>2650</v>
      </c>
      <c r="K146" s="58">
        <f t="shared" si="3"/>
        <v>2650</v>
      </c>
      <c r="L146" s="58">
        <f t="shared" si="3"/>
        <v>2650</v>
      </c>
      <c r="M146" s="58">
        <f t="shared" si="3"/>
        <v>2650</v>
      </c>
    </row>
    <row r="147" spans="1:13" s="40" customFormat="1" ht="60" customHeight="1">
      <c r="A147" s="75" t="s">
        <v>383</v>
      </c>
      <c r="B147" s="52" t="s">
        <v>84</v>
      </c>
      <c r="C147" s="52" t="s">
        <v>64</v>
      </c>
      <c r="D147" s="52" t="s">
        <v>59</v>
      </c>
      <c r="E147" s="52" t="s">
        <v>19</v>
      </c>
      <c r="F147" s="52"/>
      <c r="G147" s="52"/>
      <c r="H147" s="52"/>
      <c r="I147" s="58">
        <f>I148</f>
        <v>3991.1</v>
      </c>
      <c r="J147" s="60">
        <v>2650</v>
      </c>
      <c r="K147" s="60">
        <v>2650</v>
      </c>
      <c r="L147" s="60">
        <v>2650</v>
      </c>
      <c r="M147" s="60">
        <v>2650</v>
      </c>
    </row>
    <row r="148" spans="1:13" s="40" customFormat="1" ht="15.75" customHeight="1">
      <c r="A148" s="76" t="s">
        <v>271</v>
      </c>
      <c r="B148" s="52" t="s">
        <v>84</v>
      </c>
      <c r="C148" s="52" t="s">
        <v>64</v>
      </c>
      <c r="D148" s="52" t="s">
        <v>59</v>
      </c>
      <c r="E148" s="52" t="s">
        <v>20</v>
      </c>
      <c r="F148" s="52"/>
      <c r="G148" s="52"/>
      <c r="H148" s="52"/>
      <c r="I148" s="58">
        <f>I149+I152+I155</f>
        <v>3991.1</v>
      </c>
      <c r="J148" s="60"/>
      <c r="K148" s="60"/>
      <c r="L148" s="60"/>
      <c r="M148" s="60"/>
    </row>
    <row r="149" spans="1:13" s="40" customFormat="1" ht="74.25" customHeight="1">
      <c r="A149" s="75" t="s">
        <v>412</v>
      </c>
      <c r="B149" s="52" t="s">
        <v>84</v>
      </c>
      <c r="C149" s="52" t="s">
        <v>64</v>
      </c>
      <c r="D149" s="52" t="s">
        <v>59</v>
      </c>
      <c r="E149" s="52" t="s">
        <v>20</v>
      </c>
      <c r="F149" s="52" t="s">
        <v>115</v>
      </c>
      <c r="G149" s="52"/>
      <c r="H149" s="52"/>
      <c r="I149" s="58">
        <f>I150</f>
        <v>3730.1</v>
      </c>
      <c r="J149" s="56" t="e">
        <f>J150</f>
        <v>#REF!</v>
      </c>
      <c r="K149" s="56" t="e">
        <f>K150</f>
        <v>#REF!</v>
      </c>
      <c r="L149" s="56" t="e">
        <f>L150</f>
        <v>#REF!</v>
      </c>
      <c r="M149" s="56" t="e">
        <f>M150</f>
        <v>#REF!</v>
      </c>
    </row>
    <row r="150" spans="1:13" s="40" customFormat="1" ht="32.25" customHeight="1">
      <c r="A150" s="119" t="s">
        <v>125</v>
      </c>
      <c r="B150" s="52" t="s">
        <v>84</v>
      </c>
      <c r="C150" s="52" t="s">
        <v>64</v>
      </c>
      <c r="D150" s="52" t="s">
        <v>59</v>
      </c>
      <c r="E150" s="52" t="s">
        <v>20</v>
      </c>
      <c r="F150" s="52" t="s">
        <v>124</v>
      </c>
      <c r="G150" s="52"/>
      <c r="H150" s="52"/>
      <c r="I150" s="58">
        <f>I151</f>
        <v>3730.1</v>
      </c>
      <c r="J150" s="56" t="e">
        <f>J151+#REF!+J156</f>
        <v>#REF!</v>
      </c>
      <c r="K150" s="56" t="e">
        <f>K151+#REF!+K156</f>
        <v>#REF!</v>
      </c>
      <c r="L150" s="56" t="e">
        <f>L151+#REF!+L156</f>
        <v>#REF!</v>
      </c>
      <c r="M150" s="56" t="e">
        <f>M151+#REF!+M156</f>
        <v>#REF!</v>
      </c>
    </row>
    <row r="151" spans="1:13" s="40" customFormat="1" ht="15.75">
      <c r="A151" s="77" t="s">
        <v>106</v>
      </c>
      <c r="B151" s="53" t="s">
        <v>84</v>
      </c>
      <c r="C151" s="53" t="s">
        <v>64</v>
      </c>
      <c r="D151" s="53" t="s">
        <v>59</v>
      </c>
      <c r="E151" s="53" t="s">
        <v>20</v>
      </c>
      <c r="F151" s="53" t="s">
        <v>124</v>
      </c>
      <c r="G151" s="53" t="s">
        <v>90</v>
      </c>
      <c r="H151" s="53"/>
      <c r="I151" s="60">
        <v>3730.1</v>
      </c>
      <c r="J151" s="145"/>
      <c r="K151" s="145"/>
      <c r="L151" s="145"/>
      <c r="M151" s="145"/>
    </row>
    <row r="152" spans="1:13" s="32" customFormat="1" ht="30">
      <c r="A152" s="76" t="s">
        <v>413</v>
      </c>
      <c r="B152" s="52" t="s">
        <v>84</v>
      </c>
      <c r="C152" s="52" t="s">
        <v>64</v>
      </c>
      <c r="D152" s="52" t="s">
        <v>59</v>
      </c>
      <c r="E152" s="52" t="s">
        <v>20</v>
      </c>
      <c r="F152" s="52" t="s">
        <v>117</v>
      </c>
      <c r="G152" s="52"/>
      <c r="H152" s="52"/>
      <c r="I152" s="58">
        <f>I153</f>
        <v>260.9</v>
      </c>
      <c r="J152" s="145"/>
      <c r="K152" s="145"/>
      <c r="L152" s="145"/>
      <c r="M152" s="145"/>
    </row>
    <row r="153" spans="1:13" s="32" customFormat="1" ht="45">
      <c r="A153" s="76" t="s">
        <v>414</v>
      </c>
      <c r="B153" s="52" t="s">
        <v>84</v>
      </c>
      <c r="C153" s="52" t="s">
        <v>64</v>
      </c>
      <c r="D153" s="52" t="s">
        <v>59</v>
      </c>
      <c r="E153" s="52" t="s">
        <v>20</v>
      </c>
      <c r="F153" s="52" t="s">
        <v>119</v>
      </c>
      <c r="G153" s="52"/>
      <c r="H153" s="52"/>
      <c r="I153" s="58">
        <f>I154</f>
        <v>260.9</v>
      </c>
      <c r="J153" s="145"/>
      <c r="K153" s="145"/>
      <c r="L153" s="145"/>
      <c r="M153" s="145"/>
    </row>
    <row r="154" spans="1:13" s="39" customFormat="1" ht="15">
      <c r="A154" s="77" t="s">
        <v>106</v>
      </c>
      <c r="B154" s="53" t="s">
        <v>84</v>
      </c>
      <c r="C154" s="53" t="s">
        <v>64</v>
      </c>
      <c r="D154" s="53" t="s">
        <v>59</v>
      </c>
      <c r="E154" s="53" t="s">
        <v>20</v>
      </c>
      <c r="F154" s="53" t="s">
        <v>119</v>
      </c>
      <c r="G154" s="53" t="s">
        <v>90</v>
      </c>
      <c r="H154" s="53"/>
      <c r="I154" s="60">
        <v>260.9</v>
      </c>
      <c r="J154" s="145"/>
      <c r="K154" s="145"/>
      <c r="L154" s="145"/>
      <c r="M154" s="145"/>
    </row>
    <row r="155" spans="1:13" s="32" customFormat="1" ht="15.75">
      <c r="A155" s="76" t="s">
        <v>127</v>
      </c>
      <c r="B155" s="52" t="s">
        <v>84</v>
      </c>
      <c r="C155" s="52" t="s">
        <v>64</v>
      </c>
      <c r="D155" s="52" t="s">
        <v>59</v>
      </c>
      <c r="E155" s="52" t="s">
        <v>20</v>
      </c>
      <c r="F155" s="52" t="s">
        <v>126</v>
      </c>
      <c r="G155" s="52"/>
      <c r="H155" s="52"/>
      <c r="I155" s="58">
        <f>I156</f>
        <v>0.1</v>
      </c>
      <c r="J155" s="145"/>
      <c r="K155" s="145"/>
      <c r="L155" s="145"/>
      <c r="M155" s="145"/>
    </row>
    <row r="156" spans="1:13" s="32" customFormat="1" ht="15.75">
      <c r="A156" s="76" t="s">
        <v>129</v>
      </c>
      <c r="B156" s="52" t="s">
        <v>84</v>
      </c>
      <c r="C156" s="52" t="s">
        <v>64</v>
      </c>
      <c r="D156" s="52" t="s">
        <v>59</v>
      </c>
      <c r="E156" s="52" t="s">
        <v>20</v>
      </c>
      <c r="F156" s="52" t="s">
        <v>128</v>
      </c>
      <c r="G156" s="52"/>
      <c r="H156" s="52"/>
      <c r="I156" s="58">
        <f>I157</f>
        <v>0.1</v>
      </c>
      <c r="J156" s="145"/>
      <c r="K156" s="145"/>
      <c r="L156" s="145"/>
      <c r="M156" s="145"/>
    </row>
    <row r="157" spans="1:13" s="32" customFormat="1" ht="15.75">
      <c r="A157" s="77" t="s">
        <v>106</v>
      </c>
      <c r="B157" s="53" t="s">
        <v>84</v>
      </c>
      <c r="C157" s="53" t="s">
        <v>64</v>
      </c>
      <c r="D157" s="53" t="s">
        <v>59</v>
      </c>
      <c r="E157" s="53" t="s">
        <v>20</v>
      </c>
      <c r="F157" s="53" t="s">
        <v>128</v>
      </c>
      <c r="G157" s="53" t="s">
        <v>90</v>
      </c>
      <c r="H157" s="53"/>
      <c r="I157" s="60">
        <v>0.1</v>
      </c>
      <c r="J157" s="145"/>
      <c r="K157" s="145"/>
      <c r="L157" s="145"/>
      <c r="M157" s="145"/>
    </row>
    <row r="158" spans="1:13" s="32" customFormat="1" ht="45.75" customHeight="1">
      <c r="A158" s="76" t="s">
        <v>157</v>
      </c>
      <c r="B158" s="52" t="s">
        <v>84</v>
      </c>
      <c r="C158" s="52" t="s">
        <v>64</v>
      </c>
      <c r="D158" s="52" t="s">
        <v>59</v>
      </c>
      <c r="E158" s="52" t="s">
        <v>15</v>
      </c>
      <c r="F158" s="52"/>
      <c r="G158" s="52"/>
      <c r="H158" s="52"/>
      <c r="I158" s="58">
        <f>I159</f>
        <v>1500</v>
      </c>
      <c r="J158" s="145"/>
      <c r="K158" s="145"/>
      <c r="L158" s="145"/>
      <c r="M158" s="145"/>
    </row>
    <row r="159" spans="1:13" s="32" customFormat="1" ht="45" customHeight="1">
      <c r="A159" s="76" t="s">
        <v>158</v>
      </c>
      <c r="B159" s="52" t="s">
        <v>84</v>
      </c>
      <c r="C159" s="52" t="s">
        <v>64</v>
      </c>
      <c r="D159" s="52" t="s">
        <v>59</v>
      </c>
      <c r="E159" s="52" t="s">
        <v>16</v>
      </c>
      <c r="F159" s="53"/>
      <c r="G159" s="53"/>
      <c r="H159" s="53"/>
      <c r="I159" s="58">
        <f>I160</f>
        <v>1500</v>
      </c>
      <c r="J159" s="145"/>
      <c r="K159" s="145"/>
      <c r="L159" s="145"/>
      <c r="M159" s="145"/>
    </row>
    <row r="160" spans="1:13" s="32" customFormat="1" ht="15.75">
      <c r="A160" s="76" t="s">
        <v>271</v>
      </c>
      <c r="B160" s="52" t="s">
        <v>84</v>
      </c>
      <c r="C160" s="52" t="s">
        <v>64</v>
      </c>
      <c r="D160" s="52" t="s">
        <v>59</v>
      </c>
      <c r="E160" s="52" t="s">
        <v>17</v>
      </c>
      <c r="F160" s="53"/>
      <c r="G160" s="53"/>
      <c r="H160" s="53"/>
      <c r="I160" s="58">
        <f>I161</f>
        <v>1500</v>
      </c>
      <c r="J160" s="145"/>
      <c r="K160" s="145"/>
      <c r="L160" s="145"/>
      <c r="M160" s="145"/>
    </row>
    <row r="161" spans="1:13" s="32" customFormat="1" ht="30">
      <c r="A161" s="76" t="s">
        <v>413</v>
      </c>
      <c r="B161" s="52" t="s">
        <v>84</v>
      </c>
      <c r="C161" s="52" t="s">
        <v>64</v>
      </c>
      <c r="D161" s="52" t="s">
        <v>59</v>
      </c>
      <c r="E161" s="52" t="s">
        <v>17</v>
      </c>
      <c r="F161" s="52" t="s">
        <v>117</v>
      </c>
      <c r="G161" s="53"/>
      <c r="H161" s="53"/>
      <c r="I161" s="58">
        <f>I162</f>
        <v>1500</v>
      </c>
      <c r="J161" s="145"/>
      <c r="K161" s="145"/>
      <c r="L161" s="145"/>
      <c r="M161" s="145"/>
    </row>
    <row r="162" spans="1:13" s="32" customFormat="1" ht="45">
      <c r="A162" s="76" t="s">
        <v>414</v>
      </c>
      <c r="B162" s="52" t="s">
        <v>84</v>
      </c>
      <c r="C162" s="52" t="s">
        <v>64</v>
      </c>
      <c r="D162" s="52" t="s">
        <v>59</v>
      </c>
      <c r="E162" s="52" t="s">
        <v>17</v>
      </c>
      <c r="F162" s="52" t="s">
        <v>119</v>
      </c>
      <c r="G162" s="53"/>
      <c r="H162" s="53"/>
      <c r="I162" s="58">
        <f>I163</f>
        <v>1500</v>
      </c>
      <c r="J162" s="145"/>
      <c r="K162" s="145"/>
      <c r="L162" s="145"/>
      <c r="M162" s="145"/>
    </row>
    <row r="163" spans="1:13" s="32" customFormat="1" ht="15.75">
      <c r="A163" s="77" t="s">
        <v>106</v>
      </c>
      <c r="B163" s="53" t="s">
        <v>84</v>
      </c>
      <c r="C163" s="53" t="s">
        <v>64</v>
      </c>
      <c r="D163" s="53" t="s">
        <v>59</v>
      </c>
      <c r="E163" s="53" t="s">
        <v>17</v>
      </c>
      <c r="F163" s="53" t="s">
        <v>119</v>
      </c>
      <c r="G163" s="53" t="s">
        <v>90</v>
      </c>
      <c r="H163" s="53"/>
      <c r="I163" s="60">
        <v>1500</v>
      </c>
      <c r="J163" s="145"/>
      <c r="K163" s="145"/>
      <c r="L163" s="145"/>
      <c r="M163" s="145"/>
    </row>
    <row r="164" spans="1:13" s="41" customFormat="1" ht="15">
      <c r="A164" s="78" t="s">
        <v>54</v>
      </c>
      <c r="B164" s="54" t="s">
        <v>84</v>
      </c>
      <c r="C164" s="54" t="s">
        <v>71</v>
      </c>
      <c r="D164" s="52"/>
      <c r="E164" s="52"/>
      <c r="F164" s="52"/>
      <c r="G164" s="52"/>
      <c r="H164" s="52"/>
      <c r="I164" s="55">
        <f>I165</f>
        <v>10307.699999999999</v>
      </c>
      <c r="J164" s="57" t="e">
        <f>J165+J170+J171</f>
        <v>#REF!</v>
      </c>
      <c r="K164" s="57" t="e">
        <f>K165+K170+K171</f>
        <v>#REF!</v>
      </c>
      <c r="L164" s="57" t="e">
        <f>L165+L170+L171</f>
        <v>#REF!</v>
      </c>
      <c r="M164" s="57" t="e">
        <f>M165+M170+M171</f>
        <v>#REF!</v>
      </c>
    </row>
    <row r="165" spans="1:13" s="32" customFormat="1" ht="15">
      <c r="A165" s="78" t="s">
        <v>111</v>
      </c>
      <c r="B165" s="54" t="s">
        <v>84</v>
      </c>
      <c r="C165" s="54" t="s">
        <v>71</v>
      </c>
      <c r="D165" s="54" t="s">
        <v>60</v>
      </c>
      <c r="E165" s="54"/>
      <c r="F165" s="54"/>
      <c r="G165" s="54"/>
      <c r="H165" s="54"/>
      <c r="I165" s="55">
        <f>I166</f>
        <v>10307.699999999999</v>
      </c>
      <c r="J165" s="58">
        <f>J166+J168</f>
        <v>0</v>
      </c>
      <c r="K165" s="58">
        <f>K166+K168</f>
        <v>0</v>
      </c>
      <c r="L165" s="58">
        <f>L166+L168</f>
        <v>0</v>
      </c>
      <c r="M165" s="58">
        <f>M166+M168</f>
        <v>0</v>
      </c>
    </row>
    <row r="166" spans="1:13" s="32" customFormat="1" ht="15">
      <c r="A166" s="75" t="s">
        <v>30</v>
      </c>
      <c r="B166" s="52" t="s">
        <v>84</v>
      </c>
      <c r="C166" s="52" t="s">
        <v>71</v>
      </c>
      <c r="D166" s="52" t="s">
        <v>60</v>
      </c>
      <c r="E166" s="52" t="s">
        <v>14</v>
      </c>
      <c r="F166" s="52"/>
      <c r="G166" s="52"/>
      <c r="H166" s="52"/>
      <c r="I166" s="58">
        <f>I167+I171</f>
        <v>10307.699999999999</v>
      </c>
      <c r="J166" s="145"/>
      <c r="K166" s="145"/>
      <c r="L166" s="145"/>
      <c r="M166" s="145"/>
    </row>
    <row r="167" spans="1:13" s="32" customFormat="1" ht="105" customHeight="1">
      <c r="A167" s="116" t="s">
        <v>363</v>
      </c>
      <c r="B167" s="52" t="s">
        <v>84</v>
      </c>
      <c r="C167" s="52" t="s">
        <v>71</v>
      </c>
      <c r="D167" s="52" t="s">
        <v>60</v>
      </c>
      <c r="E167" s="52" t="s">
        <v>11</v>
      </c>
      <c r="F167" s="52"/>
      <c r="G167" s="52"/>
      <c r="H167" s="52"/>
      <c r="I167" s="58">
        <f>I168</f>
        <v>10283.4</v>
      </c>
      <c r="J167" s="143"/>
      <c r="K167" s="143"/>
      <c r="L167" s="143"/>
      <c r="M167" s="143"/>
    </row>
    <row r="168" spans="1:13" s="32" customFormat="1" ht="30" customHeight="1">
      <c r="A168" s="75" t="s">
        <v>131</v>
      </c>
      <c r="B168" s="52" t="s">
        <v>84</v>
      </c>
      <c r="C168" s="52" t="s">
        <v>71</v>
      </c>
      <c r="D168" s="52" t="s">
        <v>60</v>
      </c>
      <c r="E168" s="52" t="s">
        <v>11</v>
      </c>
      <c r="F168" s="52" t="s">
        <v>130</v>
      </c>
      <c r="G168" s="52"/>
      <c r="H168" s="52"/>
      <c r="I168" s="58">
        <f>I169</f>
        <v>10283.4</v>
      </c>
      <c r="J168" s="145"/>
      <c r="K168" s="145"/>
      <c r="L168" s="145"/>
      <c r="M168" s="145"/>
    </row>
    <row r="169" spans="1:13" s="32" customFormat="1" ht="30">
      <c r="A169" s="75" t="s">
        <v>195</v>
      </c>
      <c r="B169" s="52" t="s">
        <v>84</v>
      </c>
      <c r="C169" s="52" t="s">
        <v>71</v>
      </c>
      <c r="D169" s="52" t="s">
        <v>60</v>
      </c>
      <c r="E169" s="52" t="s">
        <v>11</v>
      </c>
      <c r="F169" s="52" t="s">
        <v>134</v>
      </c>
      <c r="G169" s="52"/>
      <c r="H169" s="52"/>
      <c r="I169" s="58">
        <f>I170</f>
        <v>10283.4</v>
      </c>
      <c r="J169" s="145"/>
      <c r="K169" s="145"/>
      <c r="L169" s="145"/>
      <c r="M169" s="145"/>
    </row>
    <row r="170" spans="1:13" s="32" customFormat="1" ht="15.75">
      <c r="A170" s="77" t="s">
        <v>107</v>
      </c>
      <c r="B170" s="53" t="s">
        <v>84</v>
      </c>
      <c r="C170" s="53" t="s">
        <v>71</v>
      </c>
      <c r="D170" s="53" t="s">
        <v>60</v>
      </c>
      <c r="E170" s="53" t="s">
        <v>11</v>
      </c>
      <c r="F170" s="64" t="s">
        <v>134</v>
      </c>
      <c r="G170" s="64" t="s">
        <v>91</v>
      </c>
      <c r="H170" s="64"/>
      <c r="I170" s="183">
        <v>10283.4</v>
      </c>
      <c r="J170" s="58" t="e">
        <f>#REF!</f>
        <v>#REF!</v>
      </c>
      <c r="K170" s="58" t="e">
        <f>#REF!</f>
        <v>#REF!</v>
      </c>
      <c r="L170" s="58" t="e">
        <f>#REF!</f>
        <v>#REF!</v>
      </c>
      <c r="M170" s="58" t="e">
        <f>#REF!</f>
        <v>#REF!</v>
      </c>
    </row>
    <row r="171" spans="1:13" s="32" customFormat="1" ht="76.5" customHeight="1">
      <c r="A171" s="76" t="s">
        <v>12</v>
      </c>
      <c r="B171" s="52" t="s">
        <v>84</v>
      </c>
      <c r="C171" s="52" t="s">
        <v>71</v>
      </c>
      <c r="D171" s="52" t="s">
        <v>60</v>
      </c>
      <c r="E171" s="52" t="s">
        <v>13</v>
      </c>
      <c r="F171" s="54"/>
      <c r="G171" s="54"/>
      <c r="H171" s="54"/>
      <c r="I171" s="58">
        <f>I172</f>
        <v>24.3</v>
      </c>
      <c r="J171" s="57" t="e">
        <f>#REF!</f>
        <v>#REF!</v>
      </c>
      <c r="K171" s="57" t="e">
        <f>#REF!</f>
        <v>#REF!</v>
      </c>
      <c r="L171" s="57" t="e">
        <f>#REF!</f>
        <v>#REF!</v>
      </c>
      <c r="M171" s="57" t="e">
        <f>#REF!</f>
        <v>#REF!</v>
      </c>
    </row>
    <row r="172" spans="1:13" s="32" customFormat="1" ht="30" customHeight="1">
      <c r="A172" s="75" t="s">
        <v>131</v>
      </c>
      <c r="B172" s="52" t="s">
        <v>84</v>
      </c>
      <c r="C172" s="52" t="s">
        <v>71</v>
      </c>
      <c r="D172" s="52" t="s">
        <v>60</v>
      </c>
      <c r="E172" s="52" t="s">
        <v>13</v>
      </c>
      <c r="F172" s="52" t="s">
        <v>130</v>
      </c>
      <c r="G172" s="54"/>
      <c r="H172" s="54"/>
      <c r="I172" s="58">
        <f>I173</f>
        <v>24.3</v>
      </c>
      <c r="J172" s="59">
        <v>1.6</v>
      </c>
      <c r="K172" s="59">
        <v>1.6</v>
      </c>
      <c r="L172" s="59">
        <v>1.6</v>
      </c>
      <c r="M172" s="59">
        <v>1.6</v>
      </c>
    </row>
    <row r="173" spans="1:13" s="32" customFormat="1" ht="30">
      <c r="A173" s="75" t="s">
        <v>133</v>
      </c>
      <c r="B173" s="52" t="s">
        <v>84</v>
      </c>
      <c r="C173" s="52" t="s">
        <v>71</v>
      </c>
      <c r="D173" s="52" t="s">
        <v>60</v>
      </c>
      <c r="E173" s="52" t="s">
        <v>13</v>
      </c>
      <c r="F173" s="52" t="s">
        <v>132</v>
      </c>
      <c r="G173" s="54"/>
      <c r="H173" s="54"/>
      <c r="I173" s="58">
        <f>I174</f>
        <v>24.3</v>
      </c>
      <c r="J173" s="59"/>
      <c r="K173" s="59"/>
      <c r="L173" s="59"/>
      <c r="M173" s="59"/>
    </row>
    <row r="174" spans="1:13" s="32" customFormat="1" ht="15.75">
      <c r="A174" s="77" t="s">
        <v>106</v>
      </c>
      <c r="B174" s="53" t="s">
        <v>84</v>
      </c>
      <c r="C174" s="53" t="s">
        <v>71</v>
      </c>
      <c r="D174" s="53" t="s">
        <v>60</v>
      </c>
      <c r="E174" s="53" t="s">
        <v>13</v>
      </c>
      <c r="F174" s="53" t="s">
        <v>132</v>
      </c>
      <c r="G174" s="53" t="s">
        <v>90</v>
      </c>
      <c r="H174" s="63"/>
      <c r="I174" s="60">
        <v>24.3</v>
      </c>
      <c r="J174" s="57">
        <f>J175</f>
        <v>0</v>
      </c>
      <c r="K174" s="57">
        <f>K175</f>
        <v>0</v>
      </c>
      <c r="L174" s="57">
        <f>L175</f>
        <v>0</v>
      </c>
      <c r="M174" s="57">
        <f>M175</f>
        <v>0</v>
      </c>
    </row>
    <row r="175" spans="1:13" s="32" customFormat="1" ht="45.75" customHeight="1">
      <c r="A175" s="78" t="s">
        <v>93</v>
      </c>
      <c r="B175" s="54" t="s">
        <v>85</v>
      </c>
      <c r="C175" s="54"/>
      <c r="D175" s="54"/>
      <c r="E175" s="54"/>
      <c r="F175" s="54"/>
      <c r="G175" s="54"/>
      <c r="H175" s="54"/>
      <c r="I175" s="55">
        <f>I178+I195+I232+I209+I223</f>
        <v>22687.5</v>
      </c>
      <c r="J175" s="82"/>
      <c r="K175" s="82"/>
      <c r="L175" s="82"/>
      <c r="M175" s="82"/>
    </row>
    <row r="176" spans="1:13" s="32" customFormat="1" ht="16.5" customHeight="1">
      <c r="A176" s="78" t="s">
        <v>106</v>
      </c>
      <c r="B176" s="54" t="s">
        <v>85</v>
      </c>
      <c r="C176" s="54"/>
      <c r="D176" s="54"/>
      <c r="E176" s="54"/>
      <c r="F176" s="54"/>
      <c r="G176" s="54" t="s">
        <v>90</v>
      </c>
      <c r="H176" s="54"/>
      <c r="I176" s="55">
        <f>I184+I187+I191+I194+I208+I215+I222+I231+I202</f>
        <v>15009.100000000002</v>
      </c>
      <c r="J176" s="82"/>
      <c r="K176" s="82"/>
      <c r="L176" s="82"/>
      <c r="M176" s="82"/>
    </row>
    <row r="177" spans="1:13" s="32" customFormat="1" ht="18" customHeight="1">
      <c r="A177" s="78" t="s">
        <v>107</v>
      </c>
      <c r="B177" s="54" t="s">
        <v>85</v>
      </c>
      <c r="C177" s="54"/>
      <c r="D177" s="54"/>
      <c r="E177" s="54"/>
      <c r="F177" s="54"/>
      <c r="G177" s="54" t="s">
        <v>91</v>
      </c>
      <c r="H177" s="54"/>
      <c r="I177" s="55">
        <f>I238+I242</f>
        <v>7678.4</v>
      </c>
      <c r="J177" s="82"/>
      <c r="K177" s="82"/>
      <c r="L177" s="82"/>
      <c r="M177" s="82"/>
    </row>
    <row r="178" spans="1:13" s="32" customFormat="1" ht="15.75">
      <c r="A178" s="78" t="s">
        <v>112</v>
      </c>
      <c r="B178" s="54">
        <v>163</v>
      </c>
      <c r="C178" s="54" t="s">
        <v>57</v>
      </c>
      <c r="D178" s="54"/>
      <c r="E178" s="54"/>
      <c r="F178" s="52"/>
      <c r="G178" s="52"/>
      <c r="H178" s="52"/>
      <c r="I178" s="55">
        <f>I179</f>
        <v>8279.6</v>
      </c>
      <c r="J178" s="82"/>
      <c r="K178" s="82"/>
      <c r="L178" s="82"/>
      <c r="M178" s="82"/>
    </row>
    <row r="179" spans="1:13" s="32" customFormat="1" ht="15.75">
      <c r="A179" s="78" t="s">
        <v>44</v>
      </c>
      <c r="B179" s="54">
        <v>163</v>
      </c>
      <c r="C179" s="54" t="s">
        <v>57</v>
      </c>
      <c r="D179" s="54" t="s">
        <v>98</v>
      </c>
      <c r="E179" s="54"/>
      <c r="F179" s="54"/>
      <c r="G179" s="54"/>
      <c r="H179" s="54"/>
      <c r="I179" s="55">
        <f>I180</f>
        <v>8279.6</v>
      </c>
      <c r="J179" s="153"/>
      <c r="K179" s="153"/>
      <c r="L179" s="153"/>
      <c r="M179" s="153"/>
    </row>
    <row r="180" spans="1:13" s="32" customFormat="1" ht="15">
      <c r="A180" s="75" t="s">
        <v>30</v>
      </c>
      <c r="B180" s="52" t="s">
        <v>85</v>
      </c>
      <c r="C180" s="52" t="s">
        <v>57</v>
      </c>
      <c r="D180" s="52" t="s">
        <v>98</v>
      </c>
      <c r="E180" s="52" t="s">
        <v>243</v>
      </c>
      <c r="F180" s="52"/>
      <c r="G180" s="52"/>
      <c r="H180" s="52"/>
      <c r="I180" s="58">
        <f>I181+I188</f>
        <v>8279.6</v>
      </c>
      <c r="J180" s="145"/>
      <c r="K180" s="145"/>
      <c r="L180" s="145"/>
      <c r="M180" s="145"/>
    </row>
    <row r="181" spans="1:13" s="32" customFormat="1" ht="30">
      <c r="A181" s="80" t="s">
        <v>114</v>
      </c>
      <c r="B181" s="52" t="s">
        <v>85</v>
      </c>
      <c r="C181" s="52" t="s">
        <v>57</v>
      </c>
      <c r="D181" s="52" t="s">
        <v>98</v>
      </c>
      <c r="E181" s="52" t="s">
        <v>244</v>
      </c>
      <c r="F181" s="52"/>
      <c r="G181" s="52"/>
      <c r="H181" s="52"/>
      <c r="I181" s="58">
        <f>I183+I185</f>
        <v>6979.6</v>
      </c>
      <c r="J181" s="145"/>
      <c r="K181" s="145"/>
      <c r="L181" s="145"/>
      <c r="M181" s="145"/>
    </row>
    <row r="182" spans="1:13" s="32" customFormat="1" ht="77.25" customHeight="1">
      <c r="A182" s="75" t="s">
        <v>412</v>
      </c>
      <c r="B182" s="52" t="s">
        <v>85</v>
      </c>
      <c r="C182" s="52" t="s">
        <v>57</v>
      </c>
      <c r="D182" s="52" t="s">
        <v>98</v>
      </c>
      <c r="E182" s="52" t="s">
        <v>244</v>
      </c>
      <c r="F182" s="52" t="s">
        <v>115</v>
      </c>
      <c r="G182" s="52"/>
      <c r="H182" s="52"/>
      <c r="I182" s="58">
        <f>I183</f>
        <v>6583.8</v>
      </c>
      <c r="J182" s="145"/>
      <c r="K182" s="145"/>
      <c r="L182" s="145"/>
      <c r="M182" s="145"/>
    </row>
    <row r="183" spans="1:13" s="32" customFormat="1" ht="30">
      <c r="A183" s="75" t="s">
        <v>411</v>
      </c>
      <c r="B183" s="52">
        <v>163</v>
      </c>
      <c r="C183" s="52" t="s">
        <v>57</v>
      </c>
      <c r="D183" s="52" t="s">
        <v>98</v>
      </c>
      <c r="E183" s="52" t="s">
        <v>244</v>
      </c>
      <c r="F183" s="52" t="s">
        <v>116</v>
      </c>
      <c r="G183" s="52"/>
      <c r="H183" s="52"/>
      <c r="I183" s="58">
        <f>I184</f>
        <v>6583.8</v>
      </c>
      <c r="J183" s="145"/>
      <c r="K183" s="145"/>
      <c r="L183" s="145"/>
      <c r="M183" s="145"/>
    </row>
    <row r="184" spans="1:13" s="32" customFormat="1" ht="15.75">
      <c r="A184" s="77" t="s">
        <v>106</v>
      </c>
      <c r="B184" s="53">
        <v>163</v>
      </c>
      <c r="C184" s="53" t="s">
        <v>57</v>
      </c>
      <c r="D184" s="53" t="s">
        <v>98</v>
      </c>
      <c r="E184" s="53" t="s">
        <v>244</v>
      </c>
      <c r="F184" s="53" t="s">
        <v>116</v>
      </c>
      <c r="G184" s="53" t="s">
        <v>90</v>
      </c>
      <c r="H184" s="53"/>
      <c r="I184" s="60">
        <v>6583.8</v>
      </c>
      <c r="J184" s="82"/>
      <c r="K184" s="82"/>
      <c r="L184" s="82"/>
      <c r="M184" s="82"/>
    </row>
    <row r="185" spans="1:13" s="32" customFormat="1" ht="30">
      <c r="A185" s="76" t="s">
        <v>413</v>
      </c>
      <c r="B185" s="52">
        <v>163</v>
      </c>
      <c r="C185" s="52" t="s">
        <v>57</v>
      </c>
      <c r="D185" s="52" t="s">
        <v>98</v>
      </c>
      <c r="E185" s="52" t="s">
        <v>244</v>
      </c>
      <c r="F185" s="52" t="s">
        <v>117</v>
      </c>
      <c r="G185" s="52"/>
      <c r="H185" s="52"/>
      <c r="I185" s="58">
        <f>I186</f>
        <v>395.8</v>
      </c>
      <c r="J185" s="144"/>
      <c r="K185" s="144"/>
      <c r="L185" s="144"/>
      <c r="M185" s="144"/>
    </row>
    <row r="186" spans="1:13" s="32" customFormat="1" ht="45">
      <c r="A186" s="76" t="s">
        <v>414</v>
      </c>
      <c r="B186" s="52">
        <v>163</v>
      </c>
      <c r="C186" s="52" t="s">
        <v>57</v>
      </c>
      <c r="D186" s="52" t="s">
        <v>98</v>
      </c>
      <c r="E186" s="52" t="s">
        <v>244</v>
      </c>
      <c r="F186" s="52" t="s">
        <v>119</v>
      </c>
      <c r="G186" s="52"/>
      <c r="H186" s="52"/>
      <c r="I186" s="58">
        <f>I187</f>
        <v>395.8</v>
      </c>
      <c r="J186" s="58" t="e">
        <f>#REF!</f>
        <v>#REF!</v>
      </c>
      <c r="K186" s="58" t="e">
        <f>#REF!</f>
        <v>#REF!</v>
      </c>
      <c r="L186" s="58" t="e">
        <f>#REF!</f>
        <v>#REF!</v>
      </c>
      <c r="M186" s="58" t="e">
        <f>#REF!</f>
        <v>#REF!</v>
      </c>
    </row>
    <row r="187" spans="1:13" s="32" customFormat="1" ht="15.75">
      <c r="A187" s="77" t="s">
        <v>106</v>
      </c>
      <c r="B187" s="53">
        <v>163</v>
      </c>
      <c r="C187" s="53" t="s">
        <v>57</v>
      </c>
      <c r="D187" s="53" t="s">
        <v>98</v>
      </c>
      <c r="E187" s="53" t="s">
        <v>244</v>
      </c>
      <c r="F187" s="53" t="s">
        <v>119</v>
      </c>
      <c r="G187" s="53" t="s">
        <v>90</v>
      </c>
      <c r="H187" s="53"/>
      <c r="I187" s="60">
        <v>395.8</v>
      </c>
      <c r="J187" s="58" t="e">
        <f>#REF!</f>
        <v>#REF!</v>
      </c>
      <c r="K187" s="58" t="e">
        <f>#REF!</f>
        <v>#REF!</v>
      </c>
      <c r="L187" s="58" t="e">
        <f>#REF!</f>
        <v>#REF!</v>
      </c>
      <c r="M187" s="58" t="e">
        <f>#REF!</f>
        <v>#REF!</v>
      </c>
    </row>
    <row r="188" spans="1:13" s="32" customFormat="1" ht="57" customHeight="1">
      <c r="A188" s="76" t="s">
        <v>9</v>
      </c>
      <c r="B188" s="52">
        <v>163</v>
      </c>
      <c r="C188" s="52" t="s">
        <v>57</v>
      </c>
      <c r="D188" s="52" t="s">
        <v>98</v>
      </c>
      <c r="E188" s="52" t="s">
        <v>10</v>
      </c>
      <c r="F188" s="52"/>
      <c r="G188" s="52"/>
      <c r="H188" s="52"/>
      <c r="I188" s="58">
        <f>I189+I192</f>
        <v>1300</v>
      </c>
      <c r="J188" s="145"/>
      <c r="K188" s="145"/>
      <c r="L188" s="145"/>
      <c r="M188" s="145"/>
    </row>
    <row r="189" spans="1:13" s="32" customFormat="1" ht="30">
      <c r="A189" s="76" t="s">
        <v>413</v>
      </c>
      <c r="B189" s="52" t="s">
        <v>85</v>
      </c>
      <c r="C189" s="52" t="s">
        <v>57</v>
      </c>
      <c r="D189" s="52" t="s">
        <v>98</v>
      </c>
      <c r="E189" s="52" t="s">
        <v>10</v>
      </c>
      <c r="F189" s="52" t="s">
        <v>117</v>
      </c>
      <c r="G189" s="52"/>
      <c r="H189" s="52"/>
      <c r="I189" s="58">
        <f>I190</f>
        <v>1295.8</v>
      </c>
      <c r="J189" s="55" t="e">
        <f>#REF!+J190</f>
        <v>#REF!</v>
      </c>
      <c r="K189" s="55" t="e">
        <f>#REF!+K190</f>
        <v>#REF!</v>
      </c>
      <c r="L189" s="55" t="e">
        <f>#REF!+L190</f>
        <v>#REF!</v>
      </c>
      <c r="M189" s="55" t="e">
        <f>#REF!+M190</f>
        <v>#REF!</v>
      </c>
    </row>
    <row r="190" spans="1:13" s="32" customFormat="1" ht="45">
      <c r="A190" s="76" t="s">
        <v>414</v>
      </c>
      <c r="B190" s="52" t="s">
        <v>85</v>
      </c>
      <c r="C190" s="52" t="s">
        <v>57</v>
      </c>
      <c r="D190" s="52" t="s">
        <v>98</v>
      </c>
      <c r="E190" s="52" t="s">
        <v>10</v>
      </c>
      <c r="F190" s="52" t="s">
        <v>119</v>
      </c>
      <c r="G190" s="52"/>
      <c r="H190" s="52"/>
      <c r="I190" s="58">
        <f>I191</f>
        <v>1295.8</v>
      </c>
      <c r="J190" s="55" t="e">
        <f>#REF!+#REF!+#REF!</f>
        <v>#REF!</v>
      </c>
      <c r="K190" s="55" t="e">
        <f>#REF!+#REF!+#REF!</f>
        <v>#REF!</v>
      </c>
      <c r="L190" s="55" t="e">
        <f>#REF!+#REF!+#REF!</f>
        <v>#REF!</v>
      </c>
      <c r="M190" s="55" t="e">
        <f>#REF!+#REF!+#REF!</f>
        <v>#REF!</v>
      </c>
    </row>
    <row r="191" spans="1:13" s="41" customFormat="1" ht="15">
      <c r="A191" s="79" t="s">
        <v>106</v>
      </c>
      <c r="B191" s="53" t="s">
        <v>85</v>
      </c>
      <c r="C191" s="53" t="s">
        <v>57</v>
      </c>
      <c r="D191" s="53" t="s">
        <v>98</v>
      </c>
      <c r="E191" s="53" t="s">
        <v>10</v>
      </c>
      <c r="F191" s="53" t="s">
        <v>119</v>
      </c>
      <c r="G191" s="53" t="s">
        <v>90</v>
      </c>
      <c r="H191" s="53"/>
      <c r="I191" s="60">
        <v>1295.8</v>
      </c>
      <c r="J191" s="145"/>
      <c r="K191" s="145"/>
      <c r="L191" s="145"/>
      <c r="M191" s="145"/>
    </row>
    <row r="192" spans="1:13" s="41" customFormat="1" ht="15.75">
      <c r="A192" s="76" t="s">
        <v>127</v>
      </c>
      <c r="B192" s="52">
        <v>163</v>
      </c>
      <c r="C192" s="52" t="s">
        <v>57</v>
      </c>
      <c r="D192" s="52" t="s">
        <v>98</v>
      </c>
      <c r="E192" s="52" t="s">
        <v>10</v>
      </c>
      <c r="F192" s="52" t="s">
        <v>126</v>
      </c>
      <c r="G192" s="52"/>
      <c r="H192" s="52"/>
      <c r="I192" s="58">
        <f>I193</f>
        <v>4.2</v>
      </c>
      <c r="J192" s="58" t="e">
        <f>#REF!+J193</f>
        <v>#REF!</v>
      </c>
      <c r="K192" s="58" t="e">
        <f>#REF!+K193</f>
        <v>#REF!</v>
      </c>
      <c r="L192" s="58" t="e">
        <f>#REF!+L193</f>
        <v>#REF!</v>
      </c>
      <c r="M192" s="58" t="e">
        <f>#REF!+M193</f>
        <v>#REF!</v>
      </c>
    </row>
    <row r="193" spans="1:13" s="41" customFormat="1" ht="15.75">
      <c r="A193" s="76" t="s">
        <v>129</v>
      </c>
      <c r="B193" s="52">
        <v>163</v>
      </c>
      <c r="C193" s="52" t="s">
        <v>57</v>
      </c>
      <c r="D193" s="52" t="s">
        <v>98</v>
      </c>
      <c r="E193" s="52" t="s">
        <v>10</v>
      </c>
      <c r="F193" s="52" t="s">
        <v>128</v>
      </c>
      <c r="G193" s="52"/>
      <c r="H193" s="52"/>
      <c r="I193" s="58">
        <f>I194</f>
        <v>4.2</v>
      </c>
      <c r="J193" s="145"/>
      <c r="K193" s="145"/>
      <c r="L193" s="145"/>
      <c r="M193" s="145"/>
    </row>
    <row r="194" spans="1:13" s="41" customFormat="1" ht="15.75">
      <c r="A194" s="77" t="s">
        <v>106</v>
      </c>
      <c r="B194" s="53">
        <v>163</v>
      </c>
      <c r="C194" s="53" t="s">
        <v>57</v>
      </c>
      <c r="D194" s="53" t="s">
        <v>98</v>
      </c>
      <c r="E194" s="53" t="s">
        <v>10</v>
      </c>
      <c r="F194" s="53" t="s">
        <v>128</v>
      </c>
      <c r="G194" s="53" t="s">
        <v>90</v>
      </c>
      <c r="H194" s="53"/>
      <c r="I194" s="60">
        <v>4.2</v>
      </c>
      <c r="J194" s="145"/>
      <c r="K194" s="145"/>
      <c r="L194" s="145"/>
      <c r="M194" s="145"/>
    </row>
    <row r="195" spans="1:13" s="41" customFormat="1" ht="15">
      <c r="A195" s="78" t="s">
        <v>45</v>
      </c>
      <c r="B195" s="54" t="s">
        <v>85</v>
      </c>
      <c r="C195" s="54" t="s">
        <v>60</v>
      </c>
      <c r="D195" s="54"/>
      <c r="E195" s="52"/>
      <c r="F195" s="52"/>
      <c r="G195" s="52"/>
      <c r="H195" s="52"/>
      <c r="I195" s="55">
        <f>I203+I196</f>
        <v>513</v>
      </c>
      <c r="J195" s="145"/>
      <c r="K195" s="145"/>
      <c r="L195" s="145"/>
      <c r="M195" s="145"/>
    </row>
    <row r="196" spans="1:13" s="41" customFormat="1" ht="15">
      <c r="A196" s="184" t="s">
        <v>416</v>
      </c>
      <c r="B196" s="54" t="s">
        <v>85</v>
      </c>
      <c r="C196" s="54" t="s">
        <v>60</v>
      </c>
      <c r="D196" s="54" t="s">
        <v>59</v>
      </c>
      <c r="E196" s="52"/>
      <c r="F196" s="52"/>
      <c r="G196" s="52"/>
      <c r="H196" s="52"/>
      <c r="I196" s="55">
        <f aca="true" t="shared" si="4" ref="I196:I201">I197</f>
        <v>313</v>
      </c>
      <c r="J196" s="145"/>
      <c r="K196" s="145"/>
      <c r="L196" s="145"/>
      <c r="M196" s="145"/>
    </row>
    <row r="197" spans="1:13" s="41" customFormat="1" ht="60">
      <c r="A197" s="76" t="s">
        <v>162</v>
      </c>
      <c r="B197" s="52" t="s">
        <v>85</v>
      </c>
      <c r="C197" s="52" t="s">
        <v>60</v>
      </c>
      <c r="D197" s="52" t="s">
        <v>59</v>
      </c>
      <c r="E197" s="52" t="s">
        <v>324</v>
      </c>
      <c r="F197" s="52"/>
      <c r="G197" s="52"/>
      <c r="H197" s="52"/>
      <c r="I197" s="58">
        <f t="shared" si="4"/>
        <v>313</v>
      </c>
      <c r="J197" s="145"/>
      <c r="K197" s="145"/>
      <c r="L197" s="145"/>
      <c r="M197" s="145"/>
    </row>
    <row r="198" spans="1:13" s="41" customFormat="1" ht="45">
      <c r="A198" s="185" t="s">
        <v>417</v>
      </c>
      <c r="B198" s="52" t="s">
        <v>85</v>
      </c>
      <c r="C198" s="52" t="s">
        <v>60</v>
      </c>
      <c r="D198" s="52" t="s">
        <v>59</v>
      </c>
      <c r="E198" s="52" t="s">
        <v>418</v>
      </c>
      <c r="F198" s="52"/>
      <c r="G198" s="52"/>
      <c r="H198" s="52"/>
      <c r="I198" s="58">
        <f t="shared" si="4"/>
        <v>313</v>
      </c>
      <c r="J198" s="145"/>
      <c r="K198" s="145"/>
      <c r="L198" s="145"/>
      <c r="M198" s="145"/>
    </row>
    <row r="199" spans="1:13" s="41" customFormat="1" ht="15.75">
      <c r="A199" s="76" t="s">
        <v>271</v>
      </c>
      <c r="B199" s="52" t="s">
        <v>85</v>
      </c>
      <c r="C199" s="52" t="s">
        <v>60</v>
      </c>
      <c r="D199" s="52" t="s">
        <v>59</v>
      </c>
      <c r="E199" s="52" t="s">
        <v>419</v>
      </c>
      <c r="F199" s="52"/>
      <c r="G199" s="52"/>
      <c r="H199" s="52"/>
      <c r="I199" s="58">
        <f t="shared" si="4"/>
        <v>313</v>
      </c>
      <c r="J199" s="145"/>
      <c r="K199" s="145"/>
      <c r="L199" s="145"/>
      <c r="M199" s="145"/>
    </row>
    <row r="200" spans="1:13" s="41" customFormat="1" ht="45">
      <c r="A200" s="186" t="s">
        <v>420</v>
      </c>
      <c r="B200" s="52" t="s">
        <v>85</v>
      </c>
      <c r="C200" s="52" t="s">
        <v>60</v>
      </c>
      <c r="D200" s="52" t="s">
        <v>59</v>
      </c>
      <c r="E200" s="52" t="s">
        <v>419</v>
      </c>
      <c r="F200" s="52" t="s">
        <v>200</v>
      </c>
      <c r="G200" s="52"/>
      <c r="H200" s="52"/>
      <c r="I200" s="58">
        <f t="shared" si="4"/>
        <v>313</v>
      </c>
      <c r="J200" s="145"/>
      <c r="K200" s="145"/>
      <c r="L200" s="145"/>
      <c r="M200" s="145"/>
    </row>
    <row r="201" spans="1:13" s="41" customFormat="1" ht="15">
      <c r="A201" s="186" t="s">
        <v>229</v>
      </c>
      <c r="B201" s="52" t="s">
        <v>85</v>
      </c>
      <c r="C201" s="52" t="s">
        <v>60</v>
      </c>
      <c r="D201" s="52" t="s">
        <v>59</v>
      </c>
      <c r="E201" s="52" t="s">
        <v>419</v>
      </c>
      <c r="F201" s="52" t="s">
        <v>27</v>
      </c>
      <c r="G201" s="52"/>
      <c r="H201" s="52"/>
      <c r="I201" s="58">
        <f t="shared" si="4"/>
        <v>313</v>
      </c>
      <c r="J201" s="145"/>
      <c r="K201" s="145"/>
      <c r="L201" s="145"/>
      <c r="M201" s="145"/>
    </row>
    <row r="202" spans="1:13" s="41" customFormat="1" ht="15">
      <c r="A202" s="187" t="s">
        <v>106</v>
      </c>
      <c r="B202" s="53" t="s">
        <v>85</v>
      </c>
      <c r="C202" s="53" t="s">
        <v>60</v>
      </c>
      <c r="D202" s="53" t="s">
        <v>59</v>
      </c>
      <c r="E202" s="53" t="s">
        <v>419</v>
      </c>
      <c r="F202" s="53" t="s">
        <v>27</v>
      </c>
      <c r="G202" s="53" t="s">
        <v>90</v>
      </c>
      <c r="H202" s="52"/>
      <c r="I202" s="60">
        <v>313</v>
      </c>
      <c r="J202" s="145"/>
      <c r="K202" s="145"/>
      <c r="L202" s="145"/>
      <c r="M202" s="145"/>
    </row>
    <row r="203" spans="1:42" s="29" customFormat="1" ht="28.5">
      <c r="A203" s="78" t="s">
        <v>75</v>
      </c>
      <c r="B203" s="54" t="s">
        <v>85</v>
      </c>
      <c r="C203" s="54" t="s">
        <v>60</v>
      </c>
      <c r="D203" s="54" t="s">
        <v>72</v>
      </c>
      <c r="E203" s="52"/>
      <c r="F203" s="52"/>
      <c r="G203" s="52"/>
      <c r="H203" s="52"/>
      <c r="I203" s="55">
        <f>I204</f>
        <v>200</v>
      </c>
      <c r="J203" s="152"/>
      <c r="K203" s="152"/>
      <c r="L203" s="152"/>
      <c r="M203" s="152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</row>
    <row r="204" spans="1:42" s="29" customFormat="1" ht="18">
      <c r="A204" s="75" t="s">
        <v>30</v>
      </c>
      <c r="B204" s="52" t="s">
        <v>85</v>
      </c>
      <c r="C204" s="52" t="s">
        <v>60</v>
      </c>
      <c r="D204" s="52" t="s">
        <v>72</v>
      </c>
      <c r="E204" s="52" t="s">
        <v>243</v>
      </c>
      <c r="F204" s="52"/>
      <c r="G204" s="52"/>
      <c r="H204" s="52"/>
      <c r="I204" s="58">
        <f>I205</f>
        <v>200</v>
      </c>
      <c r="J204" s="152"/>
      <c r="K204" s="152"/>
      <c r="L204" s="152"/>
      <c r="M204" s="152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</row>
    <row r="205" spans="1:42" s="29" customFormat="1" ht="44.25" customHeight="1">
      <c r="A205" s="75" t="s">
        <v>207</v>
      </c>
      <c r="B205" s="52" t="s">
        <v>85</v>
      </c>
      <c r="C205" s="52" t="s">
        <v>60</v>
      </c>
      <c r="D205" s="52" t="s">
        <v>72</v>
      </c>
      <c r="E205" s="52" t="s">
        <v>355</v>
      </c>
      <c r="F205" s="52"/>
      <c r="G205" s="52"/>
      <c r="H205" s="52"/>
      <c r="I205" s="58">
        <f>I206</f>
        <v>200</v>
      </c>
      <c r="J205" s="152"/>
      <c r="K205" s="152"/>
      <c r="L205" s="152"/>
      <c r="M205" s="152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</row>
    <row r="206" spans="1:42" s="29" customFormat="1" ht="30">
      <c r="A206" s="76" t="s">
        <v>413</v>
      </c>
      <c r="B206" s="52" t="s">
        <v>85</v>
      </c>
      <c r="C206" s="52" t="s">
        <v>60</v>
      </c>
      <c r="D206" s="52" t="s">
        <v>72</v>
      </c>
      <c r="E206" s="52" t="s">
        <v>355</v>
      </c>
      <c r="F206" s="52" t="s">
        <v>117</v>
      </c>
      <c r="G206" s="52"/>
      <c r="H206" s="52"/>
      <c r="I206" s="58">
        <f>I207</f>
        <v>200</v>
      </c>
      <c r="J206" s="152"/>
      <c r="K206" s="152"/>
      <c r="L206" s="152"/>
      <c r="M206" s="152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</row>
    <row r="207" spans="1:42" s="29" customFormat="1" ht="45">
      <c r="A207" s="76" t="s">
        <v>414</v>
      </c>
      <c r="B207" s="52" t="s">
        <v>85</v>
      </c>
      <c r="C207" s="52" t="s">
        <v>60</v>
      </c>
      <c r="D207" s="52" t="s">
        <v>72</v>
      </c>
      <c r="E207" s="52" t="s">
        <v>355</v>
      </c>
      <c r="F207" s="52" t="s">
        <v>119</v>
      </c>
      <c r="G207" s="52"/>
      <c r="H207" s="52"/>
      <c r="I207" s="58">
        <f>I208</f>
        <v>200</v>
      </c>
      <c r="J207" s="145"/>
      <c r="K207" s="145"/>
      <c r="L207" s="145"/>
      <c r="M207" s="145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</row>
    <row r="208" spans="1:42" s="29" customFormat="1" ht="18">
      <c r="A208" s="77" t="s">
        <v>106</v>
      </c>
      <c r="B208" s="53" t="s">
        <v>85</v>
      </c>
      <c r="C208" s="53" t="s">
        <v>60</v>
      </c>
      <c r="D208" s="53" t="s">
        <v>72</v>
      </c>
      <c r="E208" s="53" t="s">
        <v>355</v>
      </c>
      <c r="F208" s="53" t="s">
        <v>119</v>
      </c>
      <c r="G208" s="53" t="s">
        <v>90</v>
      </c>
      <c r="H208" s="53"/>
      <c r="I208" s="60">
        <v>200</v>
      </c>
      <c r="J208" s="145"/>
      <c r="K208" s="145"/>
      <c r="L208" s="145"/>
      <c r="M208" s="145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</row>
    <row r="209" spans="1:42" s="29" customFormat="1" ht="18">
      <c r="A209" s="78" t="s">
        <v>46</v>
      </c>
      <c r="B209" s="54" t="s">
        <v>85</v>
      </c>
      <c r="C209" s="54" t="s">
        <v>62</v>
      </c>
      <c r="D209" s="52"/>
      <c r="E209" s="52"/>
      <c r="F209" s="52"/>
      <c r="G209" s="52"/>
      <c r="H209" s="52"/>
      <c r="I209" s="55">
        <f>I210+I216</f>
        <v>2331.7</v>
      </c>
      <c r="J209" s="145"/>
      <c r="K209" s="145"/>
      <c r="L209" s="145"/>
      <c r="M209" s="145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</row>
    <row r="210" spans="1:42" s="29" customFormat="1" ht="18">
      <c r="A210" s="78" t="s">
        <v>47</v>
      </c>
      <c r="B210" s="54" t="s">
        <v>85</v>
      </c>
      <c r="C210" s="54" t="s">
        <v>62</v>
      </c>
      <c r="D210" s="54" t="s">
        <v>57</v>
      </c>
      <c r="E210" s="52"/>
      <c r="F210" s="52"/>
      <c r="G210" s="52"/>
      <c r="H210" s="52"/>
      <c r="I210" s="55">
        <f>I211</f>
        <v>1933.7</v>
      </c>
      <c r="J210" s="145"/>
      <c r="K210" s="145"/>
      <c r="L210" s="145"/>
      <c r="M210" s="145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</row>
    <row r="211" spans="1:42" s="29" customFormat="1" ht="18">
      <c r="A211" s="75" t="s">
        <v>30</v>
      </c>
      <c r="B211" s="52" t="s">
        <v>85</v>
      </c>
      <c r="C211" s="52" t="s">
        <v>62</v>
      </c>
      <c r="D211" s="52" t="s">
        <v>57</v>
      </c>
      <c r="E211" s="52" t="s">
        <v>243</v>
      </c>
      <c r="F211" s="52"/>
      <c r="G211" s="52"/>
      <c r="H211" s="52"/>
      <c r="I211" s="58">
        <f>I212</f>
        <v>1933.7</v>
      </c>
      <c r="J211" s="145"/>
      <c r="K211" s="145"/>
      <c r="L211" s="145"/>
      <c r="M211" s="145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</row>
    <row r="212" spans="1:42" s="29" customFormat="1" ht="47.25" customHeight="1">
      <c r="A212" s="75" t="s">
        <v>384</v>
      </c>
      <c r="B212" s="52" t="s">
        <v>85</v>
      </c>
      <c r="C212" s="52" t="s">
        <v>62</v>
      </c>
      <c r="D212" s="52" t="s">
        <v>57</v>
      </c>
      <c r="E212" s="52" t="s">
        <v>354</v>
      </c>
      <c r="F212" s="52"/>
      <c r="G212" s="52"/>
      <c r="H212" s="52"/>
      <c r="I212" s="58">
        <f>I213</f>
        <v>1933.7</v>
      </c>
      <c r="J212" s="145"/>
      <c r="K212" s="145"/>
      <c r="L212" s="145"/>
      <c r="M212" s="145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</row>
    <row r="213" spans="1:42" s="29" customFormat="1" ht="30">
      <c r="A213" s="76" t="s">
        <v>413</v>
      </c>
      <c r="B213" s="52" t="s">
        <v>85</v>
      </c>
      <c r="C213" s="52" t="s">
        <v>62</v>
      </c>
      <c r="D213" s="52" t="s">
        <v>57</v>
      </c>
      <c r="E213" s="52" t="s">
        <v>354</v>
      </c>
      <c r="F213" s="52" t="s">
        <v>117</v>
      </c>
      <c r="G213" s="52"/>
      <c r="H213" s="52"/>
      <c r="I213" s="58">
        <f>I214</f>
        <v>1933.7</v>
      </c>
      <c r="J213" s="145"/>
      <c r="K213" s="145"/>
      <c r="L213" s="145"/>
      <c r="M213" s="145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</row>
    <row r="214" spans="1:42" s="29" customFormat="1" ht="45">
      <c r="A214" s="76" t="s">
        <v>414</v>
      </c>
      <c r="B214" s="52" t="s">
        <v>85</v>
      </c>
      <c r="C214" s="52" t="s">
        <v>62</v>
      </c>
      <c r="D214" s="52" t="s">
        <v>57</v>
      </c>
      <c r="E214" s="52" t="s">
        <v>354</v>
      </c>
      <c r="F214" s="52" t="s">
        <v>119</v>
      </c>
      <c r="G214" s="52"/>
      <c r="H214" s="52"/>
      <c r="I214" s="58">
        <f>I215</f>
        <v>1933.7</v>
      </c>
      <c r="J214" s="145"/>
      <c r="K214" s="145"/>
      <c r="L214" s="145"/>
      <c r="M214" s="145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</row>
    <row r="215" spans="1:42" s="29" customFormat="1" ht="18">
      <c r="A215" s="77" t="s">
        <v>106</v>
      </c>
      <c r="B215" s="53" t="s">
        <v>85</v>
      </c>
      <c r="C215" s="53" t="s">
        <v>62</v>
      </c>
      <c r="D215" s="53" t="s">
        <v>57</v>
      </c>
      <c r="E215" s="53" t="s">
        <v>354</v>
      </c>
      <c r="F215" s="53" t="s">
        <v>119</v>
      </c>
      <c r="G215" s="53" t="s">
        <v>90</v>
      </c>
      <c r="H215" s="53"/>
      <c r="I215" s="60">
        <v>1933.7</v>
      </c>
      <c r="J215" s="145"/>
      <c r="K215" s="145"/>
      <c r="L215" s="145"/>
      <c r="M215" s="145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</row>
    <row r="216" spans="1:42" s="29" customFormat="1" ht="17.25" customHeight="1">
      <c r="A216" s="76" t="s">
        <v>210</v>
      </c>
      <c r="B216" s="54" t="s">
        <v>85</v>
      </c>
      <c r="C216" s="54" t="s">
        <v>62</v>
      </c>
      <c r="D216" s="54" t="s">
        <v>58</v>
      </c>
      <c r="E216" s="53"/>
      <c r="F216" s="53"/>
      <c r="G216" s="53"/>
      <c r="H216" s="53"/>
      <c r="I216" s="55">
        <f aca="true" t="shared" si="5" ref="I216:I221">I217</f>
        <v>398</v>
      </c>
      <c r="J216" s="145"/>
      <c r="K216" s="145"/>
      <c r="L216" s="145"/>
      <c r="M216" s="145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</row>
    <row r="217" spans="1:42" s="29" customFormat="1" ht="59.25" customHeight="1">
      <c r="A217" s="76" t="s">
        <v>415</v>
      </c>
      <c r="B217" s="52" t="s">
        <v>85</v>
      </c>
      <c r="C217" s="52" t="s">
        <v>62</v>
      </c>
      <c r="D217" s="52" t="s">
        <v>58</v>
      </c>
      <c r="E217" s="52" t="s">
        <v>311</v>
      </c>
      <c r="F217" s="53"/>
      <c r="G217" s="53"/>
      <c r="H217" s="53"/>
      <c r="I217" s="58">
        <f t="shared" si="5"/>
        <v>398</v>
      </c>
      <c r="J217" s="145"/>
      <c r="K217" s="145"/>
      <c r="L217" s="145"/>
      <c r="M217" s="145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</row>
    <row r="218" spans="1:42" s="29" customFormat="1" ht="59.25" customHeight="1">
      <c r="A218" s="76" t="s">
        <v>421</v>
      </c>
      <c r="B218" s="52" t="s">
        <v>85</v>
      </c>
      <c r="C218" s="52" t="s">
        <v>62</v>
      </c>
      <c r="D218" s="52" t="s">
        <v>58</v>
      </c>
      <c r="E218" s="52" t="s">
        <v>313</v>
      </c>
      <c r="F218" s="53"/>
      <c r="G218" s="53"/>
      <c r="H218" s="53"/>
      <c r="I218" s="58">
        <f t="shared" si="5"/>
        <v>398</v>
      </c>
      <c r="J218" s="145"/>
      <c r="K218" s="145"/>
      <c r="L218" s="145"/>
      <c r="M218" s="145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</row>
    <row r="219" spans="1:42" s="29" customFormat="1" ht="17.25" customHeight="1">
      <c r="A219" s="76" t="s">
        <v>271</v>
      </c>
      <c r="B219" s="52" t="s">
        <v>85</v>
      </c>
      <c r="C219" s="52" t="s">
        <v>62</v>
      </c>
      <c r="D219" s="52" t="s">
        <v>58</v>
      </c>
      <c r="E219" s="52" t="s">
        <v>314</v>
      </c>
      <c r="F219" s="53"/>
      <c r="G219" s="53"/>
      <c r="H219" s="53"/>
      <c r="I219" s="58">
        <f t="shared" si="5"/>
        <v>398</v>
      </c>
      <c r="J219" s="145"/>
      <c r="K219" s="145"/>
      <c r="L219" s="145"/>
      <c r="M219" s="145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</row>
    <row r="220" spans="1:42" s="29" customFormat="1" ht="28.5" customHeight="1">
      <c r="A220" s="76" t="s">
        <v>413</v>
      </c>
      <c r="B220" s="52" t="s">
        <v>85</v>
      </c>
      <c r="C220" s="52" t="s">
        <v>62</v>
      </c>
      <c r="D220" s="52" t="s">
        <v>58</v>
      </c>
      <c r="E220" s="52" t="s">
        <v>314</v>
      </c>
      <c r="F220" s="52" t="s">
        <v>117</v>
      </c>
      <c r="G220" s="52"/>
      <c r="H220" s="53"/>
      <c r="I220" s="58">
        <f t="shared" si="5"/>
        <v>398</v>
      </c>
      <c r="J220" s="145"/>
      <c r="K220" s="145"/>
      <c r="L220" s="145"/>
      <c r="M220" s="145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</row>
    <row r="221" spans="1:42" s="29" customFormat="1" ht="45.75" customHeight="1">
      <c r="A221" s="76" t="s">
        <v>414</v>
      </c>
      <c r="B221" s="52" t="s">
        <v>85</v>
      </c>
      <c r="C221" s="52" t="s">
        <v>62</v>
      </c>
      <c r="D221" s="52" t="s">
        <v>58</v>
      </c>
      <c r="E221" s="52" t="s">
        <v>314</v>
      </c>
      <c r="F221" s="52" t="s">
        <v>119</v>
      </c>
      <c r="G221" s="52"/>
      <c r="H221" s="53"/>
      <c r="I221" s="58">
        <f t="shared" si="5"/>
        <v>398</v>
      </c>
      <c r="J221" s="145"/>
      <c r="K221" s="145"/>
      <c r="L221" s="145"/>
      <c r="M221" s="145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</row>
    <row r="222" spans="1:42" s="29" customFormat="1" ht="15" customHeight="1">
      <c r="A222" s="79" t="s">
        <v>106</v>
      </c>
      <c r="B222" s="53" t="s">
        <v>85</v>
      </c>
      <c r="C222" s="53" t="s">
        <v>62</v>
      </c>
      <c r="D222" s="53" t="s">
        <v>58</v>
      </c>
      <c r="E222" s="53" t="s">
        <v>314</v>
      </c>
      <c r="F222" s="53" t="s">
        <v>119</v>
      </c>
      <c r="G222" s="53" t="s">
        <v>90</v>
      </c>
      <c r="H222" s="53"/>
      <c r="I222" s="60">
        <v>398</v>
      </c>
      <c r="J222" s="145"/>
      <c r="K222" s="145"/>
      <c r="L222" s="145"/>
      <c r="M222" s="145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</row>
    <row r="223" spans="1:42" s="29" customFormat="1" ht="15" customHeight="1">
      <c r="A223" s="78" t="s">
        <v>49</v>
      </c>
      <c r="B223" s="54" t="s">
        <v>85</v>
      </c>
      <c r="C223" s="54" t="s">
        <v>64</v>
      </c>
      <c r="D223" s="54"/>
      <c r="E223" s="54"/>
      <c r="F223" s="54"/>
      <c r="G223" s="54"/>
      <c r="H223" s="53"/>
      <c r="I223" s="55">
        <f aca="true" t="shared" si="6" ref="I223:I230">I224</f>
        <v>3884.8</v>
      </c>
      <c r="J223" s="145"/>
      <c r="K223" s="145"/>
      <c r="L223" s="145"/>
      <c r="M223" s="145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</row>
    <row r="224" spans="1:42" s="29" customFormat="1" ht="15" customHeight="1">
      <c r="A224" s="121" t="s">
        <v>51</v>
      </c>
      <c r="B224" s="54" t="s">
        <v>85</v>
      </c>
      <c r="C224" s="54" t="s">
        <v>64</v>
      </c>
      <c r="D224" s="54" t="s">
        <v>63</v>
      </c>
      <c r="E224" s="54"/>
      <c r="F224" s="54"/>
      <c r="G224" s="54"/>
      <c r="H224" s="53"/>
      <c r="I224" s="55">
        <f t="shared" si="6"/>
        <v>3884.8</v>
      </c>
      <c r="J224" s="145"/>
      <c r="K224" s="145"/>
      <c r="L224" s="145"/>
      <c r="M224" s="145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</row>
    <row r="225" spans="1:42" s="29" customFormat="1" ht="48" customHeight="1">
      <c r="A225" s="75" t="s">
        <v>161</v>
      </c>
      <c r="B225" s="52" t="s">
        <v>85</v>
      </c>
      <c r="C225" s="52" t="s">
        <v>64</v>
      </c>
      <c r="D225" s="52" t="s">
        <v>63</v>
      </c>
      <c r="E225" s="52" t="s">
        <v>249</v>
      </c>
      <c r="F225" s="54"/>
      <c r="G225" s="54"/>
      <c r="H225" s="53"/>
      <c r="I225" s="58">
        <f t="shared" si="6"/>
        <v>3884.8</v>
      </c>
      <c r="J225" s="145"/>
      <c r="K225" s="145"/>
      <c r="L225" s="145"/>
      <c r="M225" s="145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</row>
    <row r="226" spans="1:42" s="29" customFormat="1" ht="42.75" customHeight="1">
      <c r="A226" s="76" t="s">
        <v>157</v>
      </c>
      <c r="B226" s="52" t="s">
        <v>85</v>
      </c>
      <c r="C226" s="52" t="s">
        <v>64</v>
      </c>
      <c r="D226" s="52" t="s">
        <v>63</v>
      </c>
      <c r="E226" s="52" t="s">
        <v>15</v>
      </c>
      <c r="F226" s="53"/>
      <c r="G226" s="53"/>
      <c r="H226" s="53"/>
      <c r="I226" s="58">
        <f t="shared" si="6"/>
        <v>3884.8</v>
      </c>
      <c r="J226" s="145"/>
      <c r="K226" s="145"/>
      <c r="L226" s="145"/>
      <c r="M226" s="145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</row>
    <row r="227" spans="1:42" s="29" customFormat="1" ht="74.25" customHeight="1">
      <c r="A227" s="76" t="s">
        <v>364</v>
      </c>
      <c r="B227" s="52" t="s">
        <v>85</v>
      </c>
      <c r="C227" s="52" t="s">
        <v>64</v>
      </c>
      <c r="D227" s="52" t="s">
        <v>63</v>
      </c>
      <c r="E227" s="52" t="s">
        <v>365</v>
      </c>
      <c r="F227" s="53"/>
      <c r="G227" s="53"/>
      <c r="H227" s="53"/>
      <c r="I227" s="58">
        <f t="shared" si="6"/>
        <v>3884.8</v>
      </c>
      <c r="J227" s="145"/>
      <c r="K227" s="145"/>
      <c r="L227" s="145"/>
      <c r="M227" s="145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</row>
    <row r="228" spans="1:42" s="29" customFormat="1" ht="15" customHeight="1">
      <c r="A228" s="76" t="s">
        <v>271</v>
      </c>
      <c r="B228" s="52" t="s">
        <v>85</v>
      </c>
      <c r="C228" s="52" t="s">
        <v>64</v>
      </c>
      <c r="D228" s="52" t="s">
        <v>63</v>
      </c>
      <c r="E228" s="52" t="s">
        <v>366</v>
      </c>
      <c r="F228" s="53"/>
      <c r="G228" s="53"/>
      <c r="H228" s="53"/>
      <c r="I228" s="58">
        <f t="shared" si="6"/>
        <v>3884.8</v>
      </c>
      <c r="J228" s="145"/>
      <c r="K228" s="145"/>
      <c r="L228" s="145"/>
      <c r="M228" s="145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</row>
    <row r="229" spans="1:42" s="29" customFormat="1" ht="47.25" customHeight="1">
      <c r="A229" s="75" t="s">
        <v>420</v>
      </c>
      <c r="B229" s="52" t="s">
        <v>85</v>
      </c>
      <c r="C229" s="52" t="s">
        <v>64</v>
      </c>
      <c r="D229" s="52" t="s">
        <v>63</v>
      </c>
      <c r="E229" s="52" t="s">
        <v>366</v>
      </c>
      <c r="F229" s="52" t="s">
        <v>200</v>
      </c>
      <c r="G229" s="53"/>
      <c r="H229" s="53"/>
      <c r="I229" s="58">
        <f t="shared" si="6"/>
        <v>3884.8</v>
      </c>
      <c r="J229" s="145"/>
      <c r="K229" s="145"/>
      <c r="L229" s="145"/>
      <c r="M229" s="145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</row>
    <row r="230" spans="1:42" s="29" customFormat="1" ht="15" customHeight="1">
      <c r="A230" s="75" t="s">
        <v>229</v>
      </c>
      <c r="B230" s="52" t="s">
        <v>85</v>
      </c>
      <c r="C230" s="52" t="s">
        <v>64</v>
      </c>
      <c r="D230" s="52" t="s">
        <v>63</v>
      </c>
      <c r="E230" s="52" t="s">
        <v>366</v>
      </c>
      <c r="F230" s="52" t="s">
        <v>27</v>
      </c>
      <c r="G230" s="53"/>
      <c r="H230" s="53"/>
      <c r="I230" s="58">
        <f t="shared" si="6"/>
        <v>3884.8</v>
      </c>
      <c r="J230" s="145"/>
      <c r="K230" s="145"/>
      <c r="L230" s="145"/>
      <c r="M230" s="145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</row>
    <row r="231" spans="1:42" s="29" customFormat="1" ht="15" customHeight="1">
      <c r="A231" s="77" t="s">
        <v>106</v>
      </c>
      <c r="B231" s="53" t="s">
        <v>85</v>
      </c>
      <c r="C231" s="53" t="s">
        <v>64</v>
      </c>
      <c r="D231" s="53" t="s">
        <v>63</v>
      </c>
      <c r="E231" s="53" t="s">
        <v>366</v>
      </c>
      <c r="F231" s="53" t="s">
        <v>27</v>
      </c>
      <c r="G231" s="53" t="s">
        <v>90</v>
      </c>
      <c r="H231" s="53"/>
      <c r="I231" s="60">
        <v>3884.8</v>
      </c>
      <c r="J231" s="145"/>
      <c r="K231" s="145"/>
      <c r="L231" s="145"/>
      <c r="M231" s="145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</row>
    <row r="232" spans="1:42" s="29" customFormat="1" ht="18">
      <c r="A232" s="81" t="s">
        <v>54</v>
      </c>
      <c r="B232" s="54" t="s">
        <v>85</v>
      </c>
      <c r="C232" s="54" t="s">
        <v>71</v>
      </c>
      <c r="D232" s="54"/>
      <c r="E232" s="54"/>
      <c r="F232" s="54"/>
      <c r="G232" s="54"/>
      <c r="H232" s="54"/>
      <c r="I232" s="55">
        <f aca="true" t="shared" si="7" ref="I232:I237">I233</f>
        <v>7678.4</v>
      </c>
      <c r="J232" s="57" t="e">
        <f>J233+#REF!</f>
        <v>#REF!</v>
      </c>
      <c r="K232" s="57" t="e">
        <f>K233+#REF!</f>
        <v>#REF!</v>
      </c>
      <c r="L232" s="57" t="e">
        <f>L233+#REF!</f>
        <v>#REF!</v>
      </c>
      <c r="M232" s="57" t="e">
        <f>M233+#REF!</f>
        <v>#REF!</v>
      </c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</row>
    <row r="233" spans="1:42" s="29" customFormat="1" ht="18">
      <c r="A233" s="81" t="s">
        <v>111</v>
      </c>
      <c r="B233" s="54" t="s">
        <v>85</v>
      </c>
      <c r="C233" s="54" t="s">
        <v>71</v>
      </c>
      <c r="D233" s="54" t="s">
        <v>60</v>
      </c>
      <c r="E233" s="54"/>
      <c r="F233" s="54"/>
      <c r="G233" s="54"/>
      <c r="H233" s="54"/>
      <c r="I233" s="55">
        <f t="shared" si="7"/>
        <v>7678.4</v>
      </c>
      <c r="J233" s="57" t="e">
        <f>J234</f>
        <v>#REF!</v>
      </c>
      <c r="K233" s="57" t="e">
        <f>K234</f>
        <v>#REF!</v>
      </c>
      <c r="L233" s="57" t="e">
        <f>L234</f>
        <v>#REF!</v>
      </c>
      <c r="M233" s="57" t="e">
        <f>M234</f>
        <v>#REF!</v>
      </c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</row>
    <row r="234" spans="1:42" s="29" customFormat="1" ht="18">
      <c r="A234" s="76" t="s">
        <v>30</v>
      </c>
      <c r="B234" s="52" t="s">
        <v>85</v>
      </c>
      <c r="C234" s="52" t="s">
        <v>71</v>
      </c>
      <c r="D234" s="52" t="s">
        <v>60</v>
      </c>
      <c r="E234" s="52" t="s">
        <v>243</v>
      </c>
      <c r="F234" s="52"/>
      <c r="G234" s="52"/>
      <c r="H234" s="52"/>
      <c r="I234" s="58">
        <f>I235+I239</f>
        <v>7678.4</v>
      </c>
      <c r="J234" s="57" t="e">
        <f>#REF!</f>
        <v>#REF!</v>
      </c>
      <c r="K234" s="57" t="e">
        <f>#REF!</f>
        <v>#REF!</v>
      </c>
      <c r="L234" s="57" t="e">
        <f>#REF!</f>
        <v>#REF!</v>
      </c>
      <c r="M234" s="57" t="e">
        <f>#REF!</f>
        <v>#REF!</v>
      </c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</row>
    <row r="235" spans="1:42" s="29" customFormat="1" ht="76.5" customHeight="1">
      <c r="A235" s="175" t="s">
        <v>378</v>
      </c>
      <c r="B235" s="52" t="s">
        <v>85</v>
      </c>
      <c r="C235" s="52" t="s">
        <v>71</v>
      </c>
      <c r="D235" s="52" t="s">
        <v>60</v>
      </c>
      <c r="E235" s="108" t="s">
        <v>377</v>
      </c>
      <c r="F235" s="53"/>
      <c r="G235" s="53"/>
      <c r="H235" s="63"/>
      <c r="I235" s="58">
        <f t="shared" si="7"/>
        <v>3546.1</v>
      </c>
      <c r="J235" s="57"/>
      <c r="K235" s="57"/>
      <c r="L235" s="57"/>
      <c r="M235" s="57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</row>
    <row r="236" spans="1:42" s="29" customFormat="1" ht="45">
      <c r="A236" s="75" t="s">
        <v>420</v>
      </c>
      <c r="B236" s="52" t="s">
        <v>85</v>
      </c>
      <c r="C236" s="52" t="s">
        <v>71</v>
      </c>
      <c r="D236" s="52" t="s">
        <v>60</v>
      </c>
      <c r="E236" s="108" t="s">
        <v>377</v>
      </c>
      <c r="F236" s="52" t="s">
        <v>200</v>
      </c>
      <c r="G236" s="53"/>
      <c r="H236" s="63"/>
      <c r="I236" s="58">
        <f t="shared" si="7"/>
        <v>3546.1</v>
      </c>
      <c r="J236" s="57"/>
      <c r="K236" s="57"/>
      <c r="L236" s="57"/>
      <c r="M236" s="57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</row>
    <row r="237" spans="1:42" s="29" customFormat="1" ht="18">
      <c r="A237" s="75" t="s">
        <v>28</v>
      </c>
      <c r="B237" s="52" t="s">
        <v>85</v>
      </c>
      <c r="C237" s="52" t="s">
        <v>71</v>
      </c>
      <c r="D237" s="52" t="s">
        <v>60</v>
      </c>
      <c r="E237" s="108" t="s">
        <v>377</v>
      </c>
      <c r="F237" s="52" t="s">
        <v>27</v>
      </c>
      <c r="G237" s="53"/>
      <c r="H237" s="63"/>
      <c r="I237" s="58">
        <f t="shared" si="7"/>
        <v>3546.1</v>
      </c>
      <c r="J237" s="57"/>
      <c r="K237" s="57"/>
      <c r="L237" s="57"/>
      <c r="M237" s="57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</row>
    <row r="238" spans="1:42" s="29" customFormat="1" ht="18">
      <c r="A238" s="77" t="s">
        <v>107</v>
      </c>
      <c r="B238" s="53" t="s">
        <v>85</v>
      </c>
      <c r="C238" s="53" t="s">
        <v>71</v>
      </c>
      <c r="D238" s="53" t="s">
        <v>60</v>
      </c>
      <c r="E238" s="133" t="s">
        <v>377</v>
      </c>
      <c r="F238" s="53" t="s">
        <v>27</v>
      </c>
      <c r="G238" s="53" t="s">
        <v>91</v>
      </c>
      <c r="H238" s="63"/>
      <c r="I238" s="60">
        <v>3546.1</v>
      </c>
      <c r="J238" s="57"/>
      <c r="K238" s="57"/>
      <c r="L238" s="57"/>
      <c r="M238" s="57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</row>
    <row r="239" spans="1:42" s="29" customFormat="1" ht="105">
      <c r="A239" s="116" t="s">
        <v>422</v>
      </c>
      <c r="B239" s="52" t="s">
        <v>85</v>
      </c>
      <c r="C239" s="52" t="s">
        <v>71</v>
      </c>
      <c r="D239" s="52" t="s">
        <v>60</v>
      </c>
      <c r="E239" s="108" t="s">
        <v>423</v>
      </c>
      <c r="F239" s="53"/>
      <c r="G239" s="53"/>
      <c r="H239" s="63"/>
      <c r="I239" s="58">
        <f>I240</f>
        <v>4132.3</v>
      </c>
      <c r="J239" s="146"/>
      <c r="K239" s="146"/>
      <c r="L239" s="146"/>
      <c r="M239" s="146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</row>
    <row r="240" spans="1:42" s="29" customFormat="1" ht="45">
      <c r="A240" s="75" t="s">
        <v>420</v>
      </c>
      <c r="B240" s="52" t="s">
        <v>85</v>
      </c>
      <c r="C240" s="52" t="s">
        <v>71</v>
      </c>
      <c r="D240" s="52" t="s">
        <v>60</v>
      </c>
      <c r="E240" s="108" t="s">
        <v>423</v>
      </c>
      <c r="F240" s="52" t="s">
        <v>200</v>
      </c>
      <c r="G240" s="53"/>
      <c r="H240" s="63"/>
      <c r="I240" s="58">
        <f>I241</f>
        <v>4132.3</v>
      </c>
      <c r="J240" s="146"/>
      <c r="K240" s="146"/>
      <c r="L240" s="146"/>
      <c r="M240" s="146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</row>
    <row r="241" spans="1:42" s="29" customFormat="1" ht="18">
      <c r="A241" s="75" t="s">
        <v>28</v>
      </c>
      <c r="B241" s="52" t="s">
        <v>85</v>
      </c>
      <c r="C241" s="52" t="s">
        <v>71</v>
      </c>
      <c r="D241" s="52" t="s">
        <v>60</v>
      </c>
      <c r="E241" s="108" t="s">
        <v>423</v>
      </c>
      <c r="F241" s="52" t="s">
        <v>27</v>
      </c>
      <c r="G241" s="53"/>
      <c r="H241" s="63"/>
      <c r="I241" s="58">
        <f>I242</f>
        <v>4132.3</v>
      </c>
      <c r="J241" s="146"/>
      <c r="K241" s="146"/>
      <c r="L241" s="146"/>
      <c r="M241" s="146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</row>
    <row r="242" spans="1:42" s="29" customFormat="1" ht="18">
      <c r="A242" s="77" t="s">
        <v>107</v>
      </c>
      <c r="B242" s="53" t="s">
        <v>85</v>
      </c>
      <c r="C242" s="53" t="s">
        <v>71</v>
      </c>
      <c r="D242" s="53" t="s">
        <v>60</v>
      </c>
      <c r="E242" s="133" t="s">
        <v>423</v>
      </c>
      <c r="F242" s="53" t="s">
        <v>27</v>
      </c>
      <c r="G242" s="53" t="s">
        <v>91</v>
      </c>
      <c r="H242" s="63"/>
      <c r="I242" s="60">
        <v>4132.3</v>
      </c>
      <c r="J242" s="146"/>
      <c r="K242" s="146"/>
      <c r="L242" s="146"/>
      <c r="M242" s="146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</row>
    <row r="243" spans="1:42" s="29" customFormat="1" ht="28.5">
      <c r="A243" s="78" t="s">
        <v>94</v>
      </c>
      <c r="B243" s="54" t="s">
        <v>87</v>
      </c>
      <c r="C243" s="54"/>
      <c r="D243" s="54"/>
      <c r="E243" s="54"/>
      <c r="F243" s="54"/>
      <c r="G243" s="54"/>
      <c r="H243" s="54"/>
      <c r="I243" s="55">
        <f>I246+I346+I338</f>
        <v>54085.5</v>
      </c>
      <c r="J243" s="145"/>
      <c r="K243" s="145"/>
      <c r="L243" s="145"/>
      <c r="M243" s="145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</row>
    <row r="244" spans="1:42" s="29" customFormat="1" ht="18">
      <c r="A244" s="78" t="s">
        <v>106</v>
      </c>
      <c r="B244" s="54" t="s">
        <v>87</v>
      </c>
      <c r="C244" s="54"/>
      <c r="D244" s="54"/>
      <c r="E244" s="54"/>
      <c r="F244" s="54"/>
      <c r="G244" s="54" t="s">
        <v>90</v>
      </c>
      <c r="H244" s="54"/>
      <c r="I244" s="55">
        <f>I252+I258+I261+I264+I270+I273+I285+I292+I304+I309+I352+I358+I362+I298+I345+I399+I312+I316</f>
        <v>38426.4</v>
      </c>
      <c r="J244" s="145"/>
      <c r="K244" s="145"/>
      <c r="L244" s="145"/>
      <c r="M244" s="145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</row>
    <row r="245" spans="1:42" s="29" customFormat="1" ht="18">
      <c r="A245" s="78" t="s">
        <v>107</v>
      </c>
      <c r="B245" s="54" t="s">
        <v>87</v>
      </c>
      <c r="C245" s="54"/>
      <c r="D245" s="54"/>
      <c r="E245" s="54"/>
      <c r="F245" s="54"/>
      <c r="G245" s="54" t="s">
        <v>91</v>
      </c>
      <c r="H245" s="54"/>
      <c r="I245" s="55">
        <f>I320+I323+I327+I330+I334+I368+I372+I376+I378+I382+I386+I392+I395+I337+I279</f>
        <v>15659.1</v>
      </c>
      <c r="J245" s="145"/>
      <c r="K245" s="145"/>
      <c r="L245" s="145"/>
      <c r="M245" s="145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</row>
    <row r="246" spans="1:42" s="29" customFormat="1" ht="18">
      <c r="A246" s="78" t="s">
        <v>112</v>
      </c>
      <c r="B246" s="54" t="s">
        <v>87</v>
      </c>
      <c r="C246" s="54" t="s">
        <v>57</v>
      </c>
      <c r="D246" s="54"/>
      <c r="E246" s="54"/>
      <c r="F246" s="54"/>
      <c r="G246" s="54"/>
      <c r="H246" s="54"/>
      <c r="I246" s="55">
        <f>I247+I253+I280+I286+I274</f>
        <v>31194.500000000004</v>
      </c>
      <c r="J246" s="145"/>
      <c r="K246" s="145"/>
      <c r="L246" s="145"/>
      <c r="M246" s="145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</row>
    <row r="247" spans="1:42" s="29" customFormat="1" ht="48" customHeight="1">
      <c r="A247" s="78" t="s">
        <v>424</v>
      </c>
      <c r="B247" s="54" t="s">
        <v>87</v>
      </c>
      <c r="C247" s="54" t="s">
        <v>57</v>
      </c>
      <c r="D247" s="54" t="s">
        <v>63</v>
      </c>
      <c r="E247" s="54"/>
      <c r="F247" s="54"/>
      <c r="G247" s="54"/>
      <c r="H247" s="54"/>
      <c r="I247" s="55">
        <f>I249</f>
        <v>1634.9</v>
      </c>
      <c r="J247" s="145"/>
      <c r="K247" s="145"/>
      <c r="L247" s="145"/>
      <c r="M247" s="145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</row>
    <row r="248" spans="1:42" s="29" customFormat="1" ht="18">
      <c r="A248" s="75" t="s">
        <v>30</v>
      </c>
      <c r="B248" s="52" t="s">
        <v>87</v>
      </c>
      <c r="C248" s="52" t="s">
        <v>57</v>
      </c>
      <c r="D248" s="52" t="s">
        <v>63</v>
      </c>
      <c r="E248" s="52" t="s">
        <v>243</v>
      </c>
      <c r="F248" s="52"/>
      <c r="G248" s="52"/>
      <c r="H248" s="52"/>
      <c r="I248" s="58">
        <f>I249</f>
        <v>1634.9</v>
      </c>
      <c r="J248" s="145"/>
      <c r="K248" s="145"/>
      <c r="L248" s="145"/>
      <c r="M248" s="145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</row>
    <row r="249" spans="1:42" s="29" customFormat="1" ht="30">
      <c r="A249" s="75" t="s">
        <v>222</v>
      </c>
      <c r="B249" s="52" t="s">
        <v>87</v>
      </c>
      <c r="C249" s="52" t="s">
        <v>57</v>
      </c>
      <c r="D249" s="52" t="s">
        <v>63</v>
      </c>
      <c r="E249" s="52" t="s">
        <v>341</v>
      </c>
      <c r="F249" s="52"/>
      <c r="G249" s="52"/>
      <c r="H249" s="52"/>
      <c r="I249" s="58">
        <f>I250</f>
        <v>1634.9</v>
      </c>
      <c r="J249" s="145"/>
      <c r="K249" s="145"/>
      <c r="L249" s="145"/>
      <c r="M249" s="145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</row>
    <row r="250" spans="1:42" s="29" customFormat="1" ht="78.75" customHeight="1">
      <c r="A250" s="75" t="s">
        <v>412</v>
      </c>
      <c r="B250" s="52" t="s">
        <v>87</v>
      </c>
      <c r="C250" s="52" t="s">
        <v>57</v>
      </c>
      <c r="D250" s="52" t="s">
        <v>63</v>
      </c>
      <c r="E250" s="52" t="s">
        <v>341</v>
      </c>
      <c r="F250" s="52" t="s">
        <v>115</v>
      </c>
      <c r="G250" s="52"/>
      <c r="H250" s="52"/>
      <c r="I250" s="58">
        <f>I251</f>
        <v>1634.9</v>
      </c>
      <c r="J250" s="145"/>
      <c r="K250" s="145"/>
      <c r="L250" s="145"/>
      <c r="M250" s="145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</row>
    <row r="251" spans="1:42" s="29" customFormat="1" ht="30">
      <c r="A251" s="75" t="s">
        <v>411</v>
      </c>
      <c r="B251" s="52" t="s">
        <v>87</v>
      </c>
      <c r="C251" s="52" t="s">
        <v>57</v>
      </c>
      <c r="D251" s="52" t="s">
        <v>63</v>
      </c>
      <c r="E251" s="52" t="s">
        <v>341</v>
      </c>
      <c r="F251" s="52" t="s">
        <v>116</v>
      </c>
      <c r="G251" s="52"/>
      <c r="H251" s="52"/>
      <c r="I251" s="58">
        <f>I252</f>
        <v>1634.9</v>
      </c>
      <c r="J251" s="145"/>
      <c r="K251" s="145"/>
      <c r="L251" s="145"/>
      <c r="M251" s="145"/>
      <c r="N251" s="28" t="s">
        <v>140</v>
      </c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</row>
    <row r="252" spans="1:42" s="29" customFormat="1" ht="18">
      <c r="A252" s="77" t="s">
        <v>106</v>
      </c>
      <c r="B252" s="53" t="s">
        <v>87</v>
      </c>
      <c r="C252" s="53" t="s">
        <v>57</v>
      </c>
      <c r="D252" s="53" t="s">
        <v>63</v>
      </c>
      <c r="E252" s="52" t="s">
        <v>341</v>
      </c>
      <c r="F252" s="53" t="s">
        <v>116</v>
      </c>
      <c r="G252" s="53" t="s">
        <v>90</v>
      </c>
      <c r="H252" s="53"/>
      <c r="I252" s="60">
        <v>1634.9</v>
      </c>
      <c r="J252" s="145"/>
      <c r="K252" s="145"/>
      <c r="L252" s="145"/>
      <c r="M252" s="145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</row>
    <row r="253" spans="1:42" s="29" customFormat="1" ht="70.5" customHeight="1">
      <c r="A253" s="97" t="s">
        <v>459</v>
      </c>
      <c r="B253" s="54" t="s">
        <v>87</v>
      </c>
      <c r="C253" s="54" t="s">
        <v>57</v>
      </c>
      <c r="D253" s="54" t="s">
        <v>60</v>
      </c>
      <c r="E253" s="54"/>
      <c r="F253" s="54"/>
      <c r="G253" s="54"/>
      <c r="H253" s="54"/>
      <c r="I253" s="55">
        <f>I254+I265</f>
        <v>26971.9</v>
      </c>
      <c r="J253" s="145"/>
      <c r="K253" s="145"/>
      <c r="L253" s="145"/>
      <c r="M253" s="145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</row>
    <row r="254" spans="1:42" s="29" customFormat="1" ht="18">
      <c r="A254" s="75" t="s">
        <v>30</v>
      </c>
      <c r="B254" s="52" t="s">
        <v>87</v>
      </c>
      <c r="C254" s="52" t="s">
        <v>57</v>
      </c>
      <c r="D254" s="52" t="s">
        <v>60</v>
      </c>
      <c r="E254" s="52" t="s">
        <v>243</v>
      </c>
      <c r="F254" s="52"/>
      <c r="G254" s="52"/>
      <c r="H254" s="52"/>
      <c r="I254" s="58">
        <f>I255</f>
        <v>26941.9</v>
      </c>
      <c r="J254" s="145"/>
      <c r="K254" s="145"/>
      <c r="L254" s="145"/>
      <c r="M254" s="145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</row>
    <row r="255" spans="1:42" s="29" customFormat="1" ht="30">
      <c r="A255" s="80" t="s">
        <v>114</v>
      </c>
      <c r="B255" s="52" t="s">
        <v>87</v>
      </c>
      <c r="C255" s="52" t="s">
        <v>57</v>
      </c>
      <c r="D255" s="52" t="s">
        <v>60</v>
      </c>
      <c r="E255" s="52" t="s">
        <v>244</v>
      </c>
      <c r="F255" s="52"/>
      <c r="G255" s="52"/>
      <c r="H255" s="52"/>
      <c r="I255" s="58">
        <f>I256+I259+I262</f>
        <v>26941.9</v>
      </c>
      <c r="J255" s="145"/>
      <c r="K255" s="145"/>
      <c r="L255" s="145"/>
      <c r="M255" s="145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</row>
    <row r="256" spans="1:42" s="29" customFormat="1" ht="78.75" customHeight="1">
      <c r="A256" s="75" t="s">
        <v>412</v>
      </c>
      <c r="B256" s="52" t="s">
        <v>87</v>
      </c>
      <c r="C256" s="52" t="s">
        <v>57</v>
      </c>
      <c r="D256" s="52" t="s">
        <v>60</v>
      </c>
      <c r="E256" s="52" t="s">
        <v>244</v>
      </c>
      <c r="F256" s="52" t="s">
        <v>115</v>
      </c>
      <c r="G256" s="52"/>
      <c r="H256" s="52"/>
      <c r="I256" s="58">
        <f>I257</f>
        <v>22636.3</v>
      </c>
      <c r="J256" s="145"/>
      <c r="K256" s="145"/>
      <c r="L256" s="145"/>
      <c r="M256" s="145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</row>
    <row r="257" spans="1:42" s="29" customFormat="1" ht="30">
      <c r="A257" s="75" t="s">
        <v>411</v>
      </c>
      <c r="B257" s="52" t="s">
        <v>87</v>
      </c>
      <c r="C257" s="52" t="s">
        <v>57</v>
      </c>
      <c r="D257" s="52" t="s">
        <v>60</v>
      </c>
      <c r="E257" s="52" t="s">
        <v>244</v>
      </c>
      <c r="F257" s="52" t="s">
        <v>116</v>
      </c>
      <c r="G257" s="52"/>
      <c r="H257" s="52"/>
      <c r="I257" s="58">
        <f>I258</f>
        <v>22636.3</v>
      </c>
      <c r="J257" s="145"/>
      <c r="K257" s="145"/>
      <c r="L257" s="145"/>
      <c r="M257" s="145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</row>
    <row r="258" spans="1:42" s="29" customFormat="1" ht="18">
      <c r="A258" s="77" t="s">
        <v>106</v>
      </c>
      <c r="B258" s="53" t="s">
        <v>87</v>
      </c>
      <c r="C258" s="53" t="s">
        <v>57</v>
      </c>
      <c r="D258" s="53" t="s">
        <v>60</v>
      </c>
      <c r="E258" s="53" t="s">
        <v>244</v>
      </c>
      <c r="F258" s="53" t="s">
        <v>116</v>
      </c>
      <c r="G258" s="53" t="s">
        <v>90</v>
      </c>
      <c r="H258" s="53"/>
      <c r="I258" s="60">
        <v>22636.3</v>
      </c>
      <c r="J258" s="145"/>
      <c r="K258" s="145"/>
      <c r="L258" s="145"/>
      <c r="M258" s="145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</row>
    <row r="259" spans="1:42" s="29" customFormat="1" ht="30">
      <c r="A259" s="76" t="s">
        <v>413</v>
      </c>
      <c r="B259" s="52" t="s">
        <v>87</v>
      </c>
      <c r="C259" s="52" t="s">
        <v>57</v>
      </c>
      <c r="D259" s="52" t="s">
        <v>60</v>
      </c>
      <c r="E259" s="52" t="s">
        <v>244</v>
      </c>
      <c r="F259" s="52" t="s">
        <v>117</v>
      </c>
      <c r="G259" s="52"/>
      <c r="H259" s="52"/>
      <c r="I259" s="58">
        <f>I260</f>
        <v>4275.6</v>
      </c>
      <c r="J259" s="145"/>
      <c r="K259" s="145"/>
      <c r="L259" s="145"/>
      <c r="M259" s="145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</row>
    <row r="260" spans="1:42" s="29" customFormat="1" ht="45">
      <c r="A260" s="76" t="s">
        <v>414</v>
      </c>
      <c r="B260" s="52" t="s">
        <v>87</v>
      </c>
      <c r="C260" s="52" t="s">
        <v>57</v>
      </c>
      <c r="D260" s="52" t="s">
        <v>60</v>
      </c>
      <c r="E260" s="52" t="s">
        <v>244</v>
      </c>
      <c r="F260" s="52" t="s">
        <v>119</v>
      </c>
      <c r="G260" s="52"/>
      <c r="H260" s="52"/>
      <c r="I260" s="58">
        <f>I261</f>
        <v>4275.6</v>
      </c>
      <c r="J260" s="145"/>
      <c r="K260" s="145"/>
      <c r="L260" s="145"/>
      <c r="M260" s="145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</row>
    <row r="261" spans="1:42" s="29" customFormat="1" ht="18">
      <c r="A261" s="77" t="s">
        <v>106</v>
      </c>
      <c r="B261" s="53" t="s">
        <v>87</v>
      </c>
      <c r="C261" s="53" t="s">
        <v>57</v>
      </c>
      <c r="D261" s="53" t="s">
        <v>60</v>
      </c>
      <c r="E261" s="53" t="s">
        <v>244</v>
      </c>
      <c r="F261" s="53" t="s">
        <v>119</v>
      </c>
      <c r="G261" s="53" t="s">
        <v>90</v>
      </c>
      <c r="H261" s="53"/>
      <c r="I261" s="60">
        <v>4275.6</v>
      </c>
      <c r="J261" s="145"/>
      <c r="K261" s="145"/>
      <c r="L261" s="145"/>
      <c r="M261" s="145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</row>
    <row r="262" spans="1:42" s="29" customFormat="1" ht="18">
      <c r="A262" s="76" t="s">
        <v>127</v>
      </c>
      <c r="B262" s="52" t="s">
        <v>87</v>
      </c>
      <c r="C262" s="52" t="s">
        <v>57</v>
      </c>
      <c r="D262" s="52" t="s">
        <v>60</v>
      </c>
      <c r="E262" s="52" t="s">
        <v>244</v>
      </c>
      <c r="F262" s="52" t="s">
        <v>126</v>
      </c>
      <c r="G262" s="52"/>
      <c r="H262" s="52"/>
      <c r="I262" s="58">
        <f>I263</f>
        <v>30</v>
      </c>
      <c r="J262" s="145"/>
      <c r="K262" s="145"/>
      <c r="L262" s="145"/>
      <c r="M262" s="145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</row>
    <row r="263" spans="1:42" s="29" customFormat="1" ht="18">
      <c r="A263" s="76" t="s">
        <v>129</v>
      </c>
      <c r="B263" s="52" t="s">
        <v>87</v>
      </c>
      <c r="C263" s="52" t="s">
        <v>57</v>
      </c>
      <c r="D263" s="52" t="s">
        <v>60</v>
      </c>
      <c r="E263" s="52" t="s">
        <v>244</v>
      </c>
      <c r="F263" s="52" t="s">
        <v>128</v>
      </c>
      <c r="G263" s="52"/>
      <c r="H263" s="52"/>
      <c r="I263" s="58">
        <f>I264</f>
        <v>30</v>
      </c>
      <c r="J263" s="145"/>
      <c r="K263" s="145"/>
      <c r="L263" s="145"/>
      <c r="M263" s="145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</row>
    <row r="264" spans="1:42" s="29" customFormat="1" ht="18">
      <c r="A264" s="77" t="s">
        <v>106</v>
      </c>
      <c r="B264" s="53" t="s">
        <v>87</v>
      </c>
      <c r="C264" s="53" t="s">
        <v>57</v>
      </c>
      <c r="D264" s="53" t="s">
        <v>60</v>
      </c>
      <c r="E264" s="53" t="s">
        <v>244</v>
      </c>
      <c r="F264" s="53" t="s">
        <v>128</v>
      </c>
      <c r="G264" s="53" t="s">
        <v>90</v>
      </c>
      <c r="H264" s="53"/>
      <c r="I264" s="60">
        <v>30</v>
      </c>
      <c r="J264" s="145"/>
      <c r="K264" s="145"/>
      <c r="L264" s="145"/>
      <c r="M264" s="145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</row>
    <row r="265" spans="1:42" s="29" customFormat="1" ht="45">
      <c r="A265" s="76" t="s">
        <v>167</v>
      </c>
      <c r="B265" s="52" t="s">
        <v>87</v>
      </c>
      <c r="C265" s="52" t="s">
        <v>57</v>
      </c>
      <c r="D265" s="52" t="s">
        <v>60</v>
      </c>
      <c r="E265" s="52" t="s">
        <v>337</v>
      </c>
      <c r="F265" s="52"/>
      <c r="G265" s="52"/>
      <c r="H265" s="52"/>
      <c r="I265" s="58">
        <f>I266</f>
        <v>30</v>
      </c>
      <c r="J265" s="145"/>
      <c r="K265" s="145"/>
      <c r="L265" s="145"/>
      <c r="M265" s="145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</row>
    <row r="266" spans="1:42" s="29" customFormat="1" ht="44.25" customHeight="1">
      <c r="A266" s="76" t="s">
        <v>338</v>
      </c>
      <c r="B266" s="52" t="s">
        <v>87</v>
      </c>
      <c r="C266" s="52" t="s">
        <v>57</v>
      </c>
      <c r="D266" s="52" t="s">
        <v>60</v>
      </c>
      <c r="E266" s="52" t="s">
        <v>339</v>
      </c>
      <c r="F266" s="52"/>
      <c r="G266" s="52"/>
      <c r="H266" s="52"/>
      <c r="I266" s="58">
        <f>I267</f>
        <v>30</v>
      </c>
      <c r="J266" s="145"/>
      <c r="K266" s="145"/>
      <c r="L266" s="145"/>
      <c r="M266" s="145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</row>
    <row r="267" spans="1:42" s="29" customFormat="1" ht="18">
      <c r="A267" s="76" t="s">
        <v>271</v>
      </c>
      <c r="B267" s="52" t="s">
        <v>87</v>
      </c>
      <c r="C267" s="52" t="s">
        <v>57</v>
      </c>
      <c r="D267" s="52" t="s">
        <v>60</v>
      </c>
      <c r="E267" s="52" t="s">
        <v>340</v>
      </c>
      <c r="F267" s="52"/>
      <c r="G267" s="52"/>
      <c r="H267" s="52"/>
      <c r="I267" s="58">
        <f>I268+I271</f>
        <v>30</v>
      </c>
      <c r="J267" s="145"/>
      <c r="K267" s="145"/>
      <c r="L267" s="145"/>
      <c r="M267" s="145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</row>
    <row r="268" spans="1:42" s="29" customFormat="1" ht="77.25" customHeight="1">
      <c r="A268" s="75" t="s">
        <v>412</v>
      </c>
      <c r="B268" s="52" t="s">
        <v>87</v>
      </c>
      <c r="C268" s="52" t="s">
        <v>57</v>
      </c>
      <c r="D268" s="52" t="s">
        <v>60</v>
      </c>
      <c r="E268" s="52" t="s">
        <v>340</v>
      </c>
      <c r="F268" s="52" t="s">
        <v>115</v>
      </c>
      <c r="G268" s="52"/>
      <c r="H268" s="52"/>
      <c r="I268" s="58">
        <f>I269</f>
        <v>10</v>
      </c>
      <c r="J268" s="145"/>
      <c r="K268" s="145"/>
      <c r="L268" s="145"/>
      <c r="M268" s="145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</row>
    <row r="269" spans="1:42" s="29" customFormat="1" ht="30">
      <c r="A269" s="75" t="s">
        <v>411</v>
      </c>
      <c r="B269" s="52" t="s">
        <v>87</v>
      </c>
      <c r="C269" s="52" t="s">
        <v>57</v>
      </c>
      <c r="D269" s="52" t="s">
        <v>60</v>
      </c>
      <c r="E269" s="52" t="s">
        <v>340</v>
      </c>
      <c r="F269" s="52" t="s">
        <v>116</v>
      </c>
      <c r="G269" s="52"/>
      <c r="H269" s="52"/>
      <c r="I269" s="58">
        <f>I270</f>
        <v>10</v>
      </c>
      <c r="J269" s="145"/>
      <c r="K269" s="145"/>
      <c r="L269" s="145"/>
      <c r="M269" s="145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</row>
    <row r="270" spans="1:42" s="29" customFormat="1" ht="18">
      <c r="A270" s="77" t="s">
        <v>106</v>
      </c>
      <c r="B270" s="53" t="s">
        <v>87</v>
      </c>
      <c r="C270" s="53" t="s">
        <v>57</v>
      </c>
      <c r="D270" s="53" t="s">
        <v>60</v>
      </c>
      <c r="E270" s="53" t="s">
        <v>340</v>
      </c>
      <c r="F270" s="53" t="s">
        <v>116</v>
      </c>
      <c r="G270" s="53" t="s">
        <v>90</v>
      </c>
      <c r="H270" s="53"/>
      <c r="I270" s="60">
        <v>10</v>
      </c>
      <c r="J270" s="145"/>
      <c r="K270" s="145"/>
      <c r="L270" s="145"/>
      <c r="M270" s="145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</row>
    <row r="271" spans="1:42" s="29" customFormat="1" ht="30">
      <c r="A271" s="76" t="s">
        <v>413</v>
      </c>
      <c r="B271" s="52" t="s">
        <v>87</v>
      </c>
      <c r="C271" s="52" t="s">
        <v>57</v>
      </c>
      <c r="D271" s="52" t="s">
        <v>60</v>
      </c>
      <c r="E271" s="52" t="s">
        <v>340</v>
      </c>
      <c r="F271" s="52" t="s">
        <v>117</v>
      </c>
      <c r="G271" s="52"/>
      <c r="H271" s="52"/>
      <c r="I271" s="58">
        <f>I272</f>
        <v>20</v>
      </c>
      <c r="J271" s="145"/>
      <c r="K271" s="145"/>
      <c r="L271" s="145"/>
      <c r="M271" s="145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</row>
    <row r="272" spans="1:42" s="29" customFormat="1" ht="45">
      <c r="A272" s="76" t="s">
        <v>414</v>
      </c>
      <c r="B272" s="52" t="s">
        <v>87</v>
      </c>
      <c r="C272" s="52" t="s">
        <v>57</v>
      </c>
      <c r="D272" s="52" t="s">
        <v>60</v>
      </c>
      <c r="E272" s="52" t="s">
        <v>340</v>
      </c>
      <c r="F272" s="52" t="s">
        <v>119</v>
      </c>
      <c r="G272" s="52"/>
      <c r="H272" s="52"/>
      <c r="I272" s="58">
        <f>I273</f>
        <v>20</v>
      </c>
      <c r="J272" s="145"/>
      <c r="K272" s="145"/>
      <c r="L272" s="145"/>
      <c r="M272" s="145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</row>
    <row r="273" spans="1:42" s="29" customFormat="1" ht="18">
      <c r="A273" s="79" t="s">
        <v>106</v>
      </c>
      <c r="B273" s="53" t="s">
        <v>87</v>
      </c>
      <c r="C273" s="53" t="s">
        <v>57</v>
      </c>
      <c r="D273" s="53" t="s">
        <v>60</v>
      </c>
      <c r="E273" s="53" t="s">
        <v>340</v>
      </c>
      <c r="F273" s="53" t="s">
        <v>119</v>
      </c>
      <c r="G273" s="53" t="s">
        <v>90</v>
      </c>
      <c r="H273" s="53"/>
      <c r="I273" s="60">
        <v>20</v>
      </c>
      <c r="J273" s="145"/>
      <c r="K273" s="145"/>
      <c r="L273" s="145"/>
      <c r="M273" s="145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</row>
    <row r="274" spans="1:42" s="29" customFormat="1" ht="18">
      <c r="A274" s="78" t="s">
        <v>374</v>
      </c>
      <c r="B274" s="54" t="s">
        <v>87</v>
      </c>
      <c r="C274" s="54" t="s">
        <v>57</v>
      </c>
      <c r="D274" s="54" t="s">
        <v>62</v>
      </c>
      <c r="E274" s="54"/>
      <c r="F274" s="54"/>
      <c r="G274" s="54"/>
      <c r="H274" s="53"/>
      <c r="I274" s="58">
        <f>I275</f>
        <v>23</v>
      </c>
      <c r="J274" s="145"/>
      <c r="K274" s="145"/>
      <c r="L274" s="145"/>
      <c r="M274" s="145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</row>
    <row r="275" spans="1:42" s="29" customFormat="1" ht="18">
      <c r="A275" s="76" t="s">
        <v>30</v>
      </c>
      <c r="B275" s="52" t="s">
        <v>87</v>
      </c>
      <c r="C275" s="52" t="s">
        <v>57</v>
      </c>
      <c r="D275" s="52" t="s">
        <v>62</v>
      </c>
      <c r="E275" s="52" t="s">
        <v>243</v>
      </c>
      <c r="F275" s="52"/>
      <c r="G275" s="52"/>
      <c r="H275" s="53"/>
      <c r="I275" s="58">
        <f>I276</f>
        <v>23</v>
      </c>
      <c r="J275" s="145"/>
      <c r="K275" s="145"/>
      <c r="L275" s="145"/>
      <c r="M275" s="145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</row>
    <row r="276" spans="1:42" s="29" customFormat="1" ht="75">
      <c r="A276" s="75" t="s">
        <v>0</v>
      </c>
      <c r="B276" s="52" t="s">
        <v>87</v>
      </c>
      <c r="C276" s="52" t="s">
        <v>57</v>
      </c>
      <c r="D276" s="52" t="s">
        <v>62</v>
      </c>
      <c r="E276" s="52" t="s">
        <v>1</v>
      </c>
      <c r="F276" s="52"/>
      <c r="G276" s="52"/>
      <c r="H276" s="53"/>
      <c r="I276" s="58">
        <f>I277</f>
        <v>23</v>
      </c>
      <c r="J276" s="145"/>
      <c r="K276" s="145"/>
      <c r="L276" s="145"/>
      <c r="M276" s="145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</row>
    <row r="277" spans="1:42" s="29" customFormat="1" ht="30">
      <c r="A277" s="76" t="s">
        <v>413</v>
      </c>
      <c r="B277" s="52" t="s">
        <v>87</v>
      </c>
      <c r="C277" s="52" t="s">
        <v>57</v>
      </c>
      <c r="D277" s="52" t="s">
        <v>62</v>
      </c>
      <c r="E277" s="52" t="s">
        <v>1</v>
      </c>
      <c r="F277" s="52" t="s">
        <v>117</v>
      </c>
      <c r="G277" s="52"/>
      <c r="H277" s="53"/>
      <c r="I277" s="58">
        <f>I278</f>
        <v>23</v>
      </c>
      <c r="J277" s="145"/>
      <c r="K277" s="145"/>
      <c r="L277" s="145"/>
      <c r="M277" s="145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</row>
    <row r="278" spans="1:42" s="29" customFormat="1" ht="45">
      <c r="A278" s="76" t="s">
        <v>414</v>
      </c>
      <c r="B278" s="52" t="s">
        <v>87</v>
      </c>
      <c r="C278" s="52" t="s">
        <v>57</v>
      </c>
      <c r="D278" s="52" t="s">
        <v>62</v>
      </c>
      <c r="E278" s="52" t="s">
        <v>1</v>
      </c>
      <c r="F278" s="52" t="s">
        <v>119</v>
      </c>
      <c r="G278" s="52"/>
      <c r="H278" s="53"/>
      <c r="I278" s="58">
        <f>I279</f>
        <v>23</v>
      </c>
      <c r="J278" s="145"/>
      <c r="K278" s="145"/>
      <c r="L278" s="145"/>
      <c r="M278" s="145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</row>
    <row r="279" spans="1:42" s="29" customFormat="1" ht="18">
      <c r="A279" s="79" t="s">
        <v>107</v>
      </c>
      <c r="B279" s="53" t="s">
        <v>87</v>
      </c>
      <c r="C279" s="53" t="s">
        <v>57</v>
      </c>
      <c r="D279" s="53" t="s">
        <v>62</v>
      </c>
      <c r="E279" s="53" t="s">
        <v>1</v>
      </c>
      <c r="F279" s="53" t="s">
        <v>119</v>
      </c>
      <c r="G279" s="53" t="s">
        <v>91</v>
      </c>
      <c r="H279" s="53"/>
      <c r="I279" s="60">
        <v>23</v>
      </c>
      <c r="J279" s="145"/>
      <c r="K279" s="145"/>
      <c r="L279" s="145"/>
      <c r="M279" s="145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</row>
    <row r="280" spans="1:42" s="29" customFormat="1" ht="18">
      <c r="A280" s="81" t="s">
        <v>43</v>
      </c>
      <c r="B280" s="54" t="s">
        <v>87</v>
      </c>
      <c r="C280" s="54" t="s">
        <v>57</v>
      </c>
      <c r="D280" s="54" t="s">
        <v>74</v>
      </c>
      <c r="E280" s="54"/>
      <c r="F280" s="54"/>
      <c r="G280" s="54"/>
      <c r="H280" s="54"/>
      <c r="I280" s="55">
        <f>I281</f>
        <v>100</v>
      </c>
      <c r="J280" s="145"/>
      <c r="K280" s="145"/>
      <c r="L280" s="145"/>
      <c r="M280" s="145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</row>
    <row r="281" spans="1:42" s="29" customFormat="1" ht="18">
      <c r="A281" s="76" t="s">
        <v>30</v>
      </c>
      <c r="B281" s="52" t="s">
        <v>87</v>
      </c>
      <c r="C281" s="52" t="s">
        <v>57</v>
      </c>
      <c r="D281" s="52" t="s">
        <v>74</v>
      </c>
      <c r="E281" s="52" t="s">
        <v>243</v>
      </c>
      <c r="F281" s="52"/>
      <c r="G281" s="52"/>
      <c r="H281" s="52"/>
      <c r="I281" s="58">
        <f>I282</f>
        <v>100</v>
      </c>
      <c r="J281" s="145"/>
      <c r="K281" s="145"/>
      <c r="L281" s="145"/>
      <c r="M281" s="145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</row>
    <row r="282" spans="1:13" ht="30">
      <c r="A282" s="76" t="s">
        <v>223</v>
      </c>
      <c r="B282" s="52" t="s">
        <v>87</v>
      </c>
      <c r="C282" s="52" t="s">
        <v>57</v>
      </c>
      <c r="D282" s="52" t="s">
        <v>74</v>
      </c>
      <c r="E282" s="52" t="s">
        <v>336</v>
      </c>
      <c r="F282" s="52"/>
      <c r="G282" s="52"/>
      <c r="H282" s="52"/>
      <c r="I282" s="58">
        <f>I283</f>
        <v>100</v>
      </c>
      <c r="J282" s="145"/>
      <c r="K282" s="145"/>
      <c r="L282" s="145"/>
      <c r="M282" s="145"/>
    </row>
    <row r="283" spans="1:13" ht="18">
      <c r="A283" s="75" t="s">
        <v>127</v>
      </c>
      <c r="B283" s="52" t="s">
        <v>87</v>
      </c>
      <c r="C283" s="52" t="s">
        <v>57</v>
      </c>
      <c r="D283" s="52" t="s">
        <v>74</v>
      </c>
      <c r="E283" s="52" t="s">
        <v>336</v>
      </c>
      <c r="F283" s="52" t="s">
        <v>126</v>
      </c>
      <c r="G283" s="52"/>
      <c r="H283" s="52"/>
      <c r="I283" s="58">
        <f>I284</f>
        <v>100</v>
      </c>
      <c r="J283" s="145"/>
      <c r="K283" s="145"/>
      <c r="L283" s="145"/>
      <c r="M283" s="145"/>
    </row>
    <row r="284" spans="1:13" ht="18">
      <c r="A284" s="76" t="s">
        <v>359</v>
      </c>
      <c r="B284" s="52" t="s">
        <v>87</v>
      </c>
      <c r="C284" s="52" t="s">
        <v>57</v>
      </c>
      <c r="D284" s="52" t="s">
        <v>74</v>
      </c>
      <c r="E284" s="52" t="s">
        <v>336</v>
      </c>
      <c r="F284" s="52" t="s">
        <v>358</v>
      </c>
      <c r="G284" s="52"/>
      <c r="H284" s="52"/>
      <c r="I284" s="58">
        <f>I285</f>
        <v>100</v>
      </c>
      <c r="J284" s="145"/>
      <c r="K284" s="145"/>
      <c r="L284" s="145"/>
      <c r="M284" s="145"/>
    </row>
    <row r="285" spans="1:13" ht="18">
      <c r="A285" s="79" t="s">
        <v>106</v>
      </c>
      <c r="B285" s="53" t="s">
        <v>87</v>
      </c>
      <c r="C285" s="53" t="s">
        <v>57</v>
      </c>
      <c r="D285" s="53" t="s">
        <v>74</v>
      </c>
      <c r="E285" s="53" t="s">
        <v>336</v>
      </c>
      <c r="F285" s="53" t="s">
        <v>358</v>
      </c>
      <c r="G285" s="53" t="s">
        <v>90</v>
      </c>
      <c r="H285" s="53"/>
      <c r="I285" s="60">
        <v>100</v>
      </c>
      <c r="J285" s="145"/>
      <c r="K285" s="145"/>
      <c r="L285" s="145"/>
      <c r="M285" s="145"/>
    </row>
    <row r="286" spans="1:13" ht="18">
      <c r="A286" s="78" t="s">
        <v>44</v>
      </c>
      <c r="B286" s="54" t="s">
        <v>87</v>
      </c>
      <c r="C286" s="54" t="s">
        <v>57</v>
      </c>
      <c r="D286" s="54" t="s">
        <v>98</v>
      </c>
      <c r="E286" s="54"/>
      <c r="F286" s="54"/>
      <c r="G286" s="54"/>
      <c r="H286" s="54"/>
      <c r="I286" s="55">
        <f>I287+I305+I299+I293</f>
        <v>2464.7000000000003</v>
      </c>
      <c r="J286" s="145"/>
      <c r="K286" s="145"/>
      <c r="L286" s="145"/>
      <c r="M286" s="145"/>
    </row>
    <row r="287" spans="1:13" ht="46.5" customHeight="1">
      <c r="A287" s="75" t="s">
        <v>367</v>
      </c>
      <c r="B287" s="52" t="s">
        <v>87</v>
      </c>
      <c r="C287" s="52" t="s">
        <v>57</v>
      </c>
      <c r="D287" s="52" t="s">
        <v>98</v>
      </c>
      <c r="E287" s="52" t="s">
        <v>333</v>
      </c>
      <c r="F287" s="52"/>
      <c r="G287" s="52"/>
      <c r="H287" s="52"/>
      <c r="I287" s="58">
        <f>I288</f>
        <v>25</v>
      </c>
      <c r="J287" s="145"/>
      <c r="K287" s="145"/>
      <c r="L287" s="145"/>
      <c r="M287" s="145"/>
    </row>
    <row r="288" spans="1:13" ht="105.75" customHeight="1">
      <c r="A288" s="75" t="s">
        <v>369</v>
      </c>
      <c r="B288" s="52" t="s">
        <v>87</v>
      </c>
      <c r="C288" s="52" t="s">
        <v>57</v>
      </c>
      <c r="D288" s="52" t="s">
        <v>98</v>
      </c>
      <c r="E288" s="52" t="s">
        <v>334</v>
      </c>
      <c r="F288" s="52"/>
      <c r="G288" s="52"/>
      <c r="H288" s="52"/>
      <c r="I288" s="58">
        <f>I289</f>
        <v>25</v>
      </c>
      <c r="J288" s="145"/>
      <c r="K288" s="145"/>
      <c r="L288" s="145"/>
      <c r="M288" s="145"/>
    </row>
    <row r="289" spans="1:13" ht="16.5" customHeight="1">
      <c r="A289" s="76" t="s">
        <v>271</v>
      </c>
      <c r="B289" s="52" t="s">
        <v>87</v>
      </c>
      <c r="C289" s="52" t="s">
        <v>57</v>
      </c>
      <c r="D289" s="52" t="s">
        <v>98</v>
      </c>
      <c r="E289" s="52" t="s">
        <v>335</v>
      </c>
      <c r="F289" s="52"/>
      <c r="G289" s="52"/>
      <c r="H289" s="52"/>
      <c r="I289" s="58">
        <f>I290</f>
        <v>25</v>
      </c>
      <c r="J289" s="145"/>
      <c r="K289" s="145"/>
      <c r="L289" s="145"/>
      <c r="M289" s="145"/>
    </row>
    <row r="290" spans="1:13" ht="30">
      <c r="A290" s="76" t="s">
        <v>413</v>
      </c>
      <c r="B290" s="52" t="s">
        <v>87</v>
      </c>
      <c r="C290" s="52" t="s">
        <v>57</v>
      </c>
      <c r="D290" s="52" t="s">
        <v>98</v>
      </c>
      <c r="E290" s="52" t="s">
        <v>335</v>
      </c>
      <c r="F290" s="52" t="s">
        <v>117</v>
      </c>
      <c r="G290" s="52"/>
      <c r="H290" s="52"/>
      <c r="I290" s="58">
        <f>I291</f>
        <v>25</v>
      </c>
      <c r="J290" s="145"/>
      <c r="K290" s="145"/>
      <c r="L290" s="145"/>
      <c r="M290" s="145"/>
    </row>
    <row r="291" spans="1:13" ht="45">
      <c r="A291" s="76" t="s">
        <v>414</v>
      </c>
      <c r="B291" s="52" t="s">
        <v>87</v>
      </c>
      <c r="C291" s="52" t="s">
        <v>57</v>
      </c>
      <c r="D291" s="52" t="s">
        <v>98</v>
      </c>
      <c r="E291" s="52" t="s">
        <v>335</v>
      </c>
      <c r="F291" s="52" t="s">
        <v>119</v>
      </c>
      <c r="G291" s="52"/>
      <c r="H291" s="52"/>
      <c r="I291" s="58">
        <f>I292</f>
        <v>25</v>
      </c>
      <c r="J291" s="145"/>
      <c r="K291" s="145"/>
      <c r="L291" s="145"/>
      <c r="M291" s="145"/>
    </row>
    <row r="292" spans="1:13" ht="18">
      <c r="A292" s="79" t="s">
        <v>106</v>
      </c>
      <c r="B292" s="53" t="s">
        <v>87</v>
      </c>
      <c r="C292" s="53" t="s">
        <v>57</v>
      </c>
      <c r="D292" s="53" t="s">
        <v>98</v>
      </c>
      <c r="E292" s="53" t="s">
        <v>335</v>
      </c>
      <c r="F292" s="53" t="s">
        <v>119</v>
      </c>
      <c r="G292" s="53" t="s">
        <v>90</v>
      </c>
      <c r="H292" s="53"/>
      <c r="I292" s="60">
        <v>25</v>
      </c>
      <c r="J292" s="145"/>
      <c r="K292" s="145"/>
      <c r="L292" s="145"/>
      <c r="M292" s="145"/>
    </row>
    <row r="293" spans="1:13" ht="45">
      <c r="A293" s="75" t="s">
        <v>178</v>
      </c>
      <c r="B293" s="52" t="s">
        <v>87</v>
      </c>
      <c r="C293" s="52" t="s">
        <v>57</v>
      </c>
      <c r="D293" s="52" t="s">
        <v>98</v>
      </c>
      <c r="E293" s="52" t="s">
        <v>180</v>
      </c>
      <c r="F293" s="52"/>
      <c r="G293" s="52"/>
      <c r="H293" s="52"/>
      <c r="I293" s="58">
        <f>I294</f>
        <v>50</v>
      </c>
      <c r="J293" s="145"/>
      <c r="K293" s="145"/>
      <c r="L293" s="145"/>
      <c r="M293" s="145"/>
    </row>
    <row r="294" spans="1:13" ht="30">
      <c r="A294" s="75" t="s">
        <v>464</v>
      </c>
      <c r="B294" s="52" t="s">
        <v>87</v>
      </c>
      <c r="C294" s="52" t="s">
        <v>57</v>
      </c>
      <c r="D294" s="52" t="s">
        <v>98</v>
      </c>
      <c r="E294" s="52" t="s">
        <v>181</v>
      </c>
      <c r="F294" s="52"/>
      <c r="G294" s="52"/>
      <c r="H294" s="52"/>
      <c r="I294" s="58">
        <f>I295</f>
        <v>50</v>
      </c>
      <c r="J294" s="145"/>
      <c r="K294" s="145"/>
      <c r="L294" s="145"/>
      <c r="M294" s="145"/>
    </row>
    <row r="295" spans="1:13" ht="18">
      <c r="A295" s="76" t="s">
        <v>271</v>
      </c>
      <c r="B295" s="52" t="s">
        <v>87</v>
      </c>
      <c r="C295" s="52" t="s">
        <v>57</v>
      </c>
      <c r="D295" s="52" t="s">
        <v>98</v>
      </c>
      <c r="E295" s="52" t="s">
        <v>182</v>
      </c>
      <c r="F295" s="52"/>
      <c r="G295" s="52"/>
      <c r="H295" s="52"/>
      <c r="I295" s="58">
        <f>I296</f>
        <v>50</v>
      </c>
      <c r="J295" s="145"/>
      <c r="K295" s="145"/>
      <c r="L295" s="145"/>
      <c r="M295" s="145"/>
    </row>
    <row r="296" spans="1:13" ht="30">
      <c r="A296" s="75" t="s">
        <v>131</v>
      </c>
      <c r="B296" s="52" t="s">
        <v>87</v>
      </c>
      <c r="C296" s="52" t="s">
        <v>57</v>
      </c>
      <c r="D296" s="52" t="s">
        <v>98</v>
      </c>
      <c r="E296" s="52" t="s">
        <v>182</v>
      </c>
      <c r="F296" s="52" t="s">
        <v>130</v>
      </c>
      <c r="G296" s="52"/>
      <c r="H296" s="52"/>
      <c r="I296" s="58">
        <f>I297</f>
        <v>50</v>
      </c>
      <c r="J296" s="145"/>
      <c r="K296" s="145"/>
      <c r="L296" s="145"/>
      <c r="M296" s="145"/>
    </row>
    <row r="297" spans="1:13" ht="30">
      <c r="A297" s="75" t="s">
        <v>195</v>
      </c>
      <c r="B297" s="52" t="s">
        <v>87</v>
      </c>
      <c r="C297" s="52" t="s">
        <v>57</v>
      </c>
      <c r="D297" s="52" t="s">
        <v>98</v>
      </c>
      <c r="E297" s="52" t="s">
        <v>182</v>
      </c>
      <c r="F297" s="52" t="s">
        <v>134</v>
      </c>
      <c r="G297" s="52"/>
      <c r="H297" s="52"/>
      <c r="I297" s="58">
        <f>I298</f>
        <v>50</v>
      </c>
      <c r="J297" s="145"/>
      <c r="K297" s="145"/>
      <c r="L297" s="145"/>
      <c r="M297" s="145"/>
    </row>
    <row r="298" spans="1:13" ht="18">
      <c r="A298" s="79" t="s">
        <v>106</v>
      </c>
      <c r="B298" s="53" t="s">
        <v>87</v>
      </c>
      <c r="C298" s="53" t="s">
        <v>57</v>
      </c>
      <c r="D298" s="53" t="s">
        <v>98</v>
      </c>
      <c r="E298" s="53" t="s">
        <v>182</v>
      </c>
      <c r="F298" s="53" t="s">
        <v>134</v>
      </c>
      <c r="G298" s="53" t="s">
        <v>90</v>
      </c>
      <c r="H298" s="53"/>
      <c r="I298" s="60">
        <v>50</v>
      </c>
      <c r="J298" s="145"/>
      <c r="K298" s="145"/>
      <c r="L298" s="145"/>
      <c r="M298" s="145"/>
    </row>
    <row r="299" spans="1:13" ht="57.75" customHeight="1">
      <c r="A299" s="119" t="s">
        <v>465</v>
      </c>
      <c r="B299" s="52" t="s">
        <v>87</v>
      </c>
      <c r="C299" s="52" t="s">
        <v>57</v>
      </c>
      <c r="D299" s="52" t="s">
        <v>98</v>
      </c>
      <c r="E299" s="52" t="s">
        <v>330</v>
      </c>
      <c r="F299" s="52"/>
      <c r="G299" s="52"/>
      <c r="H299" s="52"/>
      <c r="I299" s="58">
        <f>I300</f>
        <v>138</v>
      </c>
      <c r="J299" s="145"/>
      <c r="K299" s="145"/>
      <c r="L299" s="145"/>
      <c r="M299" s="145"/>
    </row>
    <row r="300" spans="1:13" ht="45">
      <c r="A300" s="75" t="s">
        <v>329</v>
      </c>
      <c r="B300" s="52" t="s">
        <v>87</v>
      </c>
      <c r="C300" s="52" t="s">
        <v>57</v>
      </c>
      <c r="D300" s="52" t="s">
        <v>98</v>
      </c>
      <c r="E300" s="52" t="s">
        <v>331</v>
      </c>
      <c r="F300" s="52"/>
      <c r="G300" s="52"/>
      <c r="H300" s="52"/>
      <c r="I300" s="58">
        <f>I301</f>
        <v>138</v>
      </c>
      <c r="J300" s="145"/>
      <c r="K300" s="145"/>
      <c r="L300" s="145"/>
      <c r="M300" s="145"/>
    </row>
    <row r="301" spans="1:13" ht="18">
      <c r="A301" s="76" t="s">
        <v>271</v>
      </c>
      <c r="B301" s="52" t="s">
        <v>87</v>
      </c>
      <c r="C301" s="52" t="s">
        <v>57</v>
      </c>
      <c r="D301" s="52" t="s">
        <v>98</v>
      </c>
      <c r="E301" s="52" t="s">
        <v>332</v>
      </c>
      <c r="F301" s="52"/>
      <c r="G301" s="52"/>
      <c r="H301" s="52"/>
      <c r="I301" s="58">
        <f>I302</f>
        <v>138</v>
      </c>
      <c r="J301" s="145"/>
      <c r="K301" s="145"/>
      <c r="L301" s="145"/>
      <c r="M301" s="145"/>
    </row>
    <row r="302" spans="1:13" ht="75.75" customHeight="1">
      <c r="A302" s="75" t="s">
        <v>412</v>
      </c>
      <c r="B302" s="52" t="s">
        <v>87</v>
      </c>
      <c r="C302" s="52" t="s">
        <v>57</v>
      </c>
      <c r="D302" s="52" t="s">
        <v>98</v>
      </c>
      <c r="E302" s="52" t="s">
        <v>332</v>
      </c>
      <c r="F302" s="52" t="s">
        <v>115</v>
      </c>
      <c r="G302" s="52"/>
      <c r="H302" s="52"/>
      <c r="I302" s="58">
        <f>I303</f>
        <v>138</v>
      </c>
      <c r="J302" s="145"/>
      <c r="K302" s="145"/>
      <c r="L302" s="145"/>
      <c r="M302" s="145"/>
    </row>
    <row r="303" spans="1:13" ht="30">
      <c r="A303" s="75" t="s">
        <v>411</v>
      </c>
      <c r="B303" s="52" t="s">
        <v>87</v>
      </c>
      <c r="C303" s="52" t="s">
        <v>57</v>
      </c>
      <c r="D303" s="52" t="s">
        <v>98</v>
      </c>
      <c r="E303" s="52" t="s">
        <v>332</v>
      </c>
      <c r="F303" s="52" t="s">
        <v>116</v>
      </c>
      <c r="G303" s="52"/>
      <c r="H303" s="52"/>
      <c r="I303" s="58">
        <f>I304</f>
        <v>138</v>
      </c>
      <c r="J303" s="145"/>
      <c r="K303" s="145"/>
      <c r="L303" s="145"/>
      <c r="M303" s="145"/>
    </row>
    <row r="304" spans="1:13" ht="18">
      <c r="A304" s="79" t="s">
        <v>106</v>
      </c>
      <c r="B304" s="53" t="s">
        <v>87</v>
      </c>
      <c r="C304" s="53" t="s">
        <v>57</v>
      </c>
      <c r="D304" s="53" t="s">
        <v>98</v>
      </c>
      <c r="E304" s="53" t="s">
        <v>332</v>
      </c>
      <c r="F304" s="53" t="s">
        <v>116</v>
      </c>
      <c r="G304" s="53" t="s">
        <v>90</v>
      </c>
      <c r="H304" s="53"/>
      <c r="I304" s="60">
        <v>138</v>
      </c>
      <c r="J304" s="145"/>
      <c r="K304" s="145"/>
      <c r="L304" s="145"/>
      <c r="M304" s="145"/>
    </row>
    <row r="305" spans="1:13" ht="18">
      <c r="A305" s="75" t="s">
        <v>30</v>
      </c>
      <c r="B305" s="52" t="s">
        <v>87</v>
      </c>
      <c r="C305" s="52" t="s">
        <v>57</v>
      </c>
      <c r="D305" s="52" t="s">
        <v>98</v>
      </c>
      <c r="E305" s="52" t="s">
        <v>243</v>
      </c>
      <c r="F305" s="52"/>
      <c r="G305" s="52"/>
      <c r="H305" s="52"/>
      <c r="I305" s="58">
        <f>I306+I317+I324+I331+I313</f>
        <v>2251.7000000000003</v>
      </c>
      <c r="J305" s="144"/>
      <c r="K305" s="144"/>
      <c r="L305" s="144"/>
      <c r="M305" s="144"/>
    </row>
    <row r="306" spans="1:13" ht="43.5" customHeight="1">
      <c r="A306" s="76" t="s">
        <v>204</v>
      </c>
      <c r="B306" s="52" t="s">
        <v>87</v>
      </c>
      <c r="C306" s="52" t="s">
        <v>57</v>
      </c>
      <c r="D306" s="52" t="s">
        <v>98</v>
      </c>
      <c r="E306" s="52" t="s">
        <v>248</v>
      </c>
      <c r="F306" s="52"/>
      <c r="G306" s="52"/>
      <c r="H306" s="52"/>
      <c r="I306" s="58">
        <f>I307+I310</f>
        <v>495</v>
      </c>
      <c r="J306" s="145"/>
      <c r="K306" s="145"/>
      <c r="L306" s="145"/>
      <c r="M306" s="145"/>
    </row>
    <row r="307" spans="1:13" ht="30">
      <c r="A307" s="76" t="s">
        <v>413</v>
      </c>
      <c r="B307" s="52" t="s">
        <v>87</v>
      </c>
      <c r="C307" s="52" t="s">
        <v>57</v>
      </c>
      <c r="D307" s="52" t="s">
        <v>98</v>
      </c>
      <c r="E307" s="52" t="s">
        <v>248</v>
      </c>
      <c r="F307" s="52" t="s">
        <v>117</v>
      </c>
      <c r="G307" s="52"/>
      <c r="H307" s="52"/>
      <c r="I307" s="58">
        <f>I308</f>
        <v>450</v>
      </c>
      <c r="J307" s="145"/>
      <c r="K307" s="145"/>
      <c r="L307" s="145"/>
      <c r="M307" s="145"/>
    </row>
    <row r="308" spans="1:13" ht="45">
      <c r="A308" s="76" t="s">
        <v>414</v>
      </c>
      <c r="B308" s="52" t="s">
        <v>87</v>
      </c>
      <c r="C308" s="52" t="s">
        <v>57</v>
      </c>
      <c r="D308" s="52" t="s">
        <v>98</v>
      </c>
      <c r="E308" s="52" t="s">
        <v>248</v>
      </c>
      <c r="F308" s="52" t="s">
        <v>119</v>
      </c>
      <c r="G308" s="52"/>
      <c r="H308" s="52"/>
      <c r="I308" s="58">
        <f>I309</f>
        <v>450</v>
      </c>
      <c r="J308" s="145"/>
      <c r="K308" s="145"/>
      <c r="L308" s="145"/>
      <c r="M308" s="145"/>
    </row>
    <row r="309" spans="1:13" ht="18">
      <c r="A309" s="79" t="s">
        <v>106</v>
      </c>
      <c r="B309" s="53" t="s">
        <v>87</v>
      </c>
      <c r="C309" s="53" t="s">
        <v>57</v>
      </c>
      <c r="D309" s="53" t="s">
        <v>98</v>
      </c>
      <c r="E309" s="53" t="s">
        <v>248</v>
      </c>
      <c r="F309" s="53" t="s">
        <v>119</v>
      </c>
      <c r="G309" s="53" t="s">
        <v>90</v>
      </c>
      <c r="H309" s="53"/>
      <c r="I309" s="60">
        <v>450</v>
      </c>
      <c r="J309" s="145"/>
      <c r="K309" s="145"/>
      <c r="L309" s="145"/>
      <c r="M309" s="145"/>
    </row>
    <row r="310" spans="1:13" ht="18">
      <c r="A310" s="76" t="s">
        <v>127</v>
      </c>
      <c r="B310" s="52" t="s">
        <v>87</v>
      </c>
      <c r="C310" s="52" t="s">
        <v>57</v>
      </c>
      <c r="D310" s="52" t="s">
        <v>98</v>
      </c>
      <c r="E310" s="52" t="s">
        <v>248</v>
      </c>
      <c r="F310" s="52" t="s">
        <v>126</v>
      </c>
      <c r="G310" s="52"/>
      <c r="H310" s="52"/>
      <c r="I310" s="58">
        <f>I311</f>
        <v>45</v>
      </c>
      <c r="J310" s="145"/>
      <c r="K310" s="145"/>
      <c r="L310" s="145"/>
      <c r="M310" s="145"/>
    </row>
    <row r="311" spans="1:13" ht="18">
      <c r="A311" s="76" t="s">
        <v>129</v>
      </c>
      <c r="B311" s="52" t="s">
        <v>87</v>
      </c>
      <c r="C311" s="52" t="s">
        <v>57</v>
      </c>
      <c r="D311" s="52" t="s">
        <v>98</v>
      </c>
      <c r="E311" s="52" t="s">
        <v>248</v>
      </c>
      <c r="F311" s="52" t="s">
        <v>128</v>
      </c>
      <c r="G311" s="52"/>
      <c r="H311" s="52"/>
      <c r="I311" s="58">
        <f>I312</f>
        <v>45</v>
      </c>
      <c r="J311" s="145"/>
      <c r="K311" s="145"/>
      <c r="L311" s="145"/>
      <c r="M311" s="145"/>
    </row>
    <row r="312" spans="1:13" ht="18">
      <c r="A312" s="79" t="s">
        <v>106</v>
      </c>
      <c r="B312" s="53" t="s">
        <v>87</v>
      </c>
      <c r="C312" s="53" t="s">
        <v>57</v>
      </c>
      <c r="D312" s="53" t="s">
        <v>98</v>
      </c>
      <c r="E312" s="53" t="s">
        <v>248</v>
      </c>
      <c r="F312" s="53" t="s">
        <v>128</v>
      </c>
      <c r="G312" s="53" t="s">
        <v>90</v>
      </c>
      <c r="H312" s="53"/>
      <c r="I312" s="60">
        <v>45</v>
      </c>
      <c r="J312" s="145"/>
      <c r="K312" s="145"/>
      <c r="L312" s="145"/>
      <c r="M312" s="145"/>
    </row>
    <row r="313" spans="1:13" ht="18">
      <c r="A313" s="75" t="s">
        <v>455</v>
      </c>
      <c r="B313" s="52" t="s">
        <v>87</v>
      </c>
      <c r="C313" s="52" t="s">
        <v>57</v>
      </c>
      <c r="D313" s="52" t="s">
        <v>98</v>
      </c>
      <c r="E313" s="52" t="s">
        <v>456</v>
      </c>
      <c r="F313" s="53"/>
      <c r="G313" s="53"/>
      <c r="H313" s="53"/>
      <c r="I313" s="58">
        <f>I314</f>
        <v>350</v>
      </c>
      <c r="J313" s="145"/>
      <c r="K313" s="145"/>
      <c r="L313" s="145"/>
      <c r="M313" s="145"/>
    </row>
    <row r="314" spans="1:13" ht="30">
      <c r="A314" s="76" t="s">
        <v>413</v>
      </c>
      <c r="B314" s="52" t="s">
        <v>87</v>
      </c>
      <c r="C314" s="52" t="s">
        <v>57</v>
      </c>
      <c r="D314" s="52" t="s">
        <v>98</v>
      </c>
      <c r="E314" s="52" t="s">
        <v>456</v>
      </c>
      <c r="F314" s="52" t="s">
        <v>117</v>
      </c>
      <c r="G314" s="52"/>
      <c r="H314" s="53"/>
      <c r="I314" s="58">
        <f>I315</f>
        <v>350</v>
      </c>
      <c r="J314" s="145"/>
      <c r="K314" s="145"/>
      <c r="L314" s="145"/>
      <c r="M314" s="145"/>
    </row>
    <row r="315" spans="1:13" ht="45">
      <c r="A315" s="76" t="s">
        <v>414</v>
      </c>
      <c r="B315" s="52" t="s">
        <v>87</v>
      </c>
      <c r="C315" s="52" t="s">
        <v>57</v>
      </c>
      <c r="D315" s="52" t="s">
        <v>98</v>
      </c>
      <c r="E315" s="52" t="s">
        <v>456</v>
      </c>
      <c r="F315" s="52" t="s">
        <v>119</v>
      </c>
      <c r="G315" s="52"/>
      <c r="H315" s="53"/>
      <c r="I315" s="58">
        <f>I316</f>
        <v>350</v>
      </c>
      <c r="J315" s="145"/>
      <c r="K315" s="145"/>
      <c r="L315" s="145"/>
      <c r="M315" s="145"/>
    </row>
    <row r="316" spans="1:13" ht="18">
      <c r="A316" s="79" t="s">
        <v>106</v>
      </c>
      <c r="B316" s="53" t="s">
        <v>87</v>
      </c>
      <c r="C316" s="53" t="s">
        <v>57</v>
      </c>
      <c r="D316" s="53" t="s">
        <v>98</v>
      </c>
      <c r="E316" s="53" t="s">
        <v>456</v>
      </c>
      <c r="F316" s="53" t="s">
        <v>119</v>
      </c>
      <c r="G316" s="53" t="s">
        <v>90</v>
      </c>
      <c r="H316" s="53"/>
      <c r="I316" s="60">
        <v>350</v>
      </c>
      <c r="J316" s="145"/>
      <c r="K316" s="145"/>
      <c r="L316" s="145"/>
      <c r="M316" s="145"/>
    </row>
    <row r="317" spans="1:13" ht="106.5" customHeight="1">
      <c r="A317" s="75" t="s">
        <v>39</v>
      </c>
      <c r="B317" s="52" t="s">
        <v>87</v>
      </c>
      <c r="C317" s="52" t="s">
        <v>57</v>
      </c>
      <c r="D317" s="52" t="s">
        <v>98</v>
      </c>
      <c r="E317" s="52" t="s">
        <v>328</v>
      </c>
      <c r="F317" s="54"/>
      <c r="G317" s="54"/>
      <c r="H317" s="54"/>
      <c r="I317" s="58">
        <f>I318+I321</f>
        <v>327.7</v>
      </c>
      <c r="J317" s="145"/>
      <c r="K317" s="145"/>
      <c r="L317" s="145"/>
      <c r="M317" s="145"/>
    </row>
    <row r="318" spans="1:13" ht="73.5" customHeight="1">
      <c r="A318" s="75" t="s">
        <v>412</v>
      </c>
      <c r="B318" s="52" t="s">
        <v>87</v>
      </c>
      <c r="C318" s="52" t="s">
        <v>57</v>
      </c>
      <c r="D318" s="52" t="s">
        <v>98</v>
      </c>
      <c r="E318" s="52" t="s">
        <v>328</v>
      </c>
      <c r="F318" s="52" t="s">
        <v>115</v>
      </c>
      <c r="G318" s="54"/>
      <c r="H318" s="54"/>
      <c r="I318" s="58">
        <f>I319</f>
        <v>260.4</v>
      </c>
      <c r="J318" s="145"/>
      <c r="K318" s="145"/>
      <c r="L318" s="145"/>
      <c r="M318" s="145"/>
    </row>
    <row r="319" spans="1:13" ht="30">
      <c r="A319" s="75" t="s">
        <v>411</v>
      </c>
      <c r="B319" s="52" t="s">
        <v>87</v>
      </c>
      <c r="C319" s="52" t="s">
        <v>57</v>
      </c>
      <c r="D319" s="52" t="s">
        <v>98</v>
      </c>
      <c r="E319" s="52" t="s">
        <v>328</v>
      </c>
      <c r="F319" s="52" t="s">
        <v>116</v>
      </c>
      <c r="G319" s="52"/>
      <c r="H319" s="52"/>
      <c r="I319" s="58">
        <f>I320</f>
        <v>260.4</v>
      </c>
      <c r="J319" s="145"/>
      <c r="K319" s="145"/>
      <c r="L319" s="145"/>
      <c r="M319" s="145"/>
    </row>
    <row r="320" spans="1:13" ht="18">
      <c r="A320" s="77" t="s">
        <v>107</v>
      </c>
      <c r="B320" s="53" t="s">
        <v>87</v>
      </c>
      <c r="C320" s="53" t="s">
        <v>57</v>
      </c>
      <c r="D320" s="53" t="s">
        <v>98</v>
      </c>
      <c r="E320" s="53" t="s">
        <v>328</v>
      </c>
      <c r="F320" s="53" t="s">
        <v>116</v>
      </c>
      <c r="G320" s="53" t="s">
        <v>91</v>
      </c>
      <c r="H320" s="53"/>
      <c r="I320" s="60">
        <v>260.4</v>
      </c>
      <c r="J320" s="58" t="e">
        <f>J321+#REF!</f>
        <v>#REF!</v>
      </c>
      <c r="K320" s="58" t="e">
        <f>K321+#REF!</f>
        <v>#REF!</v>
      </c>
      <c r="L320" s="58" t="e">
        <f>L321+#REF!</f>
        <v>#REF!</v>
      </c>
      <c r="M320" s="58" t="e">
        <f>M321+#REF!</f>
        <v>#REF!</v>
      </c>
    </row>
    <row r="321" spans="1:13" ht="30">
      <c r="A321" s="76" t="s">
        <v>413</v>
      </c>
      <c r="B321" s="52" t="s">
        <v>87</v>
      </c>
      <c r="C321" s="52" t="s">
        <v>57</v>
      </c>
      <c r="D321" s="52" t="s">
        <v>98</v>
      </c>
      <c r="E321" s="52" t="s">
        <v>328</v>
      </c>
      <c r="F321" s="52" t="s">
        <v>117</v>
      </c>
      <c r="G321" s="52"/>
      <c r="H321" s="52"/>
      <c r="I321" s="58">
        <f>I322</f>
        <v>67.3</v>
      </c>
      <c r="J321" s="58">
        <f>J322</f>
        <v>0</v>
      </c>
      <c r="K321" s="58">
        <f>K322</f>
        <v>0</v>
      </c>
      <c r="L321" s="58">
        <f>L322</f>
        <v>0</v>
      </c>
      <c r="M321" s="58">
        <f>M322</f>
        <v>0</v>
      </c>
    </row>
    <row r="322" spans="1:13" ht="45">
      <c r="A322" s="76" t="s">
        <v>414</v>
      </c>
      <c r="B322" s="52" t="s">
        <v>87</v>
      </c>
      <c r="C322" s="52" t="s">
        <v>57</v>
      </c>
      <c r="D322" s="52" t="s">
        <v>98</v>
      </c>
      <c r="E322" s="52" t="s">
        <v>328</v>
      </c>
      <c r="F322" s="52" t="s">
        <v>119</v>
      </c>
      <c r="G322" s="52"/>
      <c r="H322" s="52"/>
      <c r="I322" s="58">
        <f>I323</f>
        <v>67.3</v>
      </c>
      <c r="J322" s="145"/>
      <c r="K322" s="145"/>
      <c r="L322" s="145"/>
      <c r="M322" s="145"/>
    </row>
    <row r="323" spans="1:13" ht="18">
      <c r="A323" s="77" t="s">
        <v>107</v>
      </c>
      <c r="B323" s="53" t="s">
        <v>87</v>
      </c>
      <c r="C323" s="53" t="s">
        <v>57</v>
      </c>
      <c r="D323" s="53" t="s">
        <v>98</v>
      </c>
      <c r="E323" s="53" t="s">
        <v>328</v>
      </c>
      <c r="F323" s="53" t="s">
        <v>119</v>
      </c>
      <c r="G323" s="53" t="s">
        <v>91</v>
      </c>
      <c r="H323" s="53"/>
      <c r="I323" s="60">
        <v>67.3</v>
      </c>
      <c r="J323" s="145"/>
      <c r="K323" s="145"/>
      <c r="L323" s="145"/>
      <c r="M323" s="145"/>
    </row>
    <row r="324" spans="1:13" ht="75" customHeight="1">
      <c r="A324" s="75" t="s">
        <v>38</v>
      </c>
      <c r="B324" s="52" t="s">
        <v>87</v>
      </c>
      <c r="C324" s="52" t="s">
        <v>57</v>
      </c>
      <c r="D324" s="52" t="s">
        <v>98</v>
      </c>
      <c r="E324" s="52" t="s">
        <v>327</v>
      </c>
      <c r="F324" s="52"/>
      <c r="G324" s="52"/>
      <c r="H324" s="52"/>
      <c r="I324" s="58">
        <f>I325+I328</f>
        <v>754.6</v>
      </c>
      <c r="J324" s="58" t="e">
        <f>J326</f>
        <v>#REF!</v>
      </c>
      <c r="K324" s="58" t="e">
        <f>K326</f>
        <v>#REF!</v>
      </c>
      <c r="L324" s="58" t="e">
        <f>L326</f>
        <v>#REF!</v>
      </c>
      <c r="M324" s="58" t="e">
        <f>M326</f>
        <v>#REF!</v>
      </c>
    </row>
    <row r="325" spans="1:13" ht="78.75" customHeight="1">
      <c r="A325" s="75" t="s">
        <v>412</v>
      </c>
      <c r="B325" s="52" t="s">
        <v>87</v>
      </c>
      <c r="C325" s="52" t="s">
        <v>57</v>
      </c>
      <c r="D325" s="52" t="s">
        <v>98</v>
      </c>
      <c r="E325" s="52" t="s">
        <v>327</v>
      </c>
      <c r="F325" s="52" t="s">
        <v>115</v>
      </c>
      <c r="G325" s="52"/>
      <c r="H325" s="52"/>
      <c r="I325" s="58">
        <f>I326</f>
        <v>719</v>
      </c>
      <c r="J325" s="58"/>
      <c r="K325" s="58"/>
      <c r="L325" s="58"/>
      <c r="M325" s="58"/>
    </row>
    <row r="326" spans="1:13" ht="30">
      <c r="A326" s="75" t="s">
        <v>411</v>
      </c>
      <c r="B326" s="52" t="s">
        <v>87</v>
      </c>
      <c r="C326" s="52" t="s">
        <v>57</v>
      </c>
      <c r="D326" s="52" t="s">
        <v>98</v>
      </c>
      <c r="E326" s="52" t="s">
        <v>327</v>
      </c>
      <c r="F326" s="52" t="s">
        <v>116</v>
      </c>
      <c r="G326" s="52"/>
      <c r="H326" s="52"/>
      <c r="I326" s="58">
        <f>I327</f>
        <v>719</v>
      </c>
      <c r="J326" s="58" t="e">
        <f>#REF!</f>
        <v>#REF!</v>
      </c>
      <c r="K326" s="58" t="e">
        <f>#REF!</f>
        <v>#REF!</v>
      </c>
      <c r="L326" s="58" t="e">
        <f>#REF!</f>
        <v>#REF!</v>
      </c>
      <c r="M326" s="58" t="e">
        <f>#REF!</f>
        <v>#REF!</v>
      </c>
    </row>
    <row r="327" spans="1:13" ht="18">
      <c r="A327" s="77" t="s">
        <v>107</v>
      </c>
      <c r="B327" s="53" t="s">
        <v>87</v>
      </c>
      <c r="C327" s="53" t="s">
        <v>57</v>
      </c>
      <c r="D327" s="53" t="s">
        <v>98</v>
      </c>
      <c r="E327" s="53" t="s">
        <v>327</v>
      </c>
      <c r="F327" s="53" t="s">
        <v>116</v>
      </c>
      <c r="G327" s="53" t="s">
        <v>91</v>
      </c>
      <c r="H327" s="53"/>
      <c r="I327" s="60">
        <v>719</v>
      </c>
      <c r="J327" s="58">
        <f aca="true" t="shared" si="8" ref="J327:M328">J328</f>
        <v>0</v>
      </c>
      <c r="K327" s="58">
        <f t="shared" si="8"/>
        <v>0</v>
      </c>
      <c r="L327" s="58">
        <f t="shared" si="8"/>
        <v>0</v>
      </c>
      <c r="M327" s="58">
        <f t="shared" si="8"/>
        <v>0</v>
      </c>
    </row>
    <row r="328" spans="1:13" ht="30">
      <c r="A328" s="76" t="s">
        <v>413</v>
      </c>
      <c r="B328" s="52" t="s">
        <v>87</v>
      </c>
      <c r="C328" s="52" t="s">
        <v>57</v>
      </c>
      <c r="D328" s="52" t="s">
        <v>98</v>
      </c>
      <c r="E328" s="52" t="s">
        <v>327</v>
      </c>
      <c r="F328" s="52" t="s">
        <v>117</v>
      </c>
      <c r="G328" s="52"/>
      <c r="H328" s="52"/>
      <c r="I328" s="58">
        <f>I329</f>
        <v>35.6</v>
      </c>
      <c r="J328" s="58">
        <f t="shared" si="8"/>
        <v>0</v>
      </c>
      <c r="K328" s="58">
        <f t="shared" si="8"/>
        <v>0</v>
      </c>
      <c r="L328" s="58">
        <f t="shared" si="8"/>
        <v>0</v>
      </c>
      <c r="M328" s="58">
        <f t="shared" si="8"/>
        <v>0</v>
      </c>
    </row>
    <row r="329" spans="1:13" ht="45">
      <c r="A329" s="76" t="s">
        <v>414</v>
      </c>
      <c r="B329" s="52" t="s">
        <v>87</v>
      </c>
      <c r="C329" s="52" t="s">
        <v>57</v>
      </c>
      <c r="D329" s="52" t="s">
        <v>98</v>
      </c>
      <c r="E329" s="52" t="s">
        <v>327</v>
      </c>
      <c r="F329" s="52" t="s">
        <v>119</v>
      </c>
      <c r="G329" s="52"/>
      <c r="H329" s="52"/>
      <c r="I329" s="58">
        <f>I330</f>
        <v>35.6</v>
      </c>
      <c r="J329" s="60"/>
      <c r="K329" s="60"/>
      <c r="L329" s="60"/>
      <c r="M329" s="60"/>
    </row>
    <row r="330" spans="1:13" ht="18">
      <c r="A330" s="77" t="s">
        <v>107</v>
      </c>
      <c r="B330" s="53" t="s">
        <v>87</v>
      </c>
      <c r="C330" s="53" t="s">
        <v>57</v>
      </c>
      <c r="D330" s="53" t="s">
        <v>98</v>
      </c>
      <c r="E330" s="53" t="s">
        <v>327</v>
      </c>
      <c r="F330" s="53" t="s">
        <v>119</v>
      </c>
      <c r="G330" s="53" t="s">
        <v>91</v>
      </c>
      <c r="H330" s="53"/>
      <c r="I330" s="60">
        <v>35.6</v>
      </c>
      <c r="J330" s="58" t="e">
        <f>#REF!+#REF!</f>
        <v>#REF!</v>
      </c>
      <c r="K330" s="58" t="e">
        <f>#REF!+#REF!</f>
        <v>#REF!</v>
      </c>
      <c r="L330" s="58" t="e">
        <f>#REF!+#REF!</f>
        <v>#REF!</v>
      </c>
      <c r="M330" s="58" t="e">
        <f>#REF!+#REF!</f>
        <v>#REF!</v>
      </c>
    </row>
    <row r="331" spans="1:13" ht="48" customHeight="1">
      <c r="A331" s="75" t="s">
        <v>37</v>
      </c>
      <c r="B331" s="52" t="s">
        <v>87</v>
      </c>
      <c r="C331" s="52" t="s">
        <v>57</v>
      </c>
      <c r="D331" s="52" t="s">
        <v>98</v>
      </c>
      <c r="E331" s="52" t="s">
        <v>326</v>
      </c>
      <c r="F331" s="52"/>
      <c r="G331" s="52"/>
      <c r="H331" s="52"/>
      <c r="I331" s="58">
        <f>I332+I335</f>
        <v>324.4</v>
      </c>
      <c r="J331" s="145"/>
      <c r="K331" s="145"/>
      <c r="L331" s="145"/>
      <c r="M331" s="145"/>
    </row>
    <row r="332" spans="1:13" ht="76.5" customHeight="1">
      <c r="A332" s="75" t="s">
        <v>412</v>
      </c>
      <c r="B332" s="52" t="s">
        <v>87</v>
      </c>
      <c r="C332" s="52" t="s">
        <v>57</v>
      </c>
      <c r="D332" s="52" t="s">
        <v>98</v>
      </c>
      <c r="E332" s="52" t="s">
        <v>326</v>
      </c>
      <c r="F332" s="52" t="s">
        <v>115</v>
      </c>
      <c r="G332" s="52"/>
      <c r="H332" s="52"/>
      <c r="I332" s="58">
        <f>I333</f>
        <v>276</v>
      </c>
      <c r="J332" s="145"/>
      <c r="K332" s="145"/>
      <c r="L332" s="145"/>
      <c r="M332" s="145"/>
    </row>
    <row r="333" spans="1:13" ht="30">
      <c r="A333" s="75" t="s">
        <v>411</v>
      </c>
      <c r="B333" s="52" t="s">
        <v>87</v>
      </c>
      <c r="C333" s="52" t="s">
        <v>57</v>
      </c>
      <c r="D333" s="52" t="s">
        <v>98</v>
      </c>
      <c r="E333" s="52" t="s">
        <v>326</v>
      </c>
      <c r="F333" s="52" t="s">
        <v>116</v>
      </c>
      <c r="G333" s="52"/>
      <c r="H333" s="52"/>
      <c r="I333" s="58">
        <f>I334</f>
        <v>276</v>
      </c>
      <c r="J333" s="145"/>
      <c r="K333" s="145"/>
      <c r="L333" s="145"/>
      <c r="M333" s="145"/>
    </row>
    <row r="334" spans="1:13" ht="18">
      <c r="A334" s="77" t="s">
        <v>107</v>
      </c>
      <c r="B334" s="53" t="s">
        <v>87</v>
      </c>
      <c r="C334" s="53" t="s">
        <v>57</v>
      </c>
      <c r="D334" s="53" t="s">
        <v>98</v>
      </c>
      <c r="E334" s="53" t="s">
        <v>326</v>
      </c>
      <c r="F334" s="53" t="s">
        <v>116</v>
      </c>
      <c r="G334" s="53" t="s">
        <v>91</v>
      </c>
      <c r="H334" s="53"/>
      <c r="I334" s="60">
        <v>276</v>
      </c>
      <c r="J334" s="58" t="e">
        <f>#REF!+#REF!</f>
        <v>#REF!</v>
      </c>
      <c r="K334" s="58" t="e">
        <f>#REF!+#REF!</f>
        <v>#REF!</v>
      </c>
      <c r="L334" s="58" t="e">
        <f>#REF!+#REF!</f>
        <v>#REF!</v>
      </c>
      <c r="M334" s="58" t="e">
        <f>#REF!+#REF!</f>
        <v>#REF!</v>
      </c>
    </row>
    <row r="335" spans="1:13" ht="30">
      <c r="A335" s="76" t="s">
        <v>413</v>
      </c>
      <c r="B335" s="52" t="s">
        <v>87</v>
      </c>
      <c r="C335" s="52" t="s">
        <v>57</v>
      </c>
      <c r="D335" s="52" t="s">
        <v>98</v>
      </c>
      <c r="E335" s="52" t="s">
        <v>326</v>
      </c>
      <c r="F335" s="52" t="s">
        <v>117</v>
      </c>
      <c r="G335" s="52"/>
      <c r="H335" s="53"/>
      <c r="I335" s="58">
        <f>I336</f>
        <v>48.4</v>
      </c>
      <c r="J335" s="58"/>
      <c r="K335" s="58"/>
      <c r="L335" s="58"/>
      <c r="M335" s="58"/>
    </row>
    <row r="336" spans="1:13" ht="45">
      <c r="A336" s="76" t="s">
        <v>414</v>
      </c>
      <c r="B336" s="52" t="s">
        <v>87</v>
      </c>
      <c r="C336" s="52" t="s">
        <v>57</v>
      </c>
      <c r="D336" s="52" t="s">
        <v>98</v>
      </c>
      <c r="E336" s="52" t="s">
        <v>326</v>
      </c>
      <c r="F336" s="52" t="s">
        <v>119</v>
      </c>
      <c r="G336" s="52"/>
      <c r="H336" s="53"/>
      <c r="I336" s="58">
        <f>I337</f>
        <v>48.4</v>
      </c>
      <c r="J336" s="58"/>
      <c r="K336" s="58"/>
      <c r="L336" s="58"/>
      <c r="M336" s="58"/>
    </row>
    <row r="337" spans="1:13" ht="17.25" customHeight="1">
      <c r="A337" s="77" t="s">
        <v>107</v>
      </c>
      <c r="B337" s="53" t="s">
        <v>87</v>
      </c>
      <c r="C337" s="53" t="s">
        <v>57</v>
      </c>
      <c r="D337" s="53" t="s">
        <v>98</v>
      </c>
      <c r="E337" s="53" t="s">
        <v>326</v>
      </c>
      <c r="F337" s="53" t="s">
        <v>119</v>
      </c>
      <c r="G337" s="53" t="s">
        <v>91</v>
      </c>
      <c r="H337" s="53"/>
      <c r="I337" s="60">
        <v>48.4</v>
      </c>
      <c r="J337" s="58"/>
      <c r="K337" s="58"/>
      <c r="L337" s="58"/>
      <c r="M337" s="58"/>
    </row>
    <row r="338" spans="1:13" ht="18">
      <c r="A338" s="78" t="s">
        <v>45</v>
      </c>
      <c r="B338" s="54" t="s">
        <v>87</v>
      </c>
      <c r="C338" s="54" t="s">
        <v>60</v>
      </c>
      <c r="D338" s="54"/>
      <c r="E338" s="54"/>
      <c r="F338" s="54"/>
      <c r="G338" s="54"/>
      <c r="H338" s="54"/>
      <c r="I338" s="55">
        <f aca="true" t="shared" si="9" ref="I338:I344">I339</f>
        <v>50</v>
      </c>
      <c r="J338" s="58" t="e">
        <f>#REF!+#REF!</f>
        <v>#REF!</v>
      </c>
      <c r="K338" s="58" t="e">
        <f>#REF!+#REF!</f>
        <v>#REF!</v>
      </c>
      <c r="L338" s="58" t="e">
        <f>#REF!+#REF!</f>
        <v>#REF!</v>
      </c>
      <c r="M338" s="58" t="e">
        <f>#REF!+#REF!</f>
        <v>#REF!</v>
      </c>
    </row>
    <row r="339" spans="1:13" ht="28.5">
      <c r="A339" s="78" t="s">
        <v>75</v>
      </c>
      <c r="B339" s="54" t="s">
        <v>87</v>
      </c>
      <c r="C339" s="54" t="s">
        <v>60</v>
      </c>
      <c r="D339" s="54" t="s">
        <v>72</v>
      </c>
      <c r="E339" s="54"/>
      <c r="F339" s="54"/>
      <c r="G339" s="54"/>
      <c r="H339" s="54"/>
      <c r="I339" s="55">
        <f t="shared" si="9"/>
        <v>50</v>
      </c>
      <c r="J339" s="146"/>
      <c r="K339" s="146"/>
      <c r="L339" s="146"/>
      <c r="M339" s="146"/>
    </row>
    <row r="340" spans="1:13" ht="58.5" customHeight="1">
      <c r="A340" s="75" t="s">
        <v>356</v>
      </c>
      <c r="B340" s="52" t="s">
        <v>87</v>
      </c>
      <c r="C340" s="52" t="s">
        <v>60</v>
      </c>
      <c r="D340" s="52" t="s">
        <v>72</v>
      </c>
      <c r="E340" s="52" t="s">
        <v>184</v>
      </c>
      <c r="F340" s="52"/>
      <c r="G340" s="52"/>
      <c r="H340" s="52"/>
      <c r="I340" s="58">
        <f t="shared" si="9"/>
        <v>50</v>
      </c>
      <c r="J340" s="146"/>
      <c r="K340" s="146"/>
      <c r="L340" s="146"/>
      <c r="M340" s="146"/>
    </row>
    <row r="341" spans="1:13" ht="47.25" customHeight="1">
      <c r="A341" s="75" t="s">
        <v>183</v>
      </c>
      <c r="B341" s="52" t="s">
        <v>87</v>
      </c>
      <c r="C341" s="52" t="s">
        <v>60</v>
      </c>
      <c r="D341" s="52" t="s">
        <v>72</v>
      </c>
      <c r="E341" s="52" t="s">
        <v>185</v>
      </c>
      <c r="F341" s="52"/>
      <c r="G341" s="52"/>
      <c r="H341" s="52"/>
      <c r="I341" s="58">
        <f t="shared" si="9"/>
        <v>50</v>
      </c>
      <c r="J341" s="146"/>
      <c r="K341" s="146"/>
      <c r="L341" s="146"/>
      <c r="M341" s="146"/>
    </row>
    <row r="342" spans="1:13" ht="18">
      <c r="A342" s="76" t="s">
        <v>271</v>
      </c>
      <c r="B342" s="52" t="s">
        <v>87</v>
      </c>
      <c r="C342" s="52" t="s">
        <v>60</v>
      </c>
      <c r="D342" s="52" t="s">
        <v>72</v>
      </c>
      <c r="E342" s="52" t="s">
        <v>186</v>
      </c>
      <c r="F342" s="52"/>
      <c r="G342" s="52"/>
      <c r="H342" s="52"/>
      <c r="I342" s="58">
        <f t="shared" si="9"/>
        <v>50</v>
      </c>
      <c r="J342" s="146"/>
      <c r="K342" s="146"/>
      <c r="L342" s="146"/>
      <c r="M342" s="146"/>
    </row>
    <row r="343" spans="1:13" ht="30">
      <c r="A343" s="76" t="s">
        <v>413</v>
      </c>
      <c r="B343" s="52" t="s">
        <v>87</v>
      </c>
      <c r="C343" s="52" t="s">
        <v>60</v>
      </c>
      <c r="D343" s="52" t="s">
        <v>72</v>
      </c>
      <c r="E343" s="52" t="s">
        <v>186</v>
      </c>
      <c r="F343" s="52" t="s">
        <v>117</v>
      </c>
      <c r="G343" s="52"/>
      <c r="H343" s="52"/>
      <c r="I343" s="58">
        <f t="shared" si="9"/>
        <v>50</v>
      </c>
      <c r="J343" s="146"/>
      <c r="K343" s="146"/>
      <c r="L343" s="146"/>
      <c r="M343" s="146"/>
    </row>
    <row r="344" spans="1:13" ht="45">
      <c r="A344" s="76" t="s">
        <v>414</v>
      </c>
      <c r="B344" s="52" t="s">
        <v>87</v>
      </c>
      <c r="C344" s="52" t="s">
        <v>60</v>
      </c>
      <c r="D344" s="52" t="s">
        <v>72</v>
      </c>
      <c r="E344" s="52" t="s">
        <v>186</v>
      </c>
      <c r="F344" s="52" t="s">
        <v>119</v>
      </c>
      <c r="G344" s="52"/>
      <c r="H344" s="52"/>
      <c r="I344" s="58">
        <f t="shared" si="9"/>
        <v>50</v>
      </c>
      <c r="J344" s="146"/>
      <c r="K344" s="146"/>
      <c r="L344" s="146"/>
      <c r="M344" s="146"/>
    </row>
    <row r="345" spans="1:13" ht="18">
      <c r="A345" s="79" t="s">
        <v>106</v>
      </c>
      <c r="B345" s="53" t="s">
        <v>87</v>
      </c>
      <c r="C345" s="53" t="s">
        <v>60</v>
      </c>
      <c r="D345" s="53" t="s">
        <v>72</v>
      </c>
      <c r="E345" s="53" t="s">
        <v>186</v>
      </c>
      <c r="F345" s="53" t="s">
        <v>119</v>
      </c>
      <c r="G345" s="53" t="s">
        <v>90</v>
      </c>
      <c r="H345" s="53"/>
      <c r="I345" s="60">
        <v>50</v>
      </c>
      <c r="J345" s="146"/>
      <c r="K345" s="146"/>
      <c r="L345" s="146"/>
      <c r="M345" s="146"/>
    </row>
    <row r="346" spans="1:13" ht="18">
      <c r="A346" s="85" t="s">
        <v>54</v>
      </c>
      <c r="B346" s="54" t="s">
        <v>87</v>
      </c>
      <c r="C346" s="54" t="s">
        <v>71</v>
      </c>
      <c r="D346" s="54"/>
      <c r="E346" s="54"/>
      <c r="F346" s="54"/>
      <c r="G346" s="54"/>
      <c r="H346" s="54"/>
      <c r="I346" s="112">
        <f>I347+I353+I363+I387</f>
        <v>22841</v>
      </c>
      <c r="J346" s="145"/>
      <c r="K346" s="145"/>
      <c r="L346" s="145"/>
      <c r="M346" s="145"/>
    </row>
    <row r="347" spans="1:13" ht="18">
      <c r="A347" s="78" t="s">
        <v>55</v>
      </c>
      <c r="B347" s="54" t="s">
        <v>87</v>
      </c>
      <c r="C347" s="54">
        <v>10</v>
      </c>
      <c r="D347" s="54" t="s">
        <v>57</v>
      </c>
      <c r="E347" s="54"/>
      <c r="F347" s="54"/>
      <c r="G347" s="54"/>
      <c r="H347" s="54"/>
      <c r="I347" s="55">
        <f>I348</f>
        <v>7485.6</v>
      </c>
      <c r="J347" s="145"/>
      <c r="K347" s="145"/>
      <c r="L347" s="145"/>
      <c r="M347" s="145"/>
    </row>
    <row r="348" spans="1:13" ht="18">
      <c r="A348" s="75" t="s">
        <v>30</v>
      </c>
      <c r="B348" s="52" t="s">
        <v>87</v>
      </c>
      <c r="C348" s="52" t="s">
        <v>71</v>
      </c>
      <c r="D348" s="52" t="s">
        <v>57</v>
      </c>
      <c r="E348" s="52" t="s">
        <v>243</v>
      </c>
      <c r="F348" s="52"/>
      <c r="G348" s="52"/>
      <c r="H348" s="52"/>
      <c r="I348" s="58">
        <f>I349</f>
        <v>7485.6</v>
      </c>
      <c r="J348" s="145"/>
      <c r="K348" s="145"/>
      <c r="L348" s="145"/>
      <c r="M348" s="145"/>
    </row>
    <row r="349" spans="1:13" ht="45">
      <c r="A349" s="75" t="s">
        <v>224</v>
      </c>
      <c r="B349" s="52" t="s">
        <v>87</v>
      </c>
      <c r="C349" s="52">
        <v>10</v>
      </c>
      <c r="D349" s="52" t="s">
        <v>57</v>
      </c>
      <c r="E349" s="52" t="s">
        <v>307</v>
      </c>
      <c r="F349" s="52"/>
      <c r="G349" s="52"/>
      <c r="H349" s="52"/>
      <c r="I349" s="58">
        <f>I350</f>
        <v>7485.6</v>
      </c>
      <c r="J349" s="56" t="e">
        <f>#REF!+J355+J359+#REF!</f>
        <v>#REF!</v>
      </c>
      <c r="K349" s="56" t="e">
        <f>#REF!+K355+K359+#REF!</f>
        <v>#REF!</v>
      </c>
      <c r="L349" s="56" t="e">
        <f>#REF!+L355+L359+#REF!</f>
        <v>#REF!</v>
      </c>
      <c r="M349" s="56" t="e">
        <f>#REF!+M355+M359+#REF!</f>
        <v>#REF!</v>
      </c>
    </row>
    <row r="350" spans="1:13" ht="30">
      <c r="A350" s="75" t="s">
        <v>131</v>
      </c>
      <c r="B350" s="52" t="s">
        <v>87</v>
      </c>
      <c r="C350" s="52">
        <v>10</v>
      </c>
      <c r="D350" s="52" t="s">
        <v>57</v>
      </c>
      <c r="E350" s="52" t="s">
        <v>307</v>
      </c>
      <c r="F350" s="52" t="s">
        <v>130</v>
      </c>
      <c r="G350" s="52"/>
      <c r="H350" s="52"/>
      <c r="I350" s="58">
        <f>I351</f>
        <v>7485.6</v>
      </c>
      <c r="J350" s="57" t="e">
        <f>#REF!+J355+J359+#REF!+J351</f>
        <v>#REF!</v>
      </c>
      <c r="K350" s="57" t="e">
        <f>#REF!+K355+K359+#REF!+K351</f>
        <v>#REF!</v>
      </c>
      <c r="L350" s="57" t="e">
        <f>#REF!+L355+L359+#REF!+L351</f>
        <v>#REF!</v>
      </c>
      <c r="M350" s="57" t="e">
        <f>#REF!+M355+M359+#REF!+M351</f>
        <v>#REF!</v>
      </c>
    </row>
    <row r="351" spans="1:13" ht="34.5" customHeight="1">
      <c r="A351" s="75" t="s">
        <v>195</v>
      </c>
      <c r="B351" s="52" t="s">
        <v>87</v>
      </c>
      <c r="C351" s="52">
        <v>10</v>
      </c>
      <c r="D351" s="52" t="s">
        <v>57</v>
      </c>
      <c r="E351" s="52" t="s">
        <v>307</v>
      </c>
      <c r="F351" s="52" t="s">
        <v>134</v>
      </c>
      <c r="G351" s="52"/>
      <c r="H351" s="52"/>
      <c r="I351" s="58">
        <f>I352</f>
        <v>7485.6</v>
      </c>
      <c r="J351" s="145"/>
      <c r="K351" s="145"/>
      <c r="L351" s="145"/>
      <c r="M351" s="145"/>
    </row>
    <row r="352" spans="1:13" ht="18">
      <c r="A352" s="77" t="s">
        <v>106</v>
      </c>
      <c r="B352" s="53" t="s">
        <v>87</v>
      </c>
      <c r="C352" s="53">
        <v>10</v>
      </c>
      <c r="D352" s="53" t="s">
        <v>57</v>
      </c>
      <c r="E352" s="53" t="s">
        <v>307</v>
      </c>
      <c r="F352" s="53" t="s">
        <v>134</v>
      </c>
      <c r="G352" s="53" t="s">
        <v>90</v>
      </c>
      <c r="H352" s="53"/>
      <c r="I352" s="60">
        <v>7485.6</v>
      </c>
      <c r="J352" s="145"/>
      <c r="K352" s="145"/>
      <c r="L352" s="145"/>
      <c r="M352" s="145"/>
    </row>
    <row r="353" spans="1:13" ht="18">
      <c r="A353" s="78" t="s">
        <v>69</v>
      </c>
      <c r="B353" s="54" t="s">
        <v>87</v>
      </c>
      <c r="C353" s="54" t="s">
        <v>71</v>
      </c>
      <c r="D353" s="54" t="s">
        <v>58</v>
      </c>
      <c r="E353" s="54"/>
      <c r="F353" s="54"/>
      <c r="G353" s="54"/>
      <c r="H353" s="54"/>
      <c r="I353" s="55">
        <f>I354</f>
        <v>126</v>
      </c>
      <c r="J353" s="145"/>
      <c r="K353" s="145"/>
      <c r="L353" s="145"/>
      <c r="M353" s="145"/>
    </row>
    <row r="354" spans="1:13" ht="18">
      <c r="A354" s="75" t="s">
        <v>30</v>
      </c>
      <c r="B354" s="52" t="s">
        <v>87</v>
      </c>
      <c r="C354" s="52" t="s">
        <v>71</v>
      </c>
      <c r="D354" s="52" t="s">
        <v>58</v>
      </c>
      <c r="E354" s="52" t="s">
        <v>243</v>
      </c>
      <c r="F354" s="52"/>
      <c r="G354" s="52"/>
      <c r="H354" s="52"/>
      <c r="I354" s="58">
        <f>I355+I359</f>
        <v>126</v>
      </c>
      <c r="J354" s="145"/>
      <c r="K354" s="145"/>
      <c r="L354" s="145"/>
      <c r="M354" s="145"/>
    </row>
    <row r="355" spans="1:13" ht="60" customHeight="1">
      <c r="A355" s="86" t="s">
        <v>227</v>
      </c>
      <c r="B355" s="52" t="s">
        <v>87</v>
      </c>
      <c r="C355" s="52" t="s">
        <v>71</v>
      </c>
      <c r="D355" s="52" t="s">
        <v>58</v>
      </c>
      <c r="E355" s="52" t="s">
        <v>304</v>
      </c>
      <c r="F355" s="52"/>
      <c r="G355" s="52"/>
      <c r="H355" s="52"/>
      <c r="I355" s="58">
        <f>I356</f>
        <v>36</v>
      </c>
      <c r="J355" s="145"/>
      <c r="K355" s="145"/>
      <c r="L355" s="145"/>
      <c r="M355" s="145"/>
    </row>
    <row r="356" spans="1:13" ht="30">
      <c r="A356" s="75" t="s">
        <v>131</v>
      </c>
      <c r="B356" s="52" t="s">
        <v>87</v>
      </c>
      <c r="C356" s="52">
        <v>10</v>
      </c>
      <c r="D356" s="52" t="s">
        <v>58</v>
      </c>
      <c r="E356" s="52" t="s">
        <v>304</v>
      </c>
      <c r="F356" s="52" t="s">
        <v>130</v>
      </c>
      <c r="G356" s="52"/>
      <c r="H356" s="52"/>
      <c r="I356" s="58">
        <f>I357</f>
        <v>36</v>
      </c>
      <c r="J356" s="145"/>
      <c r="K356" s="145"/>
      <c r="L356" s="145"/>
      <c r="M356" s="145"/>
    </row>
    <row r="357" spans="1:13" ht="30">
      <c r="A357" s="75" t="s">
        <v>133</v>
      </c>
      <c r="B357" s="52" t="s">
        <v>87</v>
      </c>
      <c r="C357" s="52">
        <v>10</v>
      </c>
      <c r="D357" s="52" t="s">
        <v>58</v>
      </c>
      <c r="E357" s="52" t="s">
        <v>304</v>
      </c>
      <c r="F357" s="52" t="s">
        <v>132</v>
      </c>
      <c r="G357" s="52"/>
      <c r="H357" s="52"/>
      <c r="I357" s="58">
        <f>I358</f>
        <v>36</v>
      </c>
      <c r="J357" s="145"/>
      <c r="K357" s="145"/>
      <c r="L357" s="145"/>
      <c r="M357" s="145"/>
    </row>
    <row r="358" spans="1:13" ht="18">
      <c r="A358" s="77" t="s">
        <v>106</v>
      </c>
      <c r="B358" s="53" t="s">
        <v>87</v>
      </c>
      <c r="C358" s="53">
        <v>10</v>
      </c>
      <c r="D358" s="53" t="s">
        <v>58</v>
      </c>
      <c r="E358" s="53" t="s">
        <v>304</v>
      </c>
      <c r="F358" s="53" t="s">
        <v>132</v>
      </c>
      <c r="G358" s="53" t="s">
        <v>90</v>
      </c>
      <c r="H358" s="53"/>
      <c r="I358" s="60">
        <v>36</v>
      </c>
      <c r="J358" s="145"/>
      <c r="K358" s="145"/>
      <c r="L358" s="145"/>
      <c r="M358" s="145"/>
    </row>
    <row r="359" spans="1:13" ht="103.5" customHeight="1">
      <c r="A359" s="86" t="s">
        <v>226</v>
      </c>
      <c r="B359" s="52" t="s">
        <v>87</v>
      </c>
      <c r="C359" s="52" t="s">
        <v>71</v>
      </c>
      <c r="D359" s="52" t="s">
        <v>58</v>
      </c>
      <c r="E359" s="52" t="s">
        <v>305</v>
      </c>
      <c r="F359" s="52"/>
      <c r="G359" s="52"/>
      <c r="H359" s="52"/>
      <c r="I359" s="58">
        <f>I360</f>
        <v>90</v>
      </c>
      <c r="J359" s="145"/>
      <c r="K359" s="145"/>
      <c r="L359" s="145"/>
      <c r="M359" s="145"/>
    </row>
    <row r="360" spans="1:13" ht="30">
      <c r="A360" s="75" t="s">
        <v>131</v>
      </c>
      <c r="B360" s="52" t="s">
        <v>87</v>
      </c>
      <c r="C360" s="52">
        <v>10</v>
      </c>
      <c r="D360" s="52" t="s">
        <v>58</v>
      </c>
      <c r="E360" s="52" t="s">
        <v>305</v>
      </c>
      <c r="F360" s="52" t="s">
        <v>130</v>
      </c>
      <c r="G360" s="52"/>
      <c r="H360" s="52"/>
      <c r="I360" s="58">
        <f>I361</f>
        <v>90</v>
      </c>
      <c r="J360" s="145"/>
      <c r="K360" s="145"/>
      <c r="L360" s="145"/>
      <c r="M360" s="145"/>
    </row>
    <row r="361" spans="1:13" ht="30">
      <c r="A361" s="75" t="s">
        <v>195</v>
      </c>
      <c r="B361" s="52" t="s">
        <v>87</v>
      </c>
      <c r="C361" s="52">
        <v>10</v>
      </c>
      <c r="D361" s="52" t="s">
        <v>58</v>
      </c>
      <c r="E361" s="52" t="s">
        <v>305</v>
      </c>
      <c r="F361" s="52" t="s">
        <v>134</v>
      </c>
      <c r="G361" s="52"/>
      <c r="H361" s="52"/>
      <c r="I361" s="58">
        <f>I362</f>
        <v>90</v>
      </c>
      <c r="J361" s="145"/>
      <c r="K361" s="145"/>
      <c r="L361" s="145"/>
      <c r="M361" s="145"/>
    </row>
    <row r="362" spans="1:13" ht="18">
      <c r="A362" s="77" t="s">
        <v>106</v>
      </c>
      <c r="B362" s="53" t="s">
        <v>87</v>
      </c>
      <c r="C362" s="53">
        <v>10</v>
      </c>
      <c r="D362" s="53" t="s">
        <v>58</v>
      </c>
      <c r="E362" s="53" t="s">
        <v>306</v>
      </c>
      <c r="F362" s="53" t="s">
        <v>134</v>
      </c>
      <c r="G362" s="53" t="s">
        <v>90</v>
      </c>
      <c r="H362" s="53"/>
      <c r="I362" s="60">
        <v>90</v>
      </c>
      <c r="J362" s="145"/>
      <c r="K362" s="145"/>
      <c r="L362" s="145"/>
      <c r="M362" s="145"/>
    </row>
    <row r="363" spans="1:13" ht="18">
      <c r="A363" s="78" t="s">
        <v>111</v>
      </c>
      <c r="B363" s="54" t="s">
        <v>87</v>
      </c>
      <c r="C363" s="54" t="s">
        <v>71</v>
      </c>
      <c r="D363" s="54" t="s">
        <v>60</v>
      </c>
      <c r="E363" s="54"/>
      <c r="F363" s="54"/>
      <c r="G363" s="54"/>
      <c r="H363" s="54"/>
      <c r="I363" s="55">
        <f>I364</f>
        <v>11804.199999999999</v>
      </c>
      <c r="J363" s="145"/>
      <c r="K363" s="145"/>
      <c r="L363" s="145"/>
      <c r="M363" s="145"/>
    </row>
    <row r="364" spans="1:13" ht="18">
      <c r="A364" s="75" t="s">
        <v>30</v>
      </c>
      <c r="B364" s="52" t="s">
        <v>87</v>
      </c>
      <c r="C364" s="52" t="s">
        <v>71</v>
      </c>
      <c r="D364" s="52" t="s">
        <v>60</v>
      </c>
      <c r="E364" s="52" t="s">
        <v>243</v>
      </c>
      <c r="F364" s="52"/>
      <c r="G364" s="52"/>
      <c r="H364" s="52"/>
      <c r="I364" s="58">
        <f>I365+I369+I373+I379+I383</f>
        <v>11804.199999999999</v>
      </c>
      <c r="J364" s="145"/>
      <c r="K364" s="145"/>
      <c r="L364" s="145"/>
      <c r="M364" s="145"/>
    </row>
    <row r="365" spans="1:13" ht="59.25" customHeight="1">
      <c r="A365" s="116" t="s">
        <v>29</v>
      </c>
      <c r="B365" s="52" t="s">
        <v>87</v>
      </c>
      <c r="C365" s="52" t="s">
        <v>71</v>
      </c>
      <c r="D365" s="52" t="s">
        <v>60</v>
      </c>
      <c r="E365" s="52" t="s">
        <v>303</v>
      </c>
      <c r="F365" s="52"/>
      <c r="G365" s="52"/>
      <c r="H365" s="52"/>
      <c r="I365" s="58">
        <f>I366</f>
        <v>279.7</v>
      </c>
      <c r="J365" s="145"/>
      <c r="K365" s="145"/>
      <c r="L365" s="145"/>
      <c r="M365" s="145"/>
    </row>
    <row r="366" spans="1:13" ht="30">
      <c r="A366" s="75" t="s">
        <v>131</v>
      </c>
      <c r="B366" s="52" t="s">
        <v>87</v>
      </c>
      <c r="C366" s="52" t="s">
        <v>71</v>
      </c>
      <c r="D366" s="52" t="s">
        <v>60</v>
      </c>
      <c r="E366" s="52" t="s">
        <v>303</v>
      </c>
      <c r="F366" s="52" t="s">
        <v>130</v>
      </c>
      <c r="G366" s="52"/>
      <c r="H366" s="52"/>
      <c r="I366" s="58">
        <f>I367</f>
        <v>279.7</v>
      </c>
      <c r="J366" s="145"/>
      <c r="K366" s="145"/>
      <c r="L366" s="145"/>
      <c r="M366" s="145"/>
    </row>
    <row r="367" spans="1:13" ht="30">
      <c r="A367" s="75" t="s">
        <v>133</v>
      </c>
      <c r="B367" s="52" t="s">
        <v>87</v>
      </c>
      <c r="C367" s="52" t="s">
        <v>71</v>
      </c>
      <c r="D367" s="52" t="s">
        <v>60</v>
      </c>
      <c r="E367" s="52" t="s">
        <v>303</v>
      </c>
      <c r="F367" s="52" t="s">
        <v>132</v>
      </c>
      <c r="G367" s="52"/>
      <c r="H367" s="52"/>
      <c r="I367" s="58">
        <f>I368</f>
        <v>279.7</v>
      </c>
      <c r="J367" s="145"/>
      <c r="K367" s="145"/>
      <c r="L367" s="145"/>
      <c r="M367" s="145"/>
    </row>
    <row r="368" spans="1:13" ht="18">
      <c r="A368" s="77" t="s">
        <v>107</v>
      </c>
      <c r="B368" s="53" t="s">
        <v>87</v>
      </c>
      <c r="C368" s="53" t="s">
        <v>71</v>
      </c>
      <c r="D368" s="53" t="s">
        <v>60</v>
      </c>
      <c r="E368" s="53" t="s">
        <v>303</v>
      </c>
      <c r="F368" s="53" t="s">
        <v>132</v>
      </c>
      <c r="G368" s="53" t="s">
        <v>91</v>
      </c>
      <c r="H368" s="53"/>
      <c r="I368" s="60">
        <v>279.7</v>
      </c>
      <c r="J368" s="145"/>
      <c r="K368" s="145"/>
      <c r="L368" s="145"/>
      <c r="M368" s="145"/>
    </row>
    <row r="369" spans="1:13" ht="118.5" customHeight="1">
      <c r="A369" s="117" t="s">
        <v>203</v>
      </c>
      <c r="B369" s="52" t="s">
        <v>87</v>
      </c>
      <c r="C369" s="52" t="s">
        <v>71</v>
      </c>
      <c r="D369" s="52" t="s">
        <v>60</v>
      </c>
      <c r="E369" s="52" t="s">
        <v>302</v>
      </c>
      <c r="F369" s="52"/>
      <c r="G369" s="52"/>
      <c r="H369" s="52"/>
      <c r="I369" s="58">
        <f>I370</f>
        <v>25.2</v>
      </c>
      <c r="J369" s="145"/>
      <c r="K369" s="145"/>
      <c r="L369" s="145"/>
      <c r="M369" s="145"/>
    </row>
    <row r="370" spans="1:13" ht="30">
      <c r="A370" s="75" t="s">
        <v>131</v>
      </c>
      <c r="B370" s="52" t="s">
        <v>87</v>
      </c>
      <c r="C370" s="52">
        <v>10</v>
      </c>
      <c r="D370" s="52" t="s">
        <v>60</v>
      </c>
      <c r="E370" s="52" t="s">
        <v>302</v>
      </c>
      <c r="F370" s="52" t="s">
        <v>130</v>
      </c>
      <c r="G370" s="52"/>
      <c r="H370" s="52"/>
      <c r="I370" s="58">
        <f>I371</f>
        <v>25.2</v>
      </c>
      <c r="J370" s="145"/>
      <c r="K370" s="145"/>
      <c r="L370" s="145"/>
      <c r="M370" s="145"/>
    </row>
    <row r="371" spans="1:13" ht="31.5" customHeight="1">
      <c r="A371" s="75" t="s">
        <v>195</v>
      </c>
      <c r="B371" s="52" t="s">
        <v>87</v>
      </c>
      <c r="C371" s="52">
        <v>10</v>
      </c>
      <c r="D371" s="52" t="s">
        <v>60</v>
      </c>
      <c r="E371" s="52" t="s">
        <v>302</v>
      </c>
      <c r="F371" s="52" t="s">
        <v>134</v>
      </c>
      <c r="G371" s="52"/>
      <c r="H371" s="52"/>
      <c r="I371" s="58">
        <f>I372</f>
        <v>25.2</v>
      </c>
      <c r="J371" s="145"/>
      <c r="K371" s="145"/>
      <c r="L371" s="145"/>
      <c r="M371" s="145"/>
    </row>
    <row r="372" spans="1:13" ht="18">
      <c r="A372" s="77" t="s">
        <v>107</v>
      </c>
      <c r="B372" s="53" t="s">
        <v>87</v>
      </c>
      <c r="C372" s="53">
        <v>10</v>
      </c>
      <c r="D372" s="53" t="s">
        <v>60</v>
      </c>
      <c r="E372" s="53" t="s">
        <v>302</v>
      </c>
      <c r="F372" s="53" t="s">
        <v>134</v>
      </c>
      <c r="G372" s="53" t="s">
        <v>91</v>
      </c>
      <c r="H372" s="53"/>
      <c r="I372" s="60">
        <v>25.2</v>
      </c>
      <c r="J372" s="145"/>
      <c r="K372" s="145"/>
      <c r="L372" s="145"/>
      <c r="M372" s="145"/>
    </row>
    <row r="373" spans="1:13" ht="60.75" customHeight="1">
      <c r="A373" s="116" t="s">
        <v>208</v>
      </c>
      <c r="B373" s="52" t="s">
        <v>87</v>
      </c>
      <c r="C373" s="52" t="s">
        <v>71</v>
      </c>
      <c r="D373" s="52" t="s">
        <v>60</v>
      </c>
      <c r="E373" s="52" t="s">
        <v>301</v>
      </c>
      <c r="F373" s="52"/>
      <c r="G373" s="52"/>
      <c r="H373" s="52"/>
      <c r="I373" s="58">
        <f>I374</f>
        <v>11299.3</v>
      </c>
      <c r="J373" s="55" t="e">
        <f>J389+J374</f>
        <v>#REF!</v>
      </c>
      <c r="K373" s="55" t="e">
        <f>K389+K374</f>
        <v>#REF!</v>
      </c>
      <c r="L373" s="55" t="e">
        <f>L389+L374</f>
        <v>#REF!</v>
      </c>
      <c r="M373" s="55" t="e">
        <f>M389+M374</f>
        <v>#REF!</v>
      </c>
    </row>
    <row r="374" spans="1:13" ht="30">
      <c r="A374" s="75" t="s">
        <v>131</v>
      </c>
      <c r="B374" s="52" t="s">
        <v>87</v>
      </c>
      <c r="C374" s="52">
        <v>10</v>
      </c>
      <c r="D374" s="52" t="s">
        <v>60</v>
      </c>
      <c r="E374" s="52" t="s">
        <v>301</v>
      </c>
      <c r="F374" s="52" t="s">
        <v>130</v>
      </c>
      <c r="G374" s="52"/>
      <c r="H374" s="52"/>
      <c r="I374" s="58">
        <f>I375+I377</f>
        <v>11299.3</v>
      </c>
      <c r="J374" s="55" t="e">
        <f>J375</f>
        <v>#REF!</v>
      </c>
      <c r="K374" s="55" t="e">
        <f>K375</f>
        <v>#REF!</v>
      </c>
      <c r="L374" s="55" t="e">
        <f>L375</f>
        <v>#REF!</v>
      </c>
      <c r="M374" s="55" t="e">
        <f>M375</f>
        <v>#REF!</v>
      </c>
    </row>
    <row r="375" spans="1:13" ht="30">
      <c r="A375" s="75" t="s">
        <v>133</v>
      </c>
      <c r="B375" s="52" t="s">
        <v>87</v>
      </c>
      <c r="C375" s="52">
        <v>10</v>
      </c>
      <c r="D375" s="52" t="s">
        <v>60</v>
      </c>
      <c r="E375" s="52" t="s">
        <v>301</v>
      </c>
      <c r="F375" s="52" t="s">
        <v>132</v>
      </c>
      <c r="G375" s="52"/>
      <c r="H375" s="52"/>
      <c r="I375" s="58">
        <f>I376</f>
        <v>7809.3</v>
      </c>
      <c r="J375" s="55" t="e">
        <f>J383+#REF!</f>
        <v>#REF!</v>
      </c>
      <c r="K375" s="55" t="e">
        <f>K383+#REF!</f>
        <v>#REF!</v>
      </c>
      <c r="L375" s="55" t="e">
        <f>L383+#REF!</f>
        <v>#REF!</v>
      </c>
      <c r="M375" s="55" t="e">
        <f>M383+#REF!</f>
        <v>#REF!</v>
      </c>
    </row>
    <row r="376" spans="1:13" ht="18">
      <c r="A376" s="77" t="s">
        <v>107</v>
      </c>
      <c r="B376" s="53" t="s">
        <v>87</v>
      </c>
      <c r="C376" s="53">
        <v>10</v>
      </c>
      <c r="D376" s="53" t="s">
        <v>60</v>
      </c>
      <c r="E376" s="53" t="s">
        <v>301</v>
      </c>
      <c r="F376" s="53" t="s">
        <v>132</v>
      </c>
      <c r="G376" s="53" t="s">
        <v>91</v>
      </c>
      <c r="H376" s="53"/>
      <c r="I376" s="60">
        <v>7809.3</v>
      </c>
      <c r="J376" s="58" t="e">
        <f>J383</f>
        <v>#REF!</v>
      </c>
      <c r="K376" s="58" t="e">
        <f>K383</f>
        <v>#REF!</v>
      </c>
      <c r="L376" s="58" t="e">
        <f>L383</f>
        <v>#REF!</v>
      </c>
      <c r="M376" s="58" t="e">
        <f>M383</f>
        <v>#REF!</v>
      </c>
    </row>
    <row r="377" spans="1:13" ht="30">
      <c r="A377" s="75" t="s">
        <v>195</v>
      </c>
      <c r="B377" s="52" t="s">
        <v>87</v>
      </c>
      <c r="C377" s="52">
        <v>10</v>
      </c>
      <c r="D377" s="52" t="s">
        <v>60</v>
      </c>
      <c r="E377" s="52" t="s">
        <v>301</v>
      </c>
      <c r="F377" s="52" t="s">
        <v>134</v>
      </c>
      <c r="G377" s="53"/>
      <c r="H377" s="53"/>
      <c r="I377" s="58">
        <f>I378</f>
        <v>3490</v>
      </c>
      <c r="J377" s="58"/>
      <c r="K377" s="58"/>
      <c r="L377" s="58"/>
      <c r="M377" s="58"/>
    </row>
    <row r="378" spans="1:13" ht="13.5" customHeight="1">
      <c r="A378" s="77" t="s">
        <v>107</v>
      </c>
      <c r="B378" s="53" t="s">
        <v>87</v>
      </c>
      <c r="C378" s="53">
        <v>10</v>
      </c>
      <c r="D378" s="53" t="s">
        <v>60</v>
      </c>
      <c r="E378" s="53" t="s">
        <v>301</v>
      </c>
      <c r="F378" s="53" t="s">
        <v>134</v>
      </c>
      <c r="G378" s="53" t="s">
        <v>91</v>
      </c>
      <c r="H378" s="53"/>
      <c r="I378" s="60">
        <v>3490</v>
      </c>
      <c r="J378" s="58"/>
      <c r="K378" s="58"/>
      <c r="L378" s="58"/>
      <c r="M378" s="58"/>
    </row>
    <row r="379" spans="1:13" ht="240" customHeight="1">
      <c r="A379" s="76" t="s">
        <v>385</v>
      </c>
      <c r="B379" s="52" t="s">
        <v>87</v>
      </c>
      <c r="C379" s="52" t="s">
        <v>71</v>
      </c>
      <c r="D379" s="52" t="s">
        <v>60</v>
      </c>
      <c r="E379" s="52" t="s">
        <v>300</v>
      </c>
      <c r="F379" s="52"/>
      <c r="G379" s="52"/>
      <c r="H379" s="52"/>
      <c r="I379" s="58">
        <f>I380</f>
        <v>50</v>
      </c>
      <c r="J379" s="58"/>
      <c r="K379" s="58"/>
      <c r="L379" s="58"/>
      <c r="M379" s="58"/>
    </row>
    <row r="380" spans="1:13" ht="30">
      <c r="A380" s="75" t="s">
        <v>131</v>
      </c>
      <c r="B380" s="52" t="s">
        <v>87</v>
      </c>
      <c r="C380" s="52">
        <v>10</v>
      </c>
      <c r="D380" s="52" t="s">
        <v>60</v>
      </c>
      <c r="E380" s="52" t="s">
        <v>300</v>
      </c>
      <c r="F380" s="52" t="s">
        <v>130</v>
      </c>
      <c r="G380" s="52"/>
      <c r="H380" s="53"/>
      <c r="I380" s="58">
        <f>I381</f>
        <v>50</v>
      </c>
      <c r="J380" s="58"/>
      <c r="K380" s="58"/>
      <c r="L380" s="58"/>
      <c r="M380" s="58"/>
    </row>
    <row r="381" spans="1:13" ht="30">
      <c r="A381" s="75" t="s">
        <v>195</v>
      </c>
      <c r="B381" s="52" t="s">
        <v>87</v>
      </c>
      <c r="C381" s="52">
        <v>10</v>
      </c>
      <c r="D381" s="52" t="s">
        <v>60</v>
      </c>
      <c r="E381" s="52" t="s">
        <v>300</v>
      </c>
      <c r="F381" s="52" t="s">
        <v>134</v>
      </c>
      <c r="G381" s="52"/>
      <c r="H381" s="53"/>
      <c r="I381" s="58">
        <f>I382</f>
        <v>50</v>
      </c>
      <c r="J381" s="58"/>
      <c r="K381" s="58"/>
      <c r="L381" s="58"/>
      <c r="M381" s="58"/>
    </row>
    <row r="382" spans="1:13" ht="18">
      <c r="A382" s="77" t="s">
        <v>107</v>
      </c>
      <c r="B382" s="53" t="s">
        <v>87</v>
      </c>
      <c r="C382" s="53">
        <v>10</v>
      </c>
      <c r="D382" s="53" t="s">
        <v>60</v>
      </c>
      <c r="E382" s="53" t="s">
        <v>300</v>
      </c>
      <c r="F382" s="53" t="s">
        <v>134</v>
      </c>
      <c r="G382" s="53" t="s">
        <v>91</v>
      </c>
      <c r="H382" s="53"/>
      <c r="I382" s="60">
        <v>50</v>
      </c>
      <c r="J382" s="58"/>
      <c r="K382" s="58"/>
      <c r="L382" s="58"/>
      <c r="M382" s="58"/>
    </row>
    <row r="383" spans="1:13" ht="90.75" customHeight="1">
      <c r="A383" s="116" t="s">
        <v>298</v>
      </c>
      <c r="B383" s="52" t="s">
        <v>87</v>
      </c>
      <c r="C383" s="52" t="s">
        <v>71</v>
      </c>
      <c r="D383" s="52" t="s">
        <v>60</v>
      </c>
      <c r="E383" s="52" t="s">
        <v>299</v>
      </c>
      <c r="F383" s="52"/>
      <c r="G383" s="52"/>
      <c r="H383" s="52"/>
      <c r="I383" s="58">
        <f>I384</f>
        <v>150</v>
      </c>
      <c r="J383" s="57" t="e">
        <f aca="true" t="shared" si="10" ref="I383:M384">J384</f>
        <v>#REF!</v>
      </c>
      <c r="K383" s="57" t="e">
        <f t="shared" si="10"/>
        <v>#REF!</v>
      </c>
      <c r="L383" s="57" t="e">
        <f t="shared" si="10"/>
        <v>#REF!</v>
      </c>
      <c r="M383" s="57" t="e">
        <f t="shared" si="10"/>
        <v>#REF!</v>
      </c>
    </row>
    <row r="384" spans="1:13" ht="30">
      <c r="A384" s="75" t="s">
        <v>131</v>
      </c>
      <c r="B384" s="52" t="s">
        <v>87</v>
      </c>
      <c r="C384" s="52">
        <v>10</v>
      </c>
      <c r="D384" s="52" t="s">
        <v>60</v>
      </c>
      <c r="E384" s="52" t="s">
        <v>299</v>
      </c>
      <c r="F384" s="52" t="s">
        <v>130</v>
      </c>
      <c r="G384" s="52"/>
      <c r="H384" s="52"/>
      <c r="I384" s="58">
        <f t="shared" si="10"/>
        <v>150</v>
      </c>
      <c r="J384" s="57" t="e">
        <f t="shared" si="10"/>
        <v>#REF!</v>
      </c>
      <c r="K384" s="57" t="e">
        <f t="shared" si="10"/>
        <v>#REF!</v>
      </c>
      <c r="L384" s="57" t="e">
        <f t="shared" si="10"/>
        <v>#REF!</v>
      </c>
      <c r="M384" s="57" t="e">
        <f t="shared" si="10"/>
        <v>#REF!</v>
      </c>
    </row>
    <row r="385" spans="1:13" ht="30">
      <c r="A385" s="75" t="s">
        <v>133</v>
      </c>
      <c r="B385" s="52" t="s">
        <v>87</v>
      </c>
      <c r="C385" s="52">
        <v>10</v>
      </c>
      <c r="D385" s="52" t="s">
        <v>60</v>
      </c>
      <c r="E385" s="52" t="s">
        <v>299</v>
      </c>
      <c r="F385" s="52" t="s">
        <v>132</v>
      </c>
      <c r="G385" s="52"/>
      <c r="H385" s="52"/>
      <c r="I385" s="58">
        <f>I386</f>
        <v>150</v>
      </c>
      <c r="J385" s="57" t="e">
        <f>#REF!+J387</f>
        <v>#REF!</v>
      </c>
      <c r="K385" s="57" t="e">
        <f>#REF!+K387</f>
        <v>#REF!</v>
      </c>
      <c r="L385" s="57" t="e">
        <f>#REF!+L387</f>
        <v>#REF!</v>
      </c>
      <c r="M385" s="57" t="e">
        <f>#REF!+M387</f>
        <v>#REF!</v>
      </c>
    </row>
    <row r="386" spans="1:13" ht="18">
      <c r="A386" s="77" t="s">
        <v>107</v>
      </c>
      <c r="B386" s="53" t="s">
        <v>87</v>
      </c>
      <c r="C386" s="53">
        <v>10</v>
      </c>
      <c r="D386" s="53" t="s">
        <v>60</v>
      </c>
      <c r="E386" s="53" t="s">
        <v>299</v>
      </c>
      <c r="F386" s="53" t="s">
        <v>132</v>
      </c>
      <c r="G386" s="53" t="s">
        <v>91</v>
      </c>
      <c r="H386" s="53"/>
      <c r="I386" s="60">
        <v>150</v>
      </c>
      <c r="J386" s="60">
        <v>16851</v>
      </c>
      <c r="K386" s="60">
        <v>16851</v>
      </c>
      <c r="L386" s="60">
        <v>16851</v>
      </c>
      <c r="M386" s="60">
        <v>16851</v>
      </c>
    </row>
    <row r="387" spans="1:13" ht="30.75" customHeight="1">
      <c r="A387" s="78" t="s">
        <v>56</v>
      </c>
      <c r="B387" s="54" t="s">
        <v>87</v>
      </c>
      <c r="C387" s="54" t="s">
        <v>71</v>
      </c>
      <c r="D387" s="54" t="s">
        <v>65</v>
      </c>
      <c r="E387" s="54"/>
      <c r="F387" s="54" t="s">
        <v>77</v>
      </c>
      <c r="G387" s="54"/>
      <c r="H387" s="54"/>
      <c r="I387" s="55">
        <f>I388</f>
        <v>3425.2</v>
      </c>
      <c r="J387" s="145"/>
      <c r="K387" s="145"/>
      <c r="L387" s="145"/>
      <c r="M387" s="145"/>
    </row>
    <row r="388" spans="1:13" ht="18">
      <c r="A388" s="75" t="s">
        <v>30</v>
      </c>
      <c r="B388" s="52" t="s">
        <v>87</v>
      </c>
      <c r="C388" s="52" t="s">
        <v>71</v>
      </c>
      <c r="D388" s="52" t="s">
        <v>65</v>
      </c>
      <c r="E388" s="52" t="s">
        <v>243</v>
      </c>
      <c r="F388" s="52"/>
      <c r="G388" s="52"/>
      <c r="H388" s="52"/>
      <c r="I388" s="58">
        <f>I389+I396</f>
        <v>3425.2</v>
      </c>
      <c r="J388" s="145"/>
      <c r="K388" s="145"/>
      <c r="L388" s="145"/>
      <c r="M388" s="145"/>
    </row>
    <row r="389" spans="1:13" ht="45">
      <c r="A389" s="75" t="s">
        <v>32</v>
      </c>
      <c r="B389" s="52" t="s">
        <v>87</v>
      </c>
      <c r="C389" s="52">
        <v>10</v>
      </c>
      <c r="D389" s="52" t="s">
        <v>65</v>
      </c>
      <c r="E389" s="52" t="s">
        <v>297</v>
      </c>
      <c r="F389" s="52"/>
      <c r="G389" s="52"/>
      <c r="H389" s="52"/>
      <c r="I389" s="58">
        <f>I390+I393</f>
        <v>2425.2</v>
      </c>
      <c r="J389" s="55" t="e">
        <f>J391+#REF!</f>
        <v>#REF!</v>
      </c>
      <c r="K389" s="55" t="e">
        <f>K391+#REF!</f>
        <v>#REF!</v>
      </c>
      <c r="L389" s="55" t="e">
        <f>L391+#REF!</f>
        <v>#REF!</v>
      </c>
      <c r="M389" s="55" t="e">
        <f>M391+#REF!</f>
        <v>#REF!</v>
      </c>
    </row>
    <row r="390" spans="1:13" ht="74.25" customHeight="1">
      <c r="A390" s="75" t="s">
        <v>412</v>
      </c>
      <c r="B390" s="52" t="s">
        <v>87</v>
      </c>
      <c r="C390" s="52" t="s">
        <v>71</v>
      </c>
      <c r="D390" s="52" t="s">
        <v>65</v>
      </c>
      <c r="E390" s="52" t="s">
        <v>297</v>
      </c>
      <c r="F390" s="52" t="s">
        <v>115</v>
      </c>
      <c r="G390" s="52"/>
      <c r="H390" s="52"/>
      <c r="I390" s="58">
        <f>I391</f>
        <v>2102</v>
      </c>
      <c r="J390" s="55"/>
      <c r="K390" s="55"/>
      <c r="L390" s="55"/>
      <c r="M390" s="55"/>
    </row>
    <row r="391" spans="1:13" ht="30">
      <c r="A391" s="75" t="s">
        <v>411</v>
      </c>
      <c r="B391" s="52" t="s">
        <v>87</v>
      </c>
      <c r="C391" s="52">
        <v>10</v>
      </c>
      <c r="D391" s="52" t="s">
        <v>65</v>
      </c>
      <c r="E391" s="52" t="s">
        <v>297</v>
      </c>
      <c r="F391" s="52" t="s">
        <v>116</v>
      </c>
      <c r="G391" s="52"/>
      <c r="H391" s="52"/>
      <c r="I391" s="58">
        <f>I392</f>
        <v>2102</v>
      </c>
      <c r="J391" s="55" t="e">
        <f>#REF!+#REF!</f>
        <v>#REF!</v>
      </c>
      <c r="K391" s="55" t="e">
        <f>#REF!+#REF!</f>
        <v>#REF!</v>
      </c>
      <c r="L391" s="55" t="e">
        <f>#REF!+#REF!</f>
        <v>#REF!</v>
      </c>
      <c r="M391" s="55" t="e">
        <f>#REF!+#REF!</f>
        <v>#REF!</v>
      </c>
    </row>
    <row r="392" spans="1:13" ht="18">
      <c r="A392" s="77" t="s">
        <v>107</v>
      </c>
      <c r="B392" s="53" t="s">
        <v>87</v>
      </c>
      <c r="C392" s="53">
        <v>10</v>
      </c>
      <c r="D392" s="53" t="s">
        <v>65</v>
      </c>
      <c r="E392" s="53" t="s">
        <v>297</v>
      </c>
      <c r="F392" s="53" t="s">
        <v>116</v>
      </c>
      <c r="G392" s="53" t="s">
        <v>91</v>
      </c>
      <c r="H392" s="53"/>
      <c r="I392" s="60">
        <v>2102</v>
      </c>
      <c r="J392" s="58" t="e">
        <f>J393+#REF!</f>
        <v>#REF!</v>
      </c>
      <c r="K392" s="58" t="e">
        <f>K393+#REF!</f>
        <v>#REF!</v>
      </c>
      <c r="L392" s="58" t="e">
        <f>L393+#REF!</f>
        <v>#REF!</v>
      </c>
      <c r="M392" s="58" t="e">
        <f>M393+#REF!</f>
        <v>#REF!</v>
      </c>
    </row>
    <row r="393" spans="1:13" ht="30">
      <c r="A393" s="76" t="s">
        <v>413</v>
      </c>
      <c r="B393" s="52" t="s">
        <v>87</v>
      </c>
      <c r="C393" s="52">
        <v>10</v>
      </c>
      <c r="D393" s="52" t="s">
        <v>65</v>
      </c>
      <c r="E393" s="52" t="s">
        <v>297</v>
      </c>
      <c r="F393" s="52" t="s">
        <v>117</v>
      </c>
      <c r="G393" s="52"/>
      <c r="H393" s="52"/>
      <c r="I393" s="58">
        <f>I394</f>
        <v>323.2</v>
      </c>
      <c r="J393" s="58" t="e">
        <f>J394</f>
        <v>#REF!</v>
      </c>
      <c r="K393" s="58" t="e">
        <f>K394</f>
        <v>#REF!</v>
      </c>
      <c r="L393" s="58" t="e">
        <f>L394</f>
        <v>#REF!</v>
      </c>
      <c r="M393" s="58" t="e">
        <f>M394</f>
        <v>#REF!</v>
      </c>
    </row>
    <row r="394" spans="1:13" ht="45">
      <c r="A394" s="76" t="s">
        <v>414</v>
      </c>
      <c r="B394" s="52" t="s">
        <v>87</v>
      </c>
      <c r="C394" s="52">
        <v>10</v>
      </c>
      <c r="D394" s="52" t="s">
        <v>65</v>
      </c>
      <c r="E394" s="52" t="s">
        <v>297</v>
      </c>
      <c r="F394" s="52" t="s">
        <v>119</v>
      </c>
      <c r="G394" s="52"/>
      <c r="H394" s="52"/>
      <c r="I394" s="58">
        <f>I395</f>
        <v>323.2</v>
      </c>
      <c r="J394" s="58" t="e">
        <f>#REF!</f>
        <v>#REF!</v>
      </c>
      <c r="K394" s="58" t="e">
        <f>#REF!</f>
        <v>#REF!</v>
      </c>
      <c r="L394" s="58" t="e">
        <f>#REF!</f>
        <v>#REF!</v>
      </c>
      <c r="M394" s="58" t="e">
        <f>#REF!</f>
        <v>#REF!</v>
      </c>
    </row>
    <row r="395" spans="1:13" ht="18">
      <c r="A395" s="77" t="s">
        <v>107</v>
      </c>
      <c r="B395" s="53" t="s">
        <v>87</v>
      </c>
      <c r="C395" s="53">
        <v>10</v>
      </c>
      <c r="D395" s="53" t="s">
        <v>65</v>
      </c>
      <c r="E395" s="53" t="s">
        <v>297</v>
      </c>
      <c r="F395" s="53" t="s">
        <v>119</v>
      </c>
      <c r="G395" s="53" t="s">
        <v>91</v>
      </c>
      <c r="H395" s="53"/>
      <c r="I395" s="60">
        <v>323.2</v>
      </c>
      <c r="J395" s="145"/>
      <c r="K395" s="145"/>
      <c r="L395" s="145"/>
      <c r="M395" s="145"/>
    </row>
    <row r="396" spans="1:13" ht="62.25" customHeight="1">
      <c r="A396" s="76" t="s">
        <v>428</v>
      </c>
      <c r="B396" s="52" t="s">
        <v>87</v>
      </c>
      <c r="C396" s="52" t="s">
        <v>71</v>
      </c>
      <c r="D396" s="52" t="s">
        <v>65</v>
      </c>
      <c r="E396" s="52" t="s">
        <v>427</v>
      </c>
      <c r="F396" s="52"/>
      <c r="G396" s="52"/>
      <c r="H396" s="54"/>
      <c r="I396" s="58">
        <f>I397</f>
        <v>1000</v>
      </c>
      <c r="J396" s="145"/>
      <c r="K396" s="145"/>
      <c r="L396" s="145"/>
      <c r="M396" s="145"/>
    </row>
    <row r="397" spans="1:13" ht="30">
      <c r="A397" s="76" t="s">
        <v>413</v>
      </c>
      <c r="B397" s="52" t="s">
        <v>87</v>
      </c>
      <c r="C397" s="52" t="s">
        <v>71</v>
      </c>
      <c r="D397" s="52" t="s">
        <v>65</v>
      </c>
      <c r="E397" s="52" t="s">
        <v>427</v>
      </c>
      <c r="F397" s="52" t="s">
        <v>117</v>
      </c>
      <c r="G397" s="52"/>
      <c r="H397" s="54"/>
      <c r="I397" s="58">
        <f>I398</f>
        <v>1000</v>
      </c>
      <c r="J397" s="145"/>
      <c r="K397" s="145"/>
      <c r="L397" s="145"/>
      <c r="M397" s="145"/>
    </row>
    <row r="398" spans="1:13" ht="45">
      <c r="A398" s="76" t="s">
        <v>414</v>
      </c>
      <c r="B398" s="52" t="s">
        <v>87</v>
      </c>
      <c r="C398" s="52" t="s">
        <v>71</v>
      </c>
      <c r="D398" s="52" t="s">
        <v>65</v>
      </c>
      <c r="E398" s="52" t="s">
        <v>427</v>
      </c>
      <c r="F398" s="52" t="s">
        <v>119</v>
      </c>
      <c r="G398" s="52"/>
      <c r="H398" s="54"/>
      <c r="I398" s="58">
        <f>I399</f>
        <v>1000</v>
      </c>
      <c r="J398" s="145"/>
      <c r="K398" s="145"/>
      <c r="L398" s="145"/>
      <c r="M398" s="145"/>
    </row>
    <row r="399" spans="1:13" ht="18">
      <c r="A399" s="187" t="s">
        <v>106</v>
      </c>
      <c r="B399" s="53" t="s">
        <v>87</v>
      </c>
      <c r="C399" s="53" t="s">
        <v>71</v>
      </c>
      <c r="D399" s="53" t="s">
        <v>65</v>
      </c>
      <c r="E399" s="53" t="s">
        <v>427</v>
      </c>
      <c r="F399" s="53" t="s">
        <v>119</v>
      </c>
      <c r="G399" s="53" t="s">
        <v>90</v>
      </c>
      <c r="H399" s="54"/>
      <c r="I399" s="60">
        <v>1000</v>
      </c>
      <c r="J399" s="145"/>
      <c r="K399" s="145"/>
      <c r="L399" s="145"/>
      <c r="M399" s="145"/>
    </row>
    <row r="400" spans="1:13" ht="42.75">
      <c r="A400" s="78" t="s">
        <v>425</v>
      </c>
      <c r="B400" s="54" t="s">
        <v>426</v>
      </c>
      <c r="C400" s="54"/>
      <c r="D400" s="54"/>
      <c r="E400" s="54"/>
      <c r="F400" s="54"/>
      <c r="G400" s="54"/>
      <c r="H400" s="54"/>
      <c r="I400" s="56">
        <f>I403+I445</f>
        <v>82215.1</v>
      </c>
      <c r="J400" s="145"/>
      <c r="K400" s="145"/>
      <c r="L400" s="145"/>
      <c r="M400" s="145"/>
    </row>
    <row r="401" spans="1:13" ht="18">
      <c r="A401" s="78" t="s">
        <v>106</v>
      </c>
      <c r="B401" s="54" t="s">
        <v>426</v>
      </c>
      <c r="C401" s="54"/>
      <c r="D401" s="54"/>
      <c r="E401" s="54"/>
      <c r="F401" s="54"/>
      <c r="G401" s="54" t="s">
        <v>90</v>
      </c>
      <c r="H401" s="54"/>
      <c r="I401" s="56">
        <f>I409+I416+I419+I428+I434+I444+I464+I470+I456+I477+I480+I485+I490+I502+I510+I496+I516+I519+I460+I450</f>
        <v>34801.7</v>
      </c>
      <c r="J401" s="145"/>
      <c r="K401" s="145"/>
      <c r="L401" s="145"/>
      <c r="M401" s="145"/>
    </row>
    <row r="402" spans="1:13" ht="18">
      <c r="A402" s="78" t="s">
        <v>107</v>
      </c>
      <c r="B402" s="54" t="s">
        <v>426</v>
      </c>
      <c r="C402" s="54"/>
      <c r="D402" s="54"/>
      <c r="E402" s="54"/>
      <c r="F402" s="54"/>
      <c r="G402" s="54" t="s">
        <v>91</v>
      </c>
      <c r="H402" s="54"/>
      <c r="I402" s="56">
        <f>I424+I440+I506</f>
        <v>47413.399999999994</v>
      </c>
      <c r="J402" s="145"/>
      <c r="K402" s="145"/>
      <c r="L402" s="145"/>
      <c r="M402" s="145"/>
    </row>
    <row r="403" spans="1:13" ht="18">
      <c r="A403" s="78" t="s">
        <v>45</v>
      </c>
      <c r="B403" s="54" t="s">
        <v>426</v>
      </c>
      <c r="C403" s="54" t="s">
        <v>60</v>
      </c>
      <c r="D403" s="54"/>
      <c r="E403" s="54"/>
      <c r="F403" s="54"/>
      <c r="G403" s="54"/>
      <c r="H403" s="53"/>
      <c r="I403" s="55">
        <f>I404+I410</f>
        <v>39698.5</v>
      </c>
      <c r="J403" s="145"/>
      <c r="K403" s="145"/>
      <c r="L403" s="145"/>
      <c r="M403" s="145"/>
    </row>
    <row r="404" spans="1:13" ht="18">
      <c r="A404" s="78" t="s">
        <v>192</v>
      </c>
      <c r="B404" s="54" t="s">
        <v>426</v>
      </c>
      <c r="C404" s="54" t="s">
        <v>60</v>
      </c>
      <c r="D404" s="54" t="s">
        <v>61</v>
      </c>
      <c r="E404" s="54"/>
      <c r="F404" s="54"/>
      <c r="G404" s="54"/>
      <c r="H404" s="53"/>
      <c r="I404" s="55">
        <f>I405</f>
        <v>70</v>
      </c>
      <c r="J404" s="145"/>
      <c r="K404" s="145"/>
      <c r="L404" s="145"/>
      <c r="M404" s="145"/>
    </row>
    <row r="405" spans="1:13" ht="18">
      <c r="A405" s="76" t="s">
        <v>30</v>
      </c>
      <c r="B405" s="52" t="s">
        <v>426</v>
      </c>
      <c r="C405" s="52" t="s">
        <v>60</v>
      </c>
      <c r="D405" s="52" t="s">
        <v>61</v>
      </c>
      <c r="E405" s="52" t="s">
        <v>243</v>
      </c>
      <c r="F405" s="54"/>
      <c r="G405" s="54"/>
      <c r="H405" s="53"/>
      <c r="I405" s="58">
        <f>I406</f>
        <v>70</v>
      </c>
      <c r="J405" s="145"/>
      <c r="K405" s="145"/>
      <c r="L405" s="145"/>
      <c r="M405" s="145"/>
    </row>
    <row r="406" spans="1:13" ht="75">
      <c r="A406" s="75" t="s">
        <v>193</v>
      </c>
      <c r="B406" s="52" t="s">
        <v>426</v>
      </c>
      <c r="C406" s="52" t="s">
        <v>60</v>
      </c>
      <c r="D406" s="52" t="s">
        <v>61</v>
      </c>
      <c r="E406" s="52" t="s">
        <v>194</v>
      </c>
      <c r="F406" s="52"/>
      <c r="G406" s="52"/>
      <c r="H406" s="53"/>
      <c r="I406" s="58">
        <f>I407</f>
        <v>70</v>
      </c>
      <c r="J406" s="145"/>
      <c r="K406" s="145"/>
      <c r="L406" s="145"/>
      <c r="M406" s="145"/>
    </row>
    <row r="407" spans="1:13" ht="30">
      <c r="A407" s="76" t="s">
        <v>413</v>
      </c>
      <c r="B407" s="52" t="s">
        <v>426</v>
      </c>
      <c r="C407" s="52" t="s">
        <v>60</v>
      </c>
      <c r="D407" s="52" t="s">
        <v>61</v>
      </c>
      <c r="E407" s="52" t="s">
        <v>194</v>
      </c>
      <c r="F407" s="52" t="s">
        <v>117</v>
      </c>
      <c r="G407" s="52"/>
      <c r="H407" s="53"/>
      <c r="I407" s="58">
        <f>I408</f>
        <v>70</v>
      </c>
      <c r="J407" s="145"/>
      <c r="K407" s="145"/>
      <c r="L407" s="145"/>
      <c r="M407" s="145"/>
    </row>
    <row r="408" spans="1:13" ht="45">
      <c r="A408" s="76" t="s">
        <v>414</v>
      </c>
      <c r="B408" s="52" t="s">
        <v>426</v>
      </c>
      <c r="C408" s="52" t="s">
        <v>60</v>
      </c>
      <c r="D408" s="52" t="s">
        <v>61</v>
      </c>
      <c r="E408" s="52" t="s">
        <v>194</v>
      </c>
      <c r="F408" s="52" t="s">
        <v>119</v>
      </c>
      <c r="G408" s="52"/>
      <c r="H408" s="53"/>
      <c r="I408" s="58">
        <f>I409</f>
        <v>70</v>
      </c>
      <c r="J408" s="145"/>
      <c r="K408" s="145"/>
      <c r="L408" s="145"/>
      <c r="M408" s="145"/>
    </row>
    <row r="409" spans="1:13" ht="18">
      <c r="A409" s="79" t="s">
        <v>106</v>
      </c>
      <c r="B409" s="53" t="s">
        <v>426</v>
      </c>
      <c r="C409" s="53" t="s">
        <v>60</v>
      </c>
      <c r="D409" s="53" t="s">
        <v>61</v>
      </c>
      <c r="E409" s="53" t="s">
        <v>194</v>
      </c>
      <c r="F409" s="53" t="s">
        <v>119</v>
      </c>
      <c r="G409" s="53" t="s">
        <v>90</v>
      </c>
      <c r="H409" s="53"/>
      <c r="I409" s="60">
        <v>70</v>
      </c>
      <c r="J409" s="145"/>
      <c r="K409" s="145"/>
      <c r="L409" s="145"/>
      <c r="M409" s="145"/>
    </row>
    <row r="410" spans="1:13" ht="18">
      <c r="A410" s="184" t="s">
        <v>416</v>
      </c>
      <c r="B410" s="54" t="s">
        <v>426</v>
      </c>
      <c r="C410" s="54" t="s">
        <v>60</v>
      </c>
      <c r="D410" s="54" t="s">
        <v>59</v>
      </c>
      <c r="E410" s="54"/>
      <c r="F410" s="54"/>
      <c r="G410" s="54"/>
      <c r="H410" s="53"/>
      <c r="I410" s="55">
        <f>I411+I429+I435</f>
        <v>39628.5</v>
      </c>
      <c r="J410" s="145"/>
      <c r="K410" s="145"/>
      <c r="L410" s="145"/>
      <c r="M410" s="145"/>
    </row>
    <row r="411" spans="1:13" ht="60">
      <c r="A411" s="76" t="s">
        <v>162</v>
      </c>
      <c r="B411" s="52" t="s">
        <v>426</v>
      </c>
      <c r="C411" s="52" t="s">
        <v>60</v>
      </c>
      <c r="D411" s="52" t="s">
        <v>59</v>
      </c>
      <c r="E411" s="52" t="s">
        <v>324</v>
      </c>
      <c r="F411" s="52"/>
      <c r="G411" s="52"/>
      <c r="H411" s="53"/>
      <c r="I411" s="58">
        <f>I412+I420</f>
        <v>29885</v>
      </c>
      <c r="J411" s="145"/>
      <c r="K411" s="145"/>
      <c r="L411" s="145"/>
      <c r="M411" s="145"/>
    </row>
    <row r="412" spans="1:13" ht="30">
      <c r="A412" s="76" t="s">
        <v>168</v>
      </c>
      <c r="B412" s="52" t="s">
        <v>426</v>
      </c>
      <c r="C412" s="52" t="s">
        <v>60</v>
      </c>
      <c r="D412" s="52" t="s">
        <v>59</v>
      </c>
      <c r="E412" s="52" t="s">
        <v>169</v>
      </c>
      <c r="F412" s="52"/>
      <c r="G412" s="52"/>
      <c r="H412" s="53"/>
      <c r="I412" s="58">
        <f>I413</f>
        <v>1715</v>
      </c>
      <c r="J412" s="145"/>
      <c r="K412" s="145"/>
      <c r="L412" s="145"/>
      <c r="M412" s="145"/>
    </row>
    <row r="413" spans="1:13" ht="18">
      <c r="A413" s="76" t="s">
        <v>271</v>
      </c>
      <c r="B413" s="52" t="s">
        <v>426</v>
      </c>
      <c r="C413" s="52" t="s">
        <v>60</v>
      </c>
      <c r="D413" s="52" t="s">
        <v>59</v>
      </c>
      <c r="E413" s="52" t="s">
        <v>170</v>
      </c>
      <c r="F413" s="52"/>
      <c r="G413" s="52"/>
      <c r="H413" s="53"/>
      <c r="I413" s="58">
        <f>I414+I417</f>
        <v>1715</v>
      </c>
      <c r="J413" s="145"/>
      <c r="K413" s="145"/>
      <c r="L413" s="145"/>
      <c r="M413" s="145"/>
    </row>
    <row r="414" spans="1:13" ht="30">
      <c r="A414" s="76" t="s">
        <v>413</v>
      </c>
      <c r="B414" s="52" t="s">
        <v>426</v>
      </c>
      <c r="C414" s="52" t="s">
        <v>60</v>
      </c>
      <c r="D414" s="52" t="s">
        <v>59</v>
      </c>
      <c r="E414" s="52" t="s">
        <v>170</v>
      </c>
      <c r="F414" s="52" t="s">
        <v>117</v>
      </c>
      <c r="G414" s="52"/>
      <c r="H414" s="53"/>
      <c r="I414" s="58">
        <f>I415</f>
        <v>925</v>
      </c>
      <c r="J414" s="145"/>
      <c r="K414" s="145"/>
      <c r="L414" s="145"/>
      <c r="M414" s="145"/>
    </row>
    <row r="415" spans="1:13" ht="45">
      <c r="A415" s="76" t="s">
        <v>414</v>
      </c>
      <c r="B415" s="52" t="s">
        <v>426</v>
      </c>
      <c r="C415" s="52" t="s">
        <v>60</v>
      </c>
      <c r="D415" s="52" t="s">
        <v>59</v>
      </c>
      <c r="E415" s="52" t="s">
        <v>170</v>
      </c>
      <c r="F415" s="52" t="s">
        <v>119</v>
      </c>
      <c r="G415" s="52"/>
      <c r="H415" s="53"/>
      <c r="I415" s="58">
        <f>I416</f>
        <v>925</v>
      </c>
      <c r="J415" s="145"/>
      <c r="K415" s="145"/>
      <c r="L415" s="145"/>
      <c r="M415" s="145"/>
    </row>
    <row r="416" spans="1:13" ht="18">
      <c r="A416" s="79" t="s">
        <v>106</v>
      </c>
      <c r="B416" s="53" t="s">
        <v>426</v>
      </c>
      <c r="C416" s="53" t="s">
        <v>60</v>
      </c>
      <c r="D416" s="53" t="s">
        <v>59</v>
      </c>
      <c r="E416" s="53" t="s">
        <v>170</v>
      </c>
      <c r="F416" s="53" t="s">
        <v>119</v>
      </c>
      <c r="G416" s="53" t="s">
        <v>90</v>
      </c>
      <c r="H416" s="53"/>
      <c r="I416" s="60">
        <v>925</v>
      </c>
      <c r="J416" s="145"/>
      <c r="K416" s="145"/>
      <c r="L416" s="145"/>
      <c r="M416" s="145"/>
    </row>
    <row r="417" spans="1:13" ht="45">
      <c r="A417" s="75" t="s">
        <v>420</v>
      </c>
      <c r="B417" s="52" t="s">
        <v>426</v>
      </c>
      <c r="C417" s="52" t="s">
        <v>60</v>
      </c>
      <c r="D417" s="52" t="s">
        <v>59</v>
      </c>
      <c r="E417" s="52" t="s">
        <v>170</v>
      </c>
      <c r="F417" s="52" t="s">
        <v>200</v>
      </c>
      <c r="G417" s="52"/>
      <c r="H417" s="53"/>
      <c r="I417" s="58">
        <f>I418</f>
        <v>790</v>
      </c>
      <c r="J417" s="145"/>
      <c r="K417" s="145"/>
      <c r="L417" s="145"/>
      <c r="M417" s="145"/>
    </row>
    <row r="418" spans="1:13" ht="18">
      <c r="A418" s="185" t="s">
        <v>229</v>
      </c>
      <c r="B418" s="52" t="s">
        <v>426</v>
      </c>
      <c r="C418" s="52" t="s">
        <v>60</v>
      </c>
      <c r="D418" s="52" t="s">
        <v>59</v>
      </c>
      <c r="E418" s="52" t="s">
        <v>170</v>
      </c>
      <c r="F418" s="52" t="s">
        <v>27</v>
      </c>
      <c r="G418" s="52"/>
      <c r="H418" s="53"/>
      <c r="I418" s="58">
        <f>I419</f>
        <v>790</v>
      </c>
      <c r="J418" s="145"/>
      <c r="K418" s="145"/>
      <c r="L418" s="145"/>
      <c r="M418" s="145"/>
    </row>
    <row r="419" spans="1:13" ht="18">
      <c r="A419" s="187" t="s">
        <v>106</v>
      </c>
      <c r="B419" s="53" t="s">
        <v>426</v>
      </c>
      <c r="C419" s="53" t="s">
        <v>60</v>
      </c>
      <c r="D419" s="53" t="s">
        <v>59</v>
      </c>
      <c r="E419" s="53" t="s">
        <v>170</v>
      </c>
      <c r="F419" s="53" t="s">
        <v>27</v>
      </c>
      <c r="G419" s="53" t="s">
        <v>90</v>
      </c>
      <c r="H419" s="53"/>
      <c r="I419" s="60">
        <v>790</v>
      </c>
      <c r="J419" s="145"/>
      <c r="K419" s="145"/>
      <c r="L419" s="145"/>
      <c r="M419" s="145"/>
    </row>
    <row r="420" spans="1:13" ht="45">
      <c r="A420" s="76" t="s">
        <v>325</v>
      </c>
      <c r="B420" s="52" t="s">
        <v>426</v>
      </c>
      <c r="C420" s="52" t="s">
        <v>60</v>
      </c>
      <c r="D420" s="52" t="s">
        <v>59</v>
      </c>
      <c r="E420" s="52" t="s">
        <v>171</v>
      </c>
      <c r="F420" s="52"/>
      <c r="G420" s="52"/>
      <c r="H420" s="53"/>
      <c r="I420" s="58">
        <f>I421+I425</f>
        <v>28170</v>
      </c>
      <c r="J420" s="145"/>
      <c r="K420" s="145"/>
      <c r="L420" s="145"/>
      <c r="M420" s="145"/>
    </row>
    <row r="421" spans="1:13" ht="18">
      <c r="A421" s="76" t="s">
        <v>271</v>
      </c>
      <c r="B421" s="52" t="s">
        <v>426</v>
      </c>
      <c r="C421" s="52" t="s">
        <v>60</v>
      </c>
      <c r="D421" s="52" t="s">
        <v>59</v>
      </c>
      <c r="E421" s="52" t="s">
        <v>2</v>
      </c>
      <c r="F421" s="52"/>
      <c r="G421" s="52"/>
      <c r="H421" s="53"/>
      <c r="I421" s="58">
        <f>I422</f>
        <v>25000</v>
      </c>
      <c r="J421" s="145"/>
      <c r="K421" s="145"/>
      <c r="L421" s="145"/>
      <c r="M421" s="145"/>
    </row>
    <row r="422" spans="1:13" ht="30">
      <c r="A422" s="76" t="s">
        <v>413</v>
      </c>
      <c r="B422" s="52" t="s">
        <v>426</v>
      </c>
      <c r="C422" s="52" t="s">
        <v>60</v>
      </c>
      <c r="D422" s="52" t="s">
        <v>59</v>
      </c>
      <c r="E422" s="52" t="s">
        <v>2</v>
      </c>
      <c r="F422" s="52" t="s">
        <v>117</v>
      </c>
      <c r="G422" s="52"/>
      <c r="H422" s="53"/>
      <c r="I422" s="58">
        <f>I423</f>
        <v>25000</v>
      </c>
      <c r="J422" s="145"/>
      <c r="K422" s="145"/>
      <c r="L422" s="145"/>
      <c r="M422" s="145"/>
    </row>
    <row r="423" spans="1:13" ht="45">
      <c r="A423" s="76" t="s">
        <v>414</v>
      </c>
      <c r="B423" s="52" t="s">
        <v>426</v>
      </c>
      <c r="C423" s="52" t="s">
        <v>60</v>
      </c>
      <c r="D423" s="52" t="s">
        <v>59</v>
      </c>
      <c r="E423" s="52" t="s">
        <v>2</v>
      </c>
      <c r="F423" s="52" t="s">
        <v>119</v>
      </c>
      <c r="G423" s="52"/>
      <c r="H423" s="53"/>
      <c r="I423" s="58">
        <f>I424</f>
        <v>25000</v>
      </c>
      <c r="J423" s="145"/>
      <c r="K423" s="145"/>
      <c r="L423" s="145"/>
      <c r="M423" s="145"/>
    </row>
    <row r="424" spans="1:13" ht="18">
      <c r="A424" s="79" t="s">
        <v>107</v>
      </c>
      <c r="B424" s="53" t="s">
        <v>426</v>
      </c>
      <c r="C424" s="53" t="s">
        <v>60</v>
      </c>
      <c r="D424" s="53" t="s">
        <v>59</v>
      </c>
      <c r="E424" s="53" t="s">
        <v>2</v>
      </c>
      <c r="F424" s="53" t="s">
        <v>119</v>
      </c>
      <c r="G424" s="53" t="s">
        <v>91</v>
      </c>
      <c r="H424" s="53"/>
      <c r="I424" s="60">
        <v>25000</v>
      </c>
      <c r="J424" s="145"/>
      <c r="K424" s="145"/>
      <c r="L424" s="145"/>
      <c r="M424" s="145"/>
    </row>
    <row r="425" spans="1:13" ht="18">
      <c r="A425" s="76" t="s">
        <v>271</v>
      </c>
      <c r="B425" s="52" t="s">
        <v>426</v>
      </c>
      <c r="C425" s="52" t="s">
        <v>60</v>
      </c>
      <c r="D425" s="52" t="s">
        <v>59</v>
      </c>
      <c r="E425" s="52" t="s">
        <v>172</v>
      </c>
      <c r="F425" s="52"/>
      <c r="G425" s="52"/>
      <c r="H425" s="53"/>
      <c r="I425" s="58">
        <f>I426</f>
        <v>3170</v>
      </c>
      <c r="J425" s="145"/>
      <c r="K425" s="145"/>
      <c r="L425" s="145"/>
      <c r="M425" s="145"/>
    </row>
    <row r="426" spans="1:13" ht="30">
      <c r="A426" s="76" t="s">
        <v>413</v>
      </c>
      <c r="B426" s="52" t="s">
        <v>426</v>
      </c>
      <c r="C426" s="52" t="s">
        <v>60</v>
      </c>
      <c r="D426" s="52" t="s">
        <v>59</v>
      </c>
      <c r="E426" s="52" t="s">
        <v>172</v>
      </c>
      <c r="F426" s="52" t="s">
        <v>117</v>
      </c>
      <c r="G426" s="52"/>
      <c r="H426" s="53"/>
      <c r="I426" s="58">
        <f>I427</f>
        <v>3170</v>
      </c>
      <c r="J426" s="145"/>
      <c r="K426" s="145"/>
      <c r="L426" s="145"/>
      <c r="M426" s="145"/>
    </row>
    <row r="427" spans="1:13" ht="45">
      <c r="A427" s="76" t="s">
        <v>414</v>
      </c>
      <c r="B427" s="52" t="s">
        <v>426</v>
      </c>
      <c r="C427" s="52" t="s">
        <v>60</v>
      </c>
      <c r="D427" s="52" t="s">
        <v>59</v>
      </c>
      <c r="E427" s="52" t="s">
        <v>172</v>
      </c>
      <c r="F427" s="52" t="s">
        <v>119</v>
      </c>
      <c r="G427" s="52"/>
      <c r="H427" s="53"/>
      <c r="I427" s="58">
        <f>I428</f>
        <v>3170</v>
      </c>
      <c r="J427" s="145"/>
      <c r="K427" s="145"/>
      <c r="L427" s="145"/>
      <c r="M427" s="145"/>
    </row>
    <row r="428" spans="1:13" ht="18">
      <c r="A428" s="79" t="s">
        <v>106</v>
      </c>
      <c r="B428" s="53" t="s">
        <v>426</v>
      </c>
      <c r="C428" s="53" t="s">
        <v>60</v>
      </c>
      <c r="D428" s="53" t="s">
        <v>59</v>
      </c>
      <c r="E428" s="53" t="s">
        <v>172</v>
      </c>
      <c r="F428" s="53" t="s">
        <v>119</v>
      </c>
      <c r="G428" s="53" t="s">
        <v>90</v>
      </c>
      <c r="H428" s="53"/>
      <c r="I428" s="60">
        <v>3170</v>
      </c>
      <c r="J428" s="145"/>
      <c r="K428" s="145"/>
      <c r="L428" s="145"/>
      <c r="M428" s="145"/>
    </row>
    <row r="429" spans="1:13" ht="60">
      <c r="A429" s="76" t="s">
        <v>415</v>
      </c>
      <c r="B429" s="52" t="s">
        <v>426</v>
      </c>
      <c r="C429" s="52" t="s">
        <v>60</v>
      </c>
      <c r="D429" s="52" t="s">
        <v>59</v>
      </c>
      <c r="E429" s="52" t="s">
        <v>311</v>
      </c>
      <c r="F429" s="52"/>
      <c r="G429" s="52"/>
      <c r="H429" s="53"/>
      <c r="I429" s="58">
        <f>I430</f>
        <v>165</v>
      </c>
      <c r="J429" s="145"/>
      <c r="K429" s="145"/>
      <c r="L429" s="145"/>
      <c r="M429" s="145"/>
    </row>
    <row r="430" spans="1:13" ht="60">
      <c r="A430" s="76" t="s">
        <v>421</v>
      </c>
      <c r="B430" s="52" t="s">
        <v>426</v>
      </c>
      <c r="C430" s="52" t="s">
        <v>60</v>
      </c>
      <c r="D430" s="52" t="s">
        <v>59</v>
      </c>
      <c r="E430" s="52" t="s">
        <v>313</v>
      </c>
      <c r="F430" s="52"/>
      <c r="G430" s="52"/>
      <c r="H430" s="53"/>
      <c r="I430" s="58">
        <f>I431</f>
        <v>165</v>
      </c>
      <c r="J430" s="145"/>
      <c r="K430" s="145"/>
      <c r="L430" s="145"/>
      <c r="M430" s="145"/>
    </row>
    <row r="431" spans="1:13" ht="18">
      <c r="A431" s="76" t="s">
        <v>271</v>
      </c>
      <c r="B431" s="52" t="s">
        <v>426</v>
      </c>
      <c r="C431" s="52" t="s">
        <v>60</v>
      </c>
      <c r="D431" s="52" t="s">
        <v>59</v>
      </c>
      <c r="E431" s="52" t="s">
        <v>314</v>
      </c>
      <c r="F431" s="52"/>
      <c r="G431" s="52"/>
      <c r="H431" s="53"/>
      <c r="I431" s="58">
        <f>I432</f>
        <v>165</v>
      </c>
      <c r="J431" s="145"/>
      <c r="K431" s="145"/>
      <c r="L431" s="145"/>
      <c r="M431" s="145"/>
    </row>
    <row r="432" spans="1:13" ht="30">
      <c r="A432" s="76" t="s">
        <v>413</v>
      </c>
      <c r="B432" s="52" t="s">
        <v>426</v>
      </c>
      <c r="C432" s="52" t="s">
        <v>60</v>
      </c>
      <c r="D432" s="52" t="s">
        <v>59</v>
      </c>
      <c r="E432" s="52" t="s">
        <v>314</v>
      </c>
      <c r="F432" s="52" t="s">
        <v>117</v>
      </c>
      <c r="G432" s="52"/>
      <c r="H432" s="53"/>
      <c r="I432" s="58">
        <f>I433</f>
        <v>165</v>
      </c>
      <c r="J432" s="145"/>
      <c r="K432" s="145"/>
      <c r="L432" s="145"/>
      <c r="M432" s="145"/>
    </row>
    <row r="433" spans="1:13" ht="45">
      <c r="A433" s="76" t="s">
        <v>414</v>
      </c>
      <c r="B433" s="52" t="s">
        <v>426</v>
      </c>
      <c r="C433" s="52" t="s">
        <v>60</v>
      </c>
      <c r="D433" s="52" t="s">
        <v>59</v>
      </c>
      <c r="E433" s="52" t="s">
        <v>314</v>
      </c>
      <c r="F433" s="52" t="s">
        <v>119</v>
      </c>
      <c r="G433" s="52"/>
      <c r="H433" s="53"/>
      <c r="I433" s="58">
        <f>I434</f>
        <v>165</v>
      </c>
      <c r="J433" s="145"/>
      <c r="K433" s="145"/>
      <c r="L433" s="145"/>
      <c r="M433" s="145"/>
    </row>
    <row r="434" spans="1:13" ht="18">
      <c r="A434" s="79" t="s">
        <v>106</v>
      </c>
      <c r="B434" s="53" t="s">
        <v>426</v>
      </c>
      <c r="C434" s="53" t="s">
        <v>60</v>
      </c>
      <c r="D434" s="53" t="s">
        <v>59</v>
      </c>
      <c r="E434" s="53" t="s">
        <v>314</v>
      </c>
      <c r="F434" s="53" t="s">
        <v>119</v>
      </c>
      <c r="G434" s="53" t="s">
        <v>90</v>
      </c>
      <c r="H434" s="53"/>
      <c r="I434" s="60">
        <v>165</v>
      </c>
      <c r="J434" s="145"/>
      <c r="K434" s="145"/>
      <c r="L434" s="145"/>
      <c r="M434" s="145"/>
    </row>
    <row r="435" spans="1:13" ht="45">
      <c r="A435" s="76" t="s">
        <v>376</v>
      </c>
      <c r="B435" s="52" t="s">
        <v>426</v>
      </c>
      <c r="C435" s="52" t="s">
        <v>60</v>
      </c>
      <c r="D435" s="52" t="s">
        <v>59</v>
      </c>
      <c r="E435" s="52" t="s">
        <v>5</v>
      </c>
      <c r="F435" s="52"/>
      <c r="G435" s="52"/>
      <c r="H435" s="53"/>
      <c r="I435" s="58">
        <f>I436</f>
        <v>9578.5</v>
      </c>
      <c r="J435" s="145"/>
      <c r="K435" s="145"/>
      <c r="L435" s="145"/>
      <c r="M435" s="145"/>
    </row>
    <row r="436" spans="1:13" ht="60">
      <c r="A436" s="76" t="s">
        <v>6</v>
      </c>
      <c r="B436" s="52" t="s">
        <v>426</v>
      </c>
      <c r="C436" s="52" t="s">
        <v>60</v>
      </c>
      <c r="D436" s="52" t="s">
        <v>59</v>
      </c>
      <c r="E436" s="52" t="s">
        <v>7</v>
      </c>
      <c r="F436" s="52"/>
      <c r="G436" s="52"/>
      <c r="H436" s="53"/>
      <c r="I436" s="58">
        <f>I437+I441</f>
        <v>9578.5</v>
      </c>
      <c r="J436" s="145"/>
      <c r="K436" s="145"/>
      <c r="L436" s="145"/>
      <c r="M436" s="145"/>
    </row>
    <row r="437" spans="1:13" ht="18">
      <c r="A437" s="76" t="s">
        <v>271</v>
      </c>
      <c r="B437" s="52" t="s">
        <v>426</v>
      </c>
      <c r="C437" s="52" t="s">
        <v>60</v>
      </c>
      <c r="D437" s="52" t="s">
        <v>59</v>
      </c>
      <c r="E437" s="52" t="s">
        <v>430</v>
      </c>
      <c r="F437" s="52"/>
      <c r="G437" s="52"/>
      <c r="H437" s="53"/>
      <c r="I437" s="58">
        <f>I438</f>
        <v>9482.7</v>
      </c>
      <c r="J437" s="145"/>
      <c r="K437" s="145"/>
      <c r="L437" s="145"/>
      <c r="M437" s="145"/>
    </row>
    <row r="438" spans="1:13" ht="30">
      <c r="A438" s="76" t="s">
        <v>413</v>
      </c>
      <c r="B438" s="52" t="s">
        <v>426</v>
      </c>
      <c r="C438" s="52" t="s">
        <v>60</v>
      </c>
      <c r="D438" s="52" t="s">
        <v>59</v>
      </c>
      <c r="E438" s="52" t="s">
        <v>430</v>
      </c>
      <c r="F438" s="52" t="s">
        <v>117</v>
      </c>
      <c r="G438" s="52"/>
      <c r="H438" s="53"/>
      <c r="I438" s="58">
        <f>I439</f>
        <v>9482.7</v>
      </c>
      <c r="J438" s="145"/>
      <c r="K438" s="145"/>
      <c r="L438" s="145"/>
      <c r="M438" s="145"/>
    </row>
    <row r="439" spans="1:13" ht="45">
      <c r="A439" s="76" t="s">
        <v>414</v>
      </c>
      <c r="B439" s="52" t="s">
        <v>426</v>
      </c>
      <c r="C439" s="52" t="s">
        <v>60</v>
      </c>
      <c r="D439" s="52" t="s">
        <v>59</v>
      </c>
      <c r="E439" s="52" t="s">
        <v>430</v>
      </c>
      <c r="F439" s="52" t="s">
        <v>119</v>
      </c>
      <c r="G439" s="52"/>
      <c r="H439" s="53"/>
      <c r="I439" s="58">
        <f>I440</f>
        <v>9482.7</v>
      </c>
      <c r="J439" s="145"/>
      <c r="K439" s="145"/>
      <c r="L439" s="145"/>
      <c r="M439" s="145"/>
    </row>
    <row r="440" spans="1:13" ht="18">
      <c r="A440" s="79" t="s">
        <v>107</v>
      </c>
      <c r="B440" s="53" t="s">
        <v>426</v>
      </c>
      <c r="C440" s="53" t="s">
        <v>60</v>
      </c>
      <c r="D440" s="53" t="s">
        <v>59</v>
      </c>
      <c r="E440" s="53" t="s">
        <v>430</v>
      </c>
      <c r="F440" s="53" t="s">
        <v>119</v>
      </c>
      <c r="G440" s="53" t="s">
        <v>91</v>
      </c>
      <c r="H440" s="53"/>
      <c r="I440" s="60">
        <v>9482.7</v>
      </c>
      <c r="J440" s="145"/>
      <c r="K440" s="145"/>
      <c r="L440" s="145"/>
      <c r="M440" s="145"/>
    </row>
    <row r="441" spans="1:13" ht="18">
      <c r="A441" s="76" t="s">
        <v>271</v>
      </c>
      <c r="B441" s="52" t="s">
        <v>426</v>
      </c>
      <c r="C441" s="52" t="s">
        <v>60</v>
      </c>
      <c r="D441" s="52" t="s">
        <v>59</v>
      </c>
      <c r="E441" s="52" t="s">
        <v>429</v>
      </c>
      <c r="F441" s="52"/>
      <c r="G441" s="52"/>
      <c r="H441" s="53"/>
      <c r="I441" s="58">
        <f>I442</f>
        <v>95.8</v>
      </c>
      <c r="J441" s="145"/>
      <c r="K441" s="145"/>
      <c r="L441" s="145"/>
      <c r="M441" s="145"/>
    </row>
    <row r="442" spans="1:13" ht="30">
      <c r="A442" s="76" t="s">
        <v>413</v>
      </c>
      <c r="B442" s="52" t="s">
        <v>426</v>
      </c>
      <c r="C442" s="52" t="s">
        <v>60</v>
      </c>
      <c r="D442" s="52" t="s">
        <v>59</v>
      </c>
      <c r="E442" s="52" t="s">
        <v>429</v>
      </c>
      <c r="F442" s="52" t="s">
        <v>117</v>
      </c>
      <c r="G442" s="52"/>
      <c r="H442" s="53"/>
      <c r="I442" s="58">
        <f>I443</f>
        <v>95.8</v>
      </c>
      <c r="J442" s="145"/>
      <c r="K442" s="145"/>
      <c r="L442" s="145"/>
      <c r="M442" s="145"/>
    </row>
    <row r="443" spans="1:13" ht="45">
      <c r="A443" s="76" t="s">
        <v>414</v>
      </c>
      <c r="B443" s="52" t="s">
        <v>426</v>
      </c>
      <c r="C443" s="52" t="s">
        <v>60</v>
      </c>
      <c r="D443" s="52" t="s">
        <v>59</v>
      </c>
      <c r="E443" s="52" t="s">
        <v>429</v>
      </c>
      <c r="F443" s="52" t="s">
        <v>119</v>
      </c>
      <c r="G443" s="52"/>
      <c r="H443" s="53"/>
      <c r="I443" s="58">
        <f>I444</f>
        <v>95.8</v>
      </c>
      <c r="J443" s="145"/>
      <c r="K443" s="145"/>
      <c r="L443" s="145"/>
      <c r="M443" s="145"/>
    </row>
    <row r="444" spans="1:13" ht="18">
      <c r="A444" s="79" t="s">
        <v>106</v>
      </c>
      <c r="B444" s="53" t="s">
        <v>426</v>
      </c>
      <c r="C444" s="53" t="s">
        <v>60</v>
      </c>
      <c r="D444" s="53" t="s">
        <v>59</v>
      </c>
      <c r="E444" s="53" t="s">
        <v>429</v>
      </c>
      <c r="F444" s="53" t="s">
        <v>119</v>
      </c>
      <c r="G444" s="53" t="s">
        <v>90</v>
      </c>
      <c r="H444" s="53"/>
      <c r="I444" s="60">
        <v>95.8</v>
      </c>
      <c r="J444" s="145"/>
      <c r="K444" s="145"/>
      <c r="L444" s="145"/>
      <c r="M444" s="145"/>
    </row>
    <row r="445" spans="1:13" ht="18">
      <c r="A445" s="81" t="s">
        <v>46</v>
      </c>
      <c r="B445" s="54" t="s">
        <v>426</v>
      </c>
      <c r="C445" s="54" t="s">
        <v>62</v>
      </c>
      <c r="D445" s="52"/>
      <c r="E445" s="52"/>
      <c r="F445" s="52"/>
      <c r="G445" s="52"/>
      <c r="H445" s="53"/>
      <c r="I445" s="55">
        <f>I451+I471+I511+I446</f>
        <v>42516.600000000006</v>
      </c>
      <c r="J445" s="145"/>
      <c r="K445" s="145"/>
      <c r="L445" s="145"/>
      <c r="M445" s="145"/>
    </row>
    <row r="446" spans="1:13" ht="18">
      <c r="A446" s="78" t="s">
        <v>47</v>
      </c>
      <c r="B446" s="54" t="s">
        <v>426</v>
      </c>
      <c r="C446" s="54" t="s">
        <v>62</v>
      </c>
      <c r="D446" s="54" t="s">
        <v>57</v>
      </c>
      <c r="E446" s="52"/>
      <c r="F446" s="52"/>
      <c r="G446" s="52"/>
      <c r="H446" s="53"/>
      <c r="I446" s="55">
        <f>I447</f>
        <v>200</v>
      </c>
      <c r="J446" s="145"/>
      <c r="K446" s="145"/>
      <c r="L446" s="145"/>
      <c r="M446" s="145"/>
    </row>
    <row r="447" spans="1:13" ht="60">
      <c r="A447" s="76" t="s">
        <v>460</v>
      </c>
      <c r="B447" s="52" t="s">
        <v>426</v>
      </c>
      <c r="C447" s="52" t="s">
        <v>62</v>
      </c>
      <c r="D447" s="52" t="s">
        <v>57</v>
      </c>
      <c r="E447" s="52" t="s">
        <v>461</v>
      </c>
      <c r="F447" s="52"/>
      <c r="G447" s="52"/>
      <c r="H447" s="53"/>
      <c r="I447" s="58">
        <f>I448</f>
        <v>200</v>
      </c>
      <c r="J447" s="145"/>
      <c r="K447" s="145"/>
      <c r="L447" s="145"/>
      <c r="M447" s="145"/>
    </row>
    <row r="448" spans="1:13" ht="30">
      <c r="A448" s="76" t="s">
        <v>413</v>
      </c>
      <c r="B448" s="52" t="s">
        <v>426</v>
      </c>
      <c r="C448" s="52" t="s">
        <v>62</v>
      </c>
      <c r="D448" s="52" t="s">
        <v>57</v>
      </c>
      <c r="E448" s="52" t="s">
        <v>461</v>
      </c>
      <c r="F448" s="52" t="s">
        <v>117</v>
      </c>
      <c r="G448" s="52"/>
      <c r="H448" s="53"/>
      <c r="I448" s="58">
        <f>I449</f>
        <v>200</v>
      </c>
      <c r="J448" s="145"/>
      <c r="K448" s="145"/>
      <c r="L448" s="145"/>
      <c r="M448" s="145"/>
    </row>
    <row r="449" spans="1:13" ht="45">
      <c r="A449" s="76" t="s">
        <v>414</v>
      </c>
      <c r="B449" s="52" t="s">
        <v>426</v>
      </c>
      <c r="C449" s="52" t="s">
        <v>62</v>
      </c>
      <c r="D449" s="52" t="s">
        <v>57</v>
      </c>
      <c r="E449" s="52" t="s">
        <v>461</v>
      </c>
      <c r="F449" s="52" t="s">
        <v>119</v>
      </c>
      <c r="G449" s="52"/>
      <c r="H449" s="53"/>
      <c r="I449" s="58">
        <f>I450</f>
        <v>200</v>
      </c>
      <c r="J449" s="145"/>
      <c r="K449" s="145"/>
      <c r="L449" s="145"/>
      <c r="M449" s="145"/>
    </row>
    <row r="450" spans="1:13" ht="18">
      <c r="A450" s="187" t="s">
        <v>106</v>
      </c>
      <c r="B450" s="53" t="s">
        <v>426</v>
      </c>
      <c r="C450" s="53" t="s">
        <v>62</v>
      </c>
      <c r="D450" s="53" t="s">
        <v>57</v>
      </c>
      <c r="E450" s="53" t="s">
        <v>461</v>
      </c>
      <c r="F450" s="53" t="s">
        <v>119</v>
      </c>
      <c r="G450" s="53" t="s">
        <v>90</v>
      </c>
      <c r="H450" s="53"/>
      <c r="I450" s="60">
        <v>200</v>
      </c>
      <c r="J450" s="145"/>
      <c r="K450" s="145"/>
      <c r="L450" s="145"/>
      <c r="M450" s="145"/>
    </row>
    <row r="451" spans="1:13" ht="18">
      <c r="A451" s="81" t="s">
        <v>48</v>
      </c>
      <c r="B451" s="54" t="s">
        <v>426</v>
      </c>
      <c r="C451" s="54" t="s">
        <v>62</v>
      </c>
      <c r="D451" s="54" t="s">
        <v>63</v>
      </c>
      <c r="E451" s="54"/>
      <c r="F451" s="54"/>
      <c r="G451" s="54"/>
      <c r="H451" s="53"/>
      <c r="I451" s="55">
        <f>I461+I452+I465</f>
        <v>3200</v>
      </c>
      <c r="J451" s="145"/>
      <c r="K451" s="145"/>
      <c r="L451" s="145"/>
      <c r="M451" s="145"/>
    </row>
    <row r="452" spans="1:13" ht="18">
      <c r="A452" s="75" t="s">
        <v>30</v>
      </c>
      <c r="B452" s="52" t="s">
        <v>426</v>
      </c>
      <c r="C452" s="52" t="s">
        <v>62</v>
      </c>
      <c r="D452" s="52" t="s">
        <v>63</v>
      </c>
      <c r="E452" s="52" t="s">
        <v>243</v>
      </c>
      <c r="F452" s="52"/>
      <c r="G452" s="52"/>
      <c r="H452" s="53"/>
      <c r="I452" s="58">
        <f>I453+I457</f>
        <v>1100</v>
      </c>
      <c r="J452" s="145"/>
      <c r="K452" s="145"/>
      <c r="L452" s="145"/>
      <c r="M452" s="145"/>
    </row>
    <row r="453" spans="1:13" ht="30">
      <c r="A453" s="76" t="s">
        <v>431</v>
      </c>
      <c r="B453" s="52" t="s">
        <v>426</v>
      </c>
      <c r="C453" s="52" t="s">
        <v>62</v>
      </c>
      <c r="D453" s="52" t="s">
        <v>63</v>
      </c>
      <c r="E453" s="52" t="s">
        <v>432</v>
      </c>
      <c r="F453" s="52"/>
      <c r="G453" s="52"/>
      <c r="H453" s="53"/>
      <c r="I453" s="58">
        <f>I454</f>
        <v>900</v>
      </c>
      <c r="J453" s="145"/>
      <c r="K453" s="145"/>
      <c r="L453" s="145"/>
      <c r="M453" s="145"/>
    </row>
    <row r="454" spans="1:13" ht="45">
      <c r="A454" s="75" t="s">
        <v>420</v>
      </c>
      <c r="B454" s="52" t="s">
        <v>426</v>
      </c>
      <c r="C454" s="52" t="s">
        <v>62</v>
      </c>
      <c r="D454" s="52" t="s">
        <v>63</v>
      </c>
      <c r="E454" s="52" t="s">
        <v>432</v>
      </c>
      <c r="F454" s="52" t="s">
        <v>200</v>
      </c>
      <c r="G454" s="52"/>
      <c r="H454" s="53"/>
      <c r="I454" s="58">
        <f>I455</f>
        <v>900</v>
      </c>
      <c r="J454" s="145"/>
      <c r="K454" s="145"/>
      <c r="L454" s="145"/>
      <c r="M454" s="145"/>
    </row>
    <row r="455" spans="1:13" ht="18">
      <c r="A455" s="185" t="s">
        <v>229</v>
      </c>
      <c r="B455" s="52" t="s">
        <v>426</v>
      </c>
      <c r="C455" s="52" t="s">
        <v>62</v>
      </c>
      <c r="D455" s="52" t="s">
        <v>63</v>
      </c>
      <c r="E455" s="52" t="s">
        <v>432</v>
      </c>
      <c r="F455" s="52" t="s">
        <v>27</v>
      </c>
      <c r="G455" s="52"/>
      <c r="H455" s="53"/>
      <c r="I455" s="58">
        <f>I456</f>
        <v>900</v>
      </c>
      <c r="J455" s="145"/>
      <c r="K455" s="145"/>
      <c r="L455" s="145"/>
      <c r="M455" s="145"/>
    </row>
    <row r="456" spans="1:13" ht="18">
      <c r="A456" s="187" t="s">
        <v>106</v>
      </c>
      <c r="B456" s="53" t="s">
        <v>426</v>
      </c>
      <c r="C456" s="53" t="s">
        <v>62</v>
      </c>
      <c r="D456" s="53" t="s">
        <v>63</v>
      </c>
      <c r="E456" s="53" t="s">
        <v>432</v>
      </c>
      <c r="F456" s="53" t="s">
        <v>27</v>
      </c>
      <c r="G456" s="53" t="s">
        <v>90</v>
      </c>
      <c r="H456" s="53"/>
      <c r="I456" s="60">
        <v>900</v>
      </c>
      <c r="J456" s="145"/>
      <c r="K456" s="145"/>
      <c r="L456" s="145"/>
      <c r="M456" s="145"/>
    </row>
    <row r="457" spans="1:13" ht="18">
      <c r="A457" s="185" t="s">
        <v>450</v>
      </c>
      <c r="B457" s="52" t="s">
        <v>426</v>
      </c>
      <c r="C457" s="52" t="s">
        <v>62</v>
      </c>
      <c r="D457" s="52" t="s">
        <v>63</v>
      </c>
      <c r="E457" s="52" t="s">
        <v>441</v>
      </c>
      <c r="F457" s="53"/>
      <c r="G457" s="53"/>
      <c r="H457" s="53"/>
      <c r="I457" s="58">
        <f>I458</f>
        <v>200</v>
      </c>
      <c r="J457" s="145"/>
      <c r="K457" s="145"/>
      <c r="L457" s="145"/>
      <c r="M457" s="145"/>
    </row>
    <row r="458" spans="1:13" ht="30">
      <c r="A458" s="76" t="s">
        <v>413</v>
      </c>
      <c r="B458" s="52" t="s">
        <v>426</v>
      </c>
      <c r="C458" s="52" t="s">
        <v>62</v>
      </c>
      <c r="D458" s="52" t="s">
        <v>63</v>
      </c>
      <c r="E458" s="52" t="s">
        <v>441</v>
      </c>
      <c r="F458" s="52" t="s">
        <v>117</v>
      </c>
      <c r="G458" s="52"/>
      <c r="H458" s="53"/>
      <c r="I458" s="58">
        <f>I459</f>
        <v>200</v>
      </c>
      <c r="J458" s="145"/>
      <c r="K458" s="145"/>
      <c r="L458" s="145"/>
      <c r="M458" s="145"/>
    </row>
    <row r="459" spans="1:13" ht="45">
      <c r="A459" s="76" t="s">
        <v>414</v>
      </c>
      <c r="B459" s="52" t="s">
        <v>426</v>
      </c>
      <c r="C459" s="52" t="s">
        <v>62</v>
      </c>
      <c r="D459" s="52" t="s">
        <v>63</v>
      </c>
      <c r="E459" s="52" t="s">
        <v>441</v>
      </c>
      <c r="F459" s="52" t="s">
        <v>119</v>
      </c>
      <c r="G459" s="52"/>
      <c r="H459" s="53"/>
      <c r="I459" s="58">
        <f>I460</f>
        <v>200</v>
      </c>
      <c r="J459" s="145"/>
      <c r="K459" s="145"/>
      <c r="L459" s="145"/>
      <c r="M459" s="145"/>
    </row>
    <row r="460" spans="1:13" ht="18">
      <c r="A460" s="79" t="s">
        <v>106</v>
      </c>
      <c r="B460" s="53" t="s">
        <v>426</v>
      </c>
      <c r="C460" s="53" t="s">
        <v>62</v>
      </c>
      <c r="D460" s="53" t="s">
        <v>63</v>
      </c>
      <c r="E460" s="53" t="s">
        <v>441</v>
      </c>
      <c r="F460" s="53" t="s">
        <v>119</v>
      </c>
      <c r="G460" s="53" t="s">
        <v>90</v>
      </c>
      <c r="H460" s="53"/>
      <c r="I460" s="60">
        <v>200</v>
      </c>
      <c r="J460" s="145"/>
      <c r="K460" s="145"/>
      <c r="L460" s="145"/>
      <c r="M460" s="145"/>
    </row>
    <row r="461" spans="1:13" ht="45">
      <c r="A461" s="75" t="s">
        <v>373</v>
      </c>
      <c r="B461" s="181" t="s">
        <v>426</v>
      </c>
      <c r="C461" s="52" t="s">
        <v>62</v>
      </c>
      <c r="D461" s="52" t="s">
        <v>63</v>
      </c>
      <c r="E461" s="52" t="s">
        <v>380</v>
      </c>
      <c r="F461" s="52"/>
      <c r="G461" s="52"/>
      <c r="H461" s="53"/>
      <c r="I461" s="58">
        <f>I462</f>
        <v>1750</v>
      </c>
      <c r="J461" s="145"/>
      <c r="K461" s="145"/>
      <c r="L461" s="145"/>
      <c r="M461" s="145"/>
    </row>
    <row r="462" spans="1:13" ht="45">
      <c r="A462" s="75" t="s">
        <v>420</v>
      </c>
      <c r="B462" s="52" t="s">
        <v>426</v>
      </c>
      <c r="C462" s="52" t="s">
        <v>62</v>
      </c>
      <c r="D462" s="52" t="s">
        <v>63</v>
      </c>
      <c r="E462" s="52" t="s">
        <v>380</v>
      </c>
      <c r="F462" s="52" t="s">
        <v>200</v>
      </c>
      <c r="G462" s="52"/>
      <c r="H462" s="53"/>
      <c r="I462" s="58">
        <f>I463</f>
        <v>1750</v>
      </c>
      <c r="J462" s="145"/>
      <c r="K462" s="145"/>
      <c r="L462" s="145"/>
      <c r="M462" s="145"/>
    </row>
    <row r="463" spans="1:13" ht="18">
      <c r="A463" s="185" t="s">
        <v>229</v>
      </c>
      <c r="B463" s="52" t="s">
        <v>426</v>
      </c>
      <c r="C463" s="52" t="s">
        <v>62</v>
      </c>
      <c r="D463" s="52" t="s">
        <v>63</v>
      </c>
      <c r="E463" s="52" t="s">
        <v>380</v>
      </c>
      <c r="F463" s="52" t="s">
        <v>27</v>
      </c>
      <c r="G463" s="52"/>
      <c r="H463" s="53"/>
      <c r="I463" s="58">
        <f>I464</f>
        <v>1750</v>
      </c>
      <c r="J463" s="145"/>
      <c r="K463" s="145"/>
      <c r="L463" s="145"/>
      <c r="M463" s="145"/>
    </row>
    <row r="464" spans="1:13" ht="18">
      <c r="A464" s="187" t="s">
        <v>106</v>
      </c>
      <c r="B464" s="53" t="s">
        <v>426</v>
      </c>
      <c r="C464" s="53" t="s">
        <v>62</v>
      </c>
      <c r="D464" s="53" t="s">
        <v>63</v>
      </c>
      <c r="E464" s="133" t="s">
        <v>380</v>
      </c>
      <c r="F464" s="53" t="s">
        <v>27</v>
      </c>
      <c r="G464" s="53" t="s">
        <v>90</v>
      </c>
      <c r="H464" s="53"/>
      <c r="I464" s="60">
        <v>1750</v>
      </c>
      <c r="J464" s="145"/>
      <c r="K464" s="145"/>
      <c r="L464" s="145"/>
      <c r="M464" s="145"/>
    </row>
    <row r="465" spans="1:13" ht="60">
      <c r="A465" s="126" t="s">
        <v>433</v>
      </c>
      <c r="B465" s="52" t="s">
        <v>426</v>
      </c>
      <c r="C465" s="52" t="s">
        <v>62</v>
      </c>
      <c r="D465" s="52" t="s">
        <v>63</v>
      </c>
      <c r="E465" s="108" t="s">
        <v>270</v>
      </c>
      <c r="F465" s="53"/>
      <c r="G465" s="53"/>
      <c r="H465" s="53"/>
      <c r="I465" s="58">
        <f>I466</f>
        <v>350</v>
      </c>
      <c r="J465" s="145"/>
      <c r="K465" s="145"/>
      <c r="L465" s="145"/>
      <c r="M465" s="145"/>
    </row>
    <row r="466" spans="1:13" ht="45">
      <c r="A466" s="76" t="s">
        <v>163</v>
      </c>
      <c r="B466" s="52" t="s">
        <v>426</v>
      </c>
      <c r="C466" s="52" t="s">
        <v>62</v>
      </c>
      <c r="D466" s="52" t="s">
        <v>63</v>
      </c>
      <c r="E466" s="108" t="s">
        <v>164</v>
      </c>
      <c r="F466" s="53"/>
      <c r="G466" s="53"/>
      <c r="H466" s="53"/>
      <c r="I466" s="58">
        <f>I467</f>
        <v>350</v>
      </c>
      <c r="J466" s="145"/>
      <c r="K466" s="145"/>
      <c r="L466" s="145"/>
      <c r="M466" s="145"/>
    </row>
    <row r="467" spans="1:13" ht="18">
      <c r="A467" s="76" t="s">
        <v>271</v>
      </c>
      <c r="B467" s="52" t="s">
        <v>426</v>
      </c>
      <c r="C467" s="52" t="s">
        <v>62</v>
      </c>
      <c r="D467" s="52" t="s">
        <v>63</v>
      </c>
      <c r="E467" s="108" t="s">
        <v>165</v>
      </c>
      <c r="F467" s="53"/>
      <c r="G467" s="53"/>
      <c r="H467" s="53"/>
      <c r="I467" s="58">
        <f>I468</f>
        <v>350</v>
      </c>
      <c r="J467" s="145"/>
      <c r="K467" s="145"/>
      <c r="L467" s="145"/>
      <c r="M467" s="145"/>
    </row>
    <row r="468" spans="1:13" ht="45">
      <c r="A468" s="75" t="s">
        <v>420</v>
      </c>
      <c r="B468" s="52" t="s">
        <v>426</v>
      </c>
      <c r="C468" s="52" t="s">
        <v>62</v>
      </c>
      <c r="D468" s="52" t="s">
        <v>63</v>
      </c>
      <c r="E468" s="108" t="s">
        <v>165</v>
      </c>
      <c r="F468" s="52" t="s">
        <v>200</v>
      </c>
      <c r="G468" s="53"/>
      <c r="H468" s="53"/>
      <c r="I468" s="58">
        <f>I469</f>
        <v>350</v>
      </c>
      <c r="J468" s="145"/>
      <c r="K468" s="145"/>
      <c r="L468" s="145"/>
      <c r="M468" s="145"/>
    </row>
    <row r="469" spans="1:13" ht="18">
      <c r="A469" s="185" t="s">
        <v>229</v>
      </c>
      <c r="B469" s="52" t="s">
        <v>426</v>
      </c>
      <c r="C469" s="52" t="s">
        <v>62</v>
      </c>
      <c r="D469" s="52" t="s">
        <v>63</v>
      </c>
      <c r="E469" s="108" t="s">
        <v>165</v>
      </c>
      <c r="F469" s="52" t="s">
        <v>27</v>
      </c>
      <c r="G469" s="53"/>
      <c r="H469" s="53"/>
      <c r="I469" s="58">
        <f>I470</f>
        <v>350</v>
      </c>
      <c r="J469" s="145"/>
      <c r="K469" s="145"/>
      <c r="L469" s="145"/>
      <c r="M469" s="145"/>
    </row>
    <row r="470" spans="1:13" ht="18">
      <c r="A470" s="187" t="s">
        <v>106</v>
      </c>
      <c r="B470" s="53" t="s">
        <v>426</v>
      </c>
      <c r="C470" s="53" t="s">
        <v>62</v>
      </c>
      <c r="D470" s="53" t="s">
        <v>63</v>
      </c>
      <c r="E470" s="133" t="s">
        <v>165</v>
      </c>
      <c r="F470" s="53" t="s">
        <v>27</v>
      </c>
      <c r="G470" s="53" t="s">
        <v>90</v>
      </c>
      <c r="H470" s="53"/>
      <c r="I470" s="60">
        <v>350</v>
      </c>
      <c r="J470" s="145"/>
      <c r="K470" s="145"/>
      <c r="L470" s="145"/>
      <c r="M470" s="145"/>
    </row>
    <row r="471" spans="1:13" ht="18">
      <c r="A471" s="76" t="s">
        <v>210</v>
      </c>
      <c r="B471" s="54" t="s">
        <v>426</v>
      </c>
      <c r="C471" s="54" t="s">
        <v>62</v>
      </c>
      <c r="D471" s="54" t="s">
        <v>58</v>
      </c>
      <c r="E471" s="52"/>
      <c r="F471" s="52"/>
      <c r="G471" s="52"/>
      <c r="H471" s="53"/>
      <c r="I471" s="56">
        <f>I472+I491+I497</f>
        <v>33451.3</v>
      </c>
      <c r="J471" s="145"/>
      <c r="K471" s="145"/>
      <c r="L471" s="145"/>
      <c r="M471" s="145"/>
    </row>
    <row r="472" spans="1:13" ht="45">
      <c r="A472" s="75" t="s">
        <v>173</v>
      </c>
      <c r="B472" s="52" t="s">
        <v>426</v>
      </c>
      <c r="C472" s="52" t="s">
        <v>62</v>
      </c>
      <c r="D472" s="52" t="s">
        <v>58</v>
      </c>
      <c r="E472" s="52" t="s">
        <v>319</v>
      </c>
      <c r="F472" s="52"/>
      <c r="G472" s="52"/>
      <c r="H472" s="53"/>
      <c r="I472" s="57">
        <f>I473+I481+I486</f>
        <v>7930</v>
      </c>
      <c r="J472" s="145"/>
      <c r="K472" s="145"/>
      <c r="L472" s="145"/>
      <c r="M472" s="145"/>
    </row>
    <row r="473" spans="1:13" ht="45">
      <c r="A473" s="75" t="s">
        <v>137</v>
      </c>
      <c r="B473" s="52" t="s">
        <v>426</v>
      </c>
      <c r="C473" s="52" t="s">
        <v>62</v>
      </c>
      <c r="D473" s="52" t="s">
        <v>58</v>
      </c>
      <c r="E473" s="52" t="s">
        <v>174</v>
      </c>
      <c r="F473" s="52"/>
      <c r="G473" s="52"/>
      <c r="H473" s="53"/>
      <c r="I473" s="57">
        <f>I474</f>
        <v>7030</v>
      </c>
      <c r="J473" s="145"/>
      <c r="K473" s="145"/>
      <c r="L473" s="145"/>
      <c r="M473" s="145"/>
    </row>
    <row r="474" spans="1:13" ht="18">
      <c r="A474" s="76" t="s">
        <v>271</v>
      </c>
      <c r="B474" s="52" t="s">
        <v>426</v>
      </c>
      <c r="C474" s="52" t="s">
        <v>62</v>
      </c>
      <c r="D474" s="52" t="s">
        <v>58</v>
      </c>
      <c r="E474" s="52" t="s">
        <v>175</v>
      </c>
      <c r="F474" s="52"/>
      <c r="G474" s="52"/>
      <c r="H474" s="53"/>
      <c r="I474" s="57">
        <f>I475+I478</f>
        <v>7030</v>
      </c>
      <c r="J474" s="145"/>
      <c r="K474" s="145"/>
      <c r="L474" s="145"/>
      <c r="M474" s="145"/>
    </row>
    <row r="475" spans="1:13" ht="30">
      <c r="A475" s="76" t="s">
        <v>413</v>
      </c>
      <c r="B475" s="52" t="s">
        <v>426</v>
      </c>
      <c r="C475" s="52" t="s">
        <v>62</v>
      </c>
      <c r="D475" s="52" t="s">
        <v>58</v>
      </c>
      <c r="E475" s="52" t="s">
        <v>175</v>
      </c>
      <c r="F475" s="52" t="s">
        <v>117</v>
      </c>
      <c r="G475" s="52"/>
      <c r="H475" s="53"/>
      <c r="I475" s="57">
        <f>I476</f>
        <v>7000</v>
      </c>
      <c r="J475" s="145"/>
      <c r="K475" s="145"/>
      <c r="L475" s="145"/>
      <c r="M475" s="145"/>
    </row>
    <row r="476" spans="1:13" ht="45">
      <c r="A476" s="76" t="s">
        <v>414</v>
      </c>
      <c r="B476" s="52" t="s">
        <v>426</v>
      </c>
      <c r="C476" s="52" t="s">
        <v>62</v>
      </c>
      <c r="D476" s="52" t="s">
        <v>58</v>
      </c>
      <c r="E476" s="52" t="s">
        <v>175</v>
      </c>
      <c r="F476" s="52" t="s">
        <v>119</v>
      </c>
      <c r="G476" s="52"/>
      <c r="H476" s="53"/>
      <c r="I476" s="57">
        <f>I477</f>
        <v>7000</v>
      </c>
      <c r="J476" s="145"/>
      <c r="K476" s="145"/>
      <c r="L476" s="145"/>
      <c r="M476" s="145"/>
    </row>
    <row r="477" spans="1:13" ht="18">
      <c r="A477" s="79" t="s">
        <v>106</v>
      </c>
      <c r="B477" s="53" t="s">
        <v>426</v>
      </c>
      <c r="C477" s="53" t="s">
        <v>62</v>
      </c>
      <c r="D477" s="53" t="s">
        <v>58</v>
      </c>
      <c r="E477" s="53" t="s">
        <v>175</v>
      </c>
      <c r="F477" s="53" t="s">
        <v>119</v>
      </c>
      <c r="G477" s="53" t="s">
        <v>90</v>
      </c>
      <c r="H477" s="53"/>
      <c r="I477" s="59">
        <v>7000</v>
      </c>
      <c r="J477" s="145"/>
      <c r="K477" s="145"/>
      <c r="L477" s="145"/>
      <c r="M477" s="145"/>
    </row>
    <row r="478" spans="1:13" ht="30">
      <c r="A478" s="75" t="s">
        <v>131</v>
      </c>
      <c r="B478" s="52" t="s">
        <v>426</v>
      </c>
      <c r="C478" s="52" t="s">
        <v>62</v>
      </c>
      <c r="D478" s="52" t="s">
        <v>58</v>
      </c>
      <c r="E478" s="52" t="s">
        <v>175</v>
      </c>
      <c r="F478" s="52" t="s">
        <v>130</v>
      </c>
      <c r="G478" s="52"/>
      <c r="H478" s="52"/>
      <c r="I478" s="57">
        <f>I479</f>
        <v>30</v>
      </c>
      <c r="J478" s="145"/>
      <c r="K478" s="145"/>
      <c r="L478" s="145"/>
      <c r="M478" s="145"/>
    </row>
    <row r="479" spans="1:13" ht="18">
      <c r="A479" s="75" t="s">
        <v>197</v>
      </c>
      <c r="B479" s="52" t="s">
        <v>426</v>
      </c>
      <c r="C479" s="52" t="s">
        <v>62</v>
      </c>
      <c r="D479" s="52" t="s">
        <v>58</v>
      </c>
      <c r="E479" s="52" t="s">
        <v>175</v>
      </c>
      <c r="F479" s="52" t="s">
        <v>196</v>
      </c>
      <c r="G479" s="52"/>
      <c r="H479" s="52"/>
      <c r="I479" s="57">
        <f>I480</f>
        <v>30</v>
      </c>
      <c r="J479" s="145"/>
      <c r="K479" s="145"/>
      <c r="L479" s="145"/>
      <c r="M479" s="145"/>
    </row>
    <row r="480" spans="1:13" ht="18">
      <c r="A480" s="79" t="s">
        <v>106</v>
      </c>
      <c r="B480" s="53" t="s">
        <v>426</v>
      </c>
      <c r="C480" s="53" t="s">
        <v>62</v>
      </c>
      <c r="D480" s="53" t="s">
        <v>58</v>
      </c>
      <c r="E480" s="53" t="s">
        <v>175</v>
      </c>
      <c r="F480" s="53" t="s">
        <v>196</v>
      </c>
      <c r="G480" s="53" t="s">
        <v>90</v>
      </c>
      <c r="H480" s="53"/>
      <c r="I480" s="59">
        <v>30</v>
      </c>
      <c r="J480" s="145"/>
      <c r="K480" s="145"/>
      <c r="L480" s="145"/>
      <c r="M480" s="145"/>
    </row>
    <row r="481" spans="1:13" ht="30">
      <c r="A481" s="75" t="s">
        <v>315</v>
      </c>
      <c r="B481" s="52" t="s">
        <v>426</v>
      </c>
      <c r="C481" s="52" t="s">
        <v>62</v>
      </c>
      <c r="D481" s="52" t="s">
        <v>58</v>
      </c>
      <c r="E481" s="52" t="s">
        <v>320</v>
      </c>
      <c r="F481" s="53"/>
      <c r="G481" s="53"/>
      <c r="H481" s="53"/>
      <c r="I481" s="57">
        <f>I482</f>
        <v>800</v>
      </c>
      <c r="J481" s="145"/>
      <c r="K481" s="145"/>
      <c r="L481" s="145"/>
      <c r="M481" s="145"/>
    </row>
    <row r="482" spans="1:13" ht="18">
      <c r="A482" s="76" t="s">
        <v>271</v>
      </c>
      <c r="B482" s="52" t="s">
        <v>426</v>
      </c>
      <c r="C482" s="52" t="s">
        <v>62</v>
      </c>
      <c r="D482" s="52" t="s">
        <v>58</v>
      </c>
      <c r="E482" s="52" t="s">
        <v>321</v>
      </c>
      <c r="F482" s="53"/>
      <c r="G482" s="53"/>
      <c r="H482" s="53"/>
      <c r="I482" s="57">
        <f>I483</f>
        <v>800</v>
      </c>
      <c r="J482" s="145"/>
      <c r="K482" s="145"/>
      <c r="L482" s="145"/>
      <c r="M482" s="145"/>
    </row>
    <row r="483" spans="1:13" ht="30">
      <c r="A483" s="76" t="s">
        <v>413</v>
      </c>
      <c r="B483" s="52" t="s">
        <v>426</v>
      </c>
      <c r="C483" s="52" t="s">
        <v>62</v>
      </c>
      <c r="D483" s="52" t="s">
        <v>58</v>
      </c>
      <c r="E483" s="52" t="s">
        <v>321</v>
      </c>
      <c r="F483" s="52" t="s">
        <v>117</v>
      </c>
      <c r="G483" s="53"/>
      <c r="H483" s="53"/>
      <c r="I483" s="57">
        <f>I484</f>
        <v>800</v>
      </c>
      <c r="J483" s="145"/>
      <c r="K483" s="145"/>
      <c r="L483" s="145"/>
      <c r="M483" s="145"/>
    </row>
    <row r="484" spans="1:13" ht="45">
      <c r="A484" s="76" t="s">
        <v>414</v>
      </c>
      <c r="B484" s="52" t="s">
        <v>426</v>
      </c>
      <c r="C484" s="52" t="s">
        <v>62</v>
      </c>
      <c r="D484" s="52" t="s">
        <v>58</v>
      </c>
      <c r="E484" s="52" t="s">
        <v>321</v>
      </c>
      <c r="F484" s="52" t="s">
        <v>119</v>
      </c>
      <c r="G484" s="53"/>
      <c r="H484" s="53"/>
      <c r="I484" s="57">
        <f>I485</f>
        <v>800</v>
      </c>
      <c r="J484" s="145"/>
      <c r="K484" s="145"/>
      <c r="L484" s="145"/>
      <c r="M484" s="145"/>
    </row>
    <row r="485" spans="1:13" ht="18">
      <c r="A485" s="79" t="s">
        <v>106</v>
      </c>
      <c r="B485" s="53" t="s">
        <v>426</v>
      </c>
      <c r="C485" s="53" t="s">
        <v>62</v>
      </c>
      <c r="D485" s="53" t="s">
        <v>58</v>
      </c>
      <c r="E485" s="53" t="s">
        <v>321</v>
      </c>
      <c r="F485" s="53" t="s">
        <v>119</v>
      </c>
      <c r="G485" s="53" t="s">
        <v>90</v>
      </c>
      <c r="H485" s="53"/>
      <c r="I485" s="59">
        <v>800</v>
      </c>
      <c r="J485" s="145"/>
      <c r="K485" s="145"/>
      <c r="L485" s="145"/>
      <c r="M485" s="145"/>
    </row>
    <row r="486" spans="1:13" ht="30">
      <c r="A486" s="75" t="s">
        <v>386</v>
      </c>
      <c r="B486" s="52" t="s">
        <v>426</v>
      </c>
      <c r="C486" s="52" t="s">
        <v>62</v>
      </c>
      <c r="D486" s="52" t="s">
        <v>58</v>
      </c>
      <c r="E486" s="52" t="s">
        <v>322</v>
      </c>
      <c r="F486" s="53"/>
      <c r="G486" s="53"/>
      <c r="H486" s="53"/>
      <c r="I486" s="57">
        <f>I487</f>
        <v>100</v>
      </c>
      <c r="J486" s="145"/>
      <c r="K486" s="145"/>
      <c r="L486" s="145"/>
      <c r="M486" s="145"/>
    </row>
    <row r="487" spans="1:13" ht="18">
      <c r="A487" s="76" t="s">
        <v>271</v>
      </c>
      <c r="B487" s="52" t="s">
        <v>426</v>
      </c>
      <c r="C487" s="52" t="s">
        <v>62</v>
      </c>
      <c r="D487" s="52" t="s">
        <v>58</v>
      </c>
      <c r="E487" s="52" t="s">
        <v>323</v>
      </c>
      <c r="F487" s="53"/>
      <c r="G487" s="53"/>
      <c r="H487" s="53"/>
      <c r="I487" s="57">
        <f>I488</f>
        <v>100</v>
      </c>
      <c r="J487" s="145"/>
      <c r="K487" s="145"/>
      <c r="L487" s="145"/>
      <c r="M487" s="145"/>
    </row>
    <row r="488" spans="1:13" ht="30">
      <c r="A488" s="76" t="s">
        <v>413</v>
      </c>
      <c r="B488" s="52" t="s">
        <v>426</v>
      </c>
      <c r="C488" s="52" t="s">
        <v>62</v>
      </c>
      <c r="D488" s="52" t="s">
        <v>58</v>
      </c>
      <c r="E488" s="52" t="s">
        <v>323</v>
      </c>
      <c r="F488" s="52" t="s">
        <v>117</v>
      </c>
      <c r="G488" s="53"/>
      <c r="H488" s="53"/>
      <c r="I488" s="57">
        <f>I489</f>
        <v>100</v>
      </c>
      <c r="J488" s="145"/>
      <c r="K488" s="145"/>
      <c r="L488" s="145"/>
      <c r="M488" s="145"/>
    </row>
    <row r="489" spans="1:13" ht="45">
      <c r="A489" s="76" t="s">
        <v>414</v>
      </c>
      <c r="B489" s="52" t="s">
        <v>426</v>
      </c>
      <c r="C489" s="52" t="s">
        <v>62</v>
      </c>
      <c r="D489" s="52" t="s">
        <v>58</v>
      </c>
      <c r="E489" s="52" t="s">
        <v>323</v>
      </c>
      <c r="F489" s="52" t="s">
        <v>119</v>
      </c>
      <c r="G489" s="53"/>
      <c r="H489" s="53"/>
      <c r="I489" s="57">
        <f>I490</f>
        <v>100</v>
      </c>
      <c r="J489" s="145"/>
      <c r="K489" s="145"/>
      <c r="L489" s="145"/>
      <c r="M489" s="145"/>
    </row>
    <row r="490" spans="1:13" ht="18">
      <c r="A490" s="79" t="s">
        <v>106</v>
      </c>
      <c r="B490" s="53" t="s">
        <v>426</v>
      </c>
      <c r="C490" s="53" t="s">
        <v>62</v>
      </c>
      <c r="D490" s="53" t="s">
        <v>58</v>
      </c>
      <c r="E490" s="53" t="s">
        <v>323</v>
      </c>
      <c r="F490" s="53" t="s">
        <v>119</v>
      </c>
      <c r="G490" s="53" t="s">
        <v>90</v>
      </c>
      <c r="H490" s="53"/>
      <c r="I490" s="59">
        <v>100</v>
      </c>
      <c r="J490" s="145"/>
      <c r="K490" s="145"/>
      <c r="L490" s="145"/>
      <c r="M490" s="145"/>
    </row>
    <row r="491" spans="1:13" ht="60">
      <c r="A491" s="76" t="s">
        <v>415</v>
      </c>
      <c r="B491" s="52" t="s">
        <v>426</v>
      </c>
      <c r="C491" s="52" t="s">
        <v>62</v>
      </c>
      <c r="D491" s="52" t="s">
        <v>58</v>
      </c>
      <c r="E491" s="52" t="s">
        <v>311</v>
      </c>
      <c r="F491" s="52"/>
      <c r="G491" s="52"/>
      <c r="H491" s="53"/>
      <c r="I491" s="57">
        <f>I492</f>
        <v>12210</v>
      </c>
      <c r="J491" s="145"/>
      <c r="K491" s="145"/>
      <c r="L491" s="145"/>
      <c r="M491" s="145"/>
    </row>
    <row r="492" spans="1:13" ht="60">
      <c r="A492" s="76" t="s">
        <v>421</v>
      </c>
      <c r="B492" s="52" t="s">
        <v>426</v>
      </c>
      <c r="C492" s="52" t="s">
        <v>62</v>
      </c>
      <c r="D492" s="52" t="s">
        <v>58</v>
      </c>
      <c r="E492" s="52" t="s">
        <v>313</v>
      </c>
      <c r="F492" s="52"/>
      <c r="G492" s="52"/>
      <c r="H492" s="53"/>
      <c r="I492" s="57">
        <f>I493</f>
        <v>12210</v>
      </c>
      <c r="J492" s="145"/>
      <c r="K492" s="145"/>
      <c r="L492" s="145"/>
      <c r="M492" s="145"/>
    </row>
    <row r="493" spans="1:13" ht="18">
      <c r="A493" s="76" t="s">
        <v>271</v>
      </c>
      <c r="B493" s="52" t="s">
        <v>426</v>
      </c>
      <c r="C493" s="52" t="s">
        <v>62</v>
      </c>
      <c r="D493" s="52" t="s">
        <v>58</v>
      </c>
      <c r="E493" s="52" t="s">
        <v>314</v>
      </c>
      <c r="F493" s="52"/>
      <c r="G493" s="52"/>
      <c r="H493" s="53"/>
      <c r="I493" s="57">
        <f>I494</f>
        <v>12210</v>
      </c>
      <c r="J493" s="145"/>
      <c r="K493" s="145"/>
      <c r="L493" s="145"/>
      <c r="M493" s="145"/>
    </row>
    <row r="494" spans="1:13" ht="30">
      <c r="A494" s="76" t="s">
        <v>413</v>
      </c>
      <c r="B494" s="52" t="s">
        <v>426</v>
      </c>
      <c r="C494" s="52" t="s">
        <v>62</v>
      </c>
      <c r="D494" s="52" t="s">
        <v>58</v>
      </c>
      <c r="E494" s="52" t="s">
        <v>314</v>
      </c>
      <c r="F494" s="52" t="s">
        <v>117</v>
      </c>
      <c r="G494" s="52"/>
      <c r="H494" s="53"/>
      <c r="I494" s="57">
        <f>I495</f>
        <v>12210</v>
      </c>
      <c r="J494" s="145"/>
      <c r="K494" s="145"/>
      <c r="L494" s="145"/>
      <c r="M494" s="145"/>
    </row>
    <row r="495" spans="1:13" ht="45">
      <c r="A495" s="76" t="s">
        <v>414</v>
      </c>
      <c r="B495" s="52" t="s">
        <v>426</v>
      </c>
      <c r="C495" s="52" t="s">
        <v>62</v>
      </c>
      <c r="D495" s="52" t="s">
        <v>58</v>
      </c>
      <c r="E495" s="52" t="s">
        <v>314</v>
      </c>
      <c r="F495" s="52" t="s">
        <v>119</v>
      </c>
      <c r="G495" s="52"/>
      <c r="H495" s="53"/>
      <c r="I495" s="57">
        <f>I496</f>
        <v>12210</v>
      </c>
      <c r="J495" s="145"/>
      <c r="K495" s="145"/>
      <c r="L495" s="145"/>
      <c r="M495" s="145"/>
    </row>
    <row r="496" spans="1:13" ht="18">
      <c r="A496" s="79" t="s">
        <v>106</v>
      </c>
      <c r="B496" s="53" t="s">
        <v>426</v>
      </c>
      <c r="C496" s="53" t="s">
        <v>62</v>
      </c>
      <c r="D496" s="53" t="s">
        <v>58</v>
      </c>
      <c r="E496" s="53" t="s">
        <v>314</v>
      </c>
      <c r="F496" s="53" t="s">
        <v>119</v>
      </c>
      <c r="G496" s="53" t="s">
        <v>90</v>
      </c>
      <c r="H496" s="53"/>
      <c r="I496" s="59">
        <v>12210</v>
      </c>
      <c r="J496" s="145"/>
      <c r="K496" s="145"/>
      <c r="L496" s="145"/>
      <c r="M496" s="145"/>
    </row>
    <row r="497" spans="1:13" ht="45">
      <c r="A497" s="87" t="s">
        <v>376</v>
      </c>
      <c r="B497" s="52" t="s">
        <v>426</v>
      </c>
      <c r="C497" s="52" t="s">
        <v>62</v>
      </c>
      <c r="D497" s="52" t="s">
        <v>58</v>
      </c>
      <c r="E497" s="52" t="s">
        <v>5</v>
      </c>
      <c r="F497" s="52"/>
      <c r="G497" s="52"/>
      <c r="H497" s="53"/>
      <c r="I497" s="57">
        <f>I498</f>
        <v>13311.300000000001</v>
      </c>
      <c r="J497" s="145"/>
      <c r="K497" s="145"/>
      <c r="L497" s="145"/>
      <c r="M497" s="145"/>
    </row>
    <row r="498" spans="1:13" ht="60">
      <c r="A498" s="76" t="s">
        <v>6</v>
      </c>
      <c r="B498" s="52" t="s">
        <v>426</v>
      </c>
      <c r="C498" s="52" t="s">
        <v>62</v>
      </c>
      <c r="D498" s="52" t="s">
        <v>58</v>
      </c>
      <c r="E498" s="52" t="s">
        <v>7</v>
      </c>
      <c r="F498" s="52"/>
      <c r="G498" s="52"/>
      <c r="H498" s="53"/>
      <c r="I498" s="57">
        <f>I499+I503+I507</f>
        <v>13311.300000000001</v>
      </c>
      <c r="J498" s="145"/>
      <c r="K498" s="145"/>
      <c r="L498" s="145"/>
      <c r="M498" s="145"/>
    </row>
    <row r="499" spans="1:13" ht="18">
      <c r="A499" s="76" t="s">
        <v>271</v>
      </c>
      <c r="B499" s="52" t="s">
        <v>426</v>
      </c>
      <c r="C499" s="52" t="s">
        <v>62</v>
      </c>
      <c r="D499" s="52" t="s">
        <v>58</v>
      </c>
      <c r="E499" s="52" t="s">
        <v>8</v>
      </c>
      <c r="F499" s="52"/>
      <c r="G499" s="52"/>
      <c r="H499" s="53"/>
      <c r="I499" s="57">
        <f>I500</f>
        <v>130.6</v>
      </c>
      <c r="J499" s="145"/>
      <c r="K499" s="145"/>
      <c r="L499" s="145"/>
      <c r="M499" s="145"/>
    </row>
    <row r="500" spans="1:13" ht="30">
      <c r="A500" s="76" t="s">
        <v>413</v>
      </c>
      <c r="B500" s="52" t="s">
        <v>426</v>
      </c>
      <c r="C500" s="52" t="s">
        <v>62</v>
      </c>
      <c r="D500" s="52" t="s">
        <v>58</v>
      </c>
      <c r="E500" s="52" t="s">
        <v>8</v>
      </c>
      <c r="F500" s="52" t="s">
        <v>117</v>
      </c>
      <c r="G500" s="52"/>
      <c r="H500" s="53"/>
      <c r="I500" s="57">
        <f>I501</f>
        <v>130.6</v>
      </c>
      <c r="J500" s="145"/>
      <c r="K500" s="145"/>
      <c r="L500" s="145"/>
      <c r="M500" s="145"/>
    </row>
    <row r="501" spans="1:13" ht="45">
      <c r="A501" s="76" t="s">
        <v>414</v>
      </c>
      <c r="B501" s="52" t="s">
        <v>426</v>
      </c>
      <c r="C501" s="52" t="s">
        <v>62</v>
      </c>
      <c r="D501" s="52" t="s">
        <v>58</v>
      </c>
      <c r="E501" s="52" t="s">
        <v>8</v>
      </c>
      <c r="F501" s="52" t="s">
        <v>119</v>
      </c>
      <c r="G501" s="52"/>
      <c r="H501" s="53"/>
      <c r="I501" s="57">
        <f>I502</f>
        <v>130.6</v>
      </c>
      <c r="J501" s="145"/>
      <c r="K501" s="145"/>
      <c r="L501" s="145"/>
      <c r="M501" s="145"/>
    </row>
    <row r="502" spans="1:13" ht="18">
      <c r="A502" s="79" t="s">
        <v>106</v>
      </c>
      <c r="B502" s="53" t="s">
        <v>426</v>
      </c>
      <c r="C502" s="53" t="s">
        <v>62</v>
      </c>
      <c r="D502" s="53" t="s">
        <v>58</v>
      </c>
      <c r="E502" s="53" t="s">
        <v>8</v>
      </c>
      <c r="F502" s="53" t="s">
        <v>119</v>
      </c>
      <c r="G502" s="53" t="s">
        <v>90</v>
      </c>
      <c r="H502" s="53"/>
      <c r="I502" s="59">
        <v>130.6</v>
      </c>
      <c r="J502" s="145"/>
      <c r="K502" s="145"/>
      <c r="L502" s="145"/>
      <c r="M502" s="145"/>
    </row>
    <row r="503" spans="1:13" ht="18">
      <c r="A503" s="76" t="s">
        <v>271</v>
      </c>
      <c r="B503" s="52" t="s">
        <v>426</v>
      </c>
      <c r="C503" s="52" t="s">
        <v>62</v>
      </c>
      <c r="D503" s="52" t="s">
        <v>58</v>
      </c>
      <c r="E503" s="52" t="s">
        <v>8</v>
      </c>
      <c r="F503" s="52"/>
      <c r="G503" s="52"/>
      <c r="H503" s="53"/>
      <c r="I503" s="57">
        <f>I504</f>
        <v>12930.7</v>
      </c>
      <c r="J503" s="145"/>
      <c r="K503" s="145"/>
      <c r="L503" s="145"/>
      <c r="M503" s="145"/>
    </row>
    <row r="504" spans="1:13" ht="30">
      <c r="A504" s="76" t="s">
        <v>413</v>
      </c>
      <c r="B504" s="52" t="s">
        <v>426</v>
      </c>
      <c r="C504" s="52" t="s">
        <v>62</v>
      </c>
      <c r="D504" s="52" t="s">
        <v>58</v>
      </c>
      <c r="E504" s="52" t="s">
        <v>8</v>
      </c>
      <c r="F504" s="52" t="s">
        <v>117</v>
      </c>
      <c r="G504" s="52"/>
      <c r="H504" s="53"/>
      <c r="I504" s="57">
        <f>I505</f>
        <v>12930.7</v>
      </c>
      <c r="J504" s="145"/>
      <c r="K504" s="145"/>
      <c r="L504" s="145"/>
      <c r="M504" s="145"/>
    </row>
    <row r="505" spans="1:13" ht="45">
      <c r="A505" s="76" t="s">
        <v>414</v>
      </c>
      <c r="B505" s="52" t="s">
        <v>426</v>
      </c>
      <c r="C505" s="52" t="s">
        <v>62</v>
      </c>
      <c r="D505" s="52" t="s">
        <v>58</v>
      </c>
      <c r="E505" s="52" t="s">
        <v>8</v>
      </c>
      <c r="F505" s="52" t="s">
        <v>119</v>
      </c>
      <c r="G505" s="52"/>
      <c r="H505" s="53"/>
      <c r="I505" s="57">
        <f>I506</f>
        <v>12930.7</v>
      </c>
      <c r="J505" s="145"/>
      <c r="K505" s="145"/>
      <c r="L505" s="145"/>
      <c r="M505" s="145"/>
    </row>
    <row r="506" spans="1:13" ht="18">
      <c r="A506" s="79" t="s">
        <v>107</v>
      </c>
      <c r="B506" s="53" t="s">
        <v>426</v>
      </c>
      <c r="C506" s="53" t="s">
        <v>62</v>
      </c>
      <c r="D506" s="53" t="s">
        <v>58</v>
      </c>
      <c r="E506" s="53" t="s">
        <v>8</v>
      </c>
      <c r="F506" s="53" t="s">
        <v>119</v>
      </c>
      <c r="G506" s="53" t="s">
        <v>91</v>
      </c>
      <c r="H506" s="53"/>
      <c r="I506" s="59">
        <v>12930.7</v>
      </c>
      <c r="J506" s="145"/>
      <c r="K506" s="145"/>
      <c r="L506" s="145"/>
      <c r="M506" s="145"/>
    </row>
    <row r="507" spans="1:13" ht="18">
      <c r="A507" s="76" t="s">
        <v>271</v>
      </c>
      <c r="B507" s="52" t="s">
        <v>426</v>
      </c>
      <c r="C507" s="52" t="s">
        <v>62</v>
      </c>
      <c r="D507" s="52" t="s">
        <v>58</v>
      </c>
      <c r="E507" s="52" t="s">
        <v>429</v>
      </c>
      <c r="F507" s="52"/>
      <c r="G507" s="52"/>
      <c r="H507" s="53"/>
      <c r="I507" s="57">
        <f>I508</f>
        <v>250</v>
      </c>
      <c r="J507" s="145"/>
      <c r="K507" s="145"/>
      <c r="L507" s="145"/>
      <c r="M507" s="145"/>
    </row>
    <row r="508" spans="1:13" ht="30">
      <c r="A508" s="76" t="s">
        <v>413</v>
      </c>
      <c r="B508" s="52" t="s">
        <v>426</v>
      </c>
      <c r="C508" s="52" t="s">
        <v>62</v>
      </c>
      <c r="D508" s="52" t="s">
        <v>58</v>
      </c>
      <c r="E508" s="52" t="s">
        <v>429</v>
      </c>
      <c r="F508" s="52" t="s">
        <v>117</v>
      </c>
      <c r="G508" s="52"/>
      <c r="H508" s="53"/>
      <c r="I508" s="57">
        <f>I509</f>
        <v>250</v>
      </c>
      <c r="J508" s="145"/>
      <c r="K508" s="145"/>
      <c r="L508" s="145"/>
      <c r="M508" s="145"/>
    </row>
    <row r="509" spans="1:13" ht="45">
      <c r="A509" s="76" t="s">
        <v>414</v>
      </c>
      <c r="B509" s="52" t="s">
        <v>426</v>
      </c>
      <c r="C509" s="52" t="s">
        <v>62</v>
      </c>
      <c r="D509" s="52" t="s">
        <v>58</v>
      </c>
      <c r="E509" s="52" t="s">
        <v>429</v>
      </c>
      <c r="F509" s="52" t="s">
        <v>119</v>
      </c>
      <c r="G509" s="52"/>
      <c r="H509" s="53"/>
      <c r="I509" s="57">
        <f>I510</f>
        <v>250</v>
      </c>
      <c r="J509" s="145"/>
      <c r="K509" s="145"/>
      <c r="L509" s="145"/>
      <c r="M509" s="145"/>
    </row>
    <row r="510" spans="1:13" ht="18">
      <c r="A510" s="79" t="s">
        <v>106</v>
      </c>
      <c r="B510" s="53" t="s">
        <v>426</v>
      </c>
      <c r="C510" s="53" t="s">
        <v>62</v>
      </c>
      <c r="D510" s="53" t="s">
        <v>58</v>
      </c>
      <c r="E510" s="53" t="s">
        <v>429</v>
      </c>
      <c r="F510" s="53" t="s">
        <v>119</v>
      </c>
      <c r="G510" s="53" t="s">
        <v>90</v>
      </c>
      <c r="H510" s="53"/>
      <c r="I510" s="59">
        <v>250</v>
      </c>
      <c r="J510" s="145"/>
      <c r="K510" s="145"/>
      <c r="L510" s="145"/>
      <c r="M510" s="145"/>
    </row>
    <row r="511" spans="1:13" ht="28.5">
      <c r="A511" s="184" t="s">
        <v>242</v>
      </c>
      <c r="B511" s="54" t="s">
        <v>426</v>
      </c>
      <c r="C511" s="54" t="s">
        <v>62</v>
      </c>
      <c r="D511" s="54" t="s">
        <v>62</v>
      </c>
      <c r="E511" s="54"/>
      <c r="F511" s="54"/>
      <c r="G511" s="54"/>
      <c r="H511" s="53"/>
      <c r="I511" s="56">
        <f>I512</f>
        <v>5665.3</v>
      </c>
      <c r="J511" s="145"/>
      <c r="K511" s="145"/>
      <c r="L511" s="145"/>
      <c r="M511" s="145"/>
    </row>
    <row r="512" spans="1:13" ht="18">
      <c r="A512" s="185" t="s">
        <v>30</v>
      </c>
      <c r="B512" s="52" t="s">
        <v>426</v>
      </c>
      <c r="C512" s="52" t="s">
        <v>62</v>
      </c>
      <c r="D512" s="52" t="s">
        <v>62</v>
      </c>
      <c r="E512" s="52" t="s">
        <v>243</v>
      </c>
      <c r="F512" s="52"/>
      <c r="G512" s="52"/>
      <c r="H512" s="53"/>
      <c r="I512" s="57">
        <f>I513</f>
        <v>5665.3</v>
      </c>
      <c r="J512" s="145"/>
      <c r="K512" s="145"/>
      <c r="L512" s="145"/>
      <c r="M512" s="145"/>
    </row>
    <row r="513" spans="1:13" ht="30">
      <c r="A513" s="185" t="s">
        <v>114</v>
      </c>
      <c r="B513" s="52" t="s">
        <v>426</v>
      </c>
      <c r="C513" s="52" t="s">
        <v>62</v>
      </c>
      <c r="D513" s="52" t="s">
        <v>62</v>
      </c>
      <c r="E513" s="52" t="s">
        <v>244</v>
      </c>
      <c r="F513" s="52"/>
      <c r="G513" s="52"/>
      <c r="H513" s="53"/>
      <c r="I513" s="57">
        <f>I514+I517</f>
        <v>5665.3</v>
      </c>
      <c r="J513" s="145"/>
      <c r="K513" s="145"/>
      <c r="L513" s="145"/>
      <c r="M513" s="145"/>
    </row>
    <row r="514" spans="1:13" ht="80.25" customHeight="1">
      <c r="A514" s="75" t="s">
        <v>412</v>
      </c>
      <c r="B514" s="52" t="s">
        <v>426</v>
      </c>
      <c r="C514" s="52" t="s">
        <v>62</v>
      </c>
      <c r="D514" s="52" t="s">
        <v>62</v>
      </c>
      <c r="E514" s="52" t="s">
        <v>244</v>
      </c>
      <c r="F514" s="52" t="s">
        <v>115</v>
      </c>
      <c r="G514" s="52"/>
      <c r="H514" s="53"/>
      <c r="I514" s="57">
        <f>I515</f>
        <v>5513.2</v>
      </c>
      <c r="J514" s="145"/>
      <c r="K514" s="145"/>
      <c r="L514" s="145"/>
      <c r="M514" s="145"/>
    </row>
    <row r="515" spans="1:13" ht="30">
      <c r="A515" s="75" t="s">
        <v>411</v>
      </c>
      <c r="B515" s="52" t="s">
        <v>426</v>
      </c>
      <c r="C515" s="52" t="s">
        <v>62</v>
      </c>
      <c r="D515" s="52" t="s">
        <v>62</v>
      </c>
      <c r="E515" s="52" t="s">
        <v>244</v>
      </c>
      <c r="F515" s="52" t="s">
        <v>116</v>
      </c>
      <c r="G515" s="52"/>
      <c r="H515" s="53"/>
      <c r="I515" s="57">
        <f>I516</f>
        <v>5513.2</v>
      </c>
      <c r="J515" s="145"/>
      <c r="K515" s="145"/>
      <c r="L515" s="145"/>
      <c r="M515" s="145"/>
    </row>
    <row r="516" spans="1:13" ht="18">
      <c r="A516" s="77" t="s">
        <v>106</v>
      </c>
      <c r="B516" s="53" t="s">
        <v>426</v>
      </c>
      <c r="C516" s="53" t="s">
        <v>62</v>
      </c>
      <c r="D516" s="53" t="s">
        <v>62</v>
      </c>
      <c r="E516" s="53" t="s">
        <v>244</v>
      </c>
      <c r="F516" s="53" t="s">
        <v>116</v>
      </c>
      <c r="G516" s="53" t="s">
        <v>90</v>
      </c>
      <c r="H516" s="53"/>
      <c r="I516" s="59">
        <v>5513.2</v>
      </c>
      <c r="J516" s="145"/>
      <c r="K516" s="145"/>
      <c r="L516" s="145"/>
      <c r="M516" s="145"/>
    </row>
    <row r="517" spans="1:13" ht="30">
      <c r="A517" s="76" t="s">
        <v>413</v>
      </c>
      <c r="B517" s="52" t="s">
        <v>426</v>
      </c>
      <c r="C517" s="52" t="s">
        <v>62</v>
      </c>
      <c r="D517" s="52" t="s">
        <v>62</v>
      </c>
      <c r="E517" s="52" t="s">
        <v>244</v>
      </c>
      <c r="F517" s="52" t="s">
        <v>117</v>
      </c>
      <c r="G517" s="52"/>
      <c r="H517" s="53"/>
      <c r="I517" s="57">
        <f>I518</f>
        <v>152.1</v>
      </c>
      <c r="J517" s="145"/>
      <c r="K517" s="145"/>
      <c r="L517" s="145"/>
      <c r="M517" s="145"/>
    </row>
    <row r="518" spans="1:13" ht="45">
      <c r="A518" s="76" t="s">
        <v>414</v>
      </c>
      <c r="B518" s="52" t="s">
        <v>426</v>
      </c>
      <c r="C518" s="52" t="s">
        <v>62</v>
      </c>
      <c r="D518" s="52" t="s">
        <v>62</v>
      </c>
      <c r="E518" s="52" t="s">
        <v>244</v>
      </c>
      <c r="F518" s="52" t="s">
        <v>119</v>
      </c>
      <c r="G518" s="52"/>
      <c r="H518" s="53"/>
      <c r="I518" s="57">
        <f>I519</f>
        <v>152.1</v>
      </c>
      <c r="J518" s="145"/>
      <c r="K518" s="145"/>
      <c r="L518" s="145"/>
      <c r="M518" s="145"/>
    </row>
    <row r="519" spans="1:13" ht="18">
      <c r="A519" s="77" t="s">
        <v>106</v>
      </c>
      <c r="B519" s="53" t="s">
        <v>426</v>
      </c>
      <c r="C519" s="53" t="s">
        <v>62</v>
      </c>
      <c r="D519" s="53" t="s">
        <v>62</v>
      </c>
      <c r="E519" s="53" t="s">
        <v>244</v>
      </c>
      <c r="F519" s="53" t="s">
        <v>119</v>
      </c>
      <c r="G519" s="53" t="s">
        <v>90</v>
      </c>
      <c r="H519" s="53"/>
      <c r="I519" s="59">
        <v>152.1</v>
      </c>
      <c r="J519" s="145"/>
      <c r="K519" s="145"/>
      <c r="L519" s="145"/>
      <c r="M519" s="145"/>
    </row>
    <row r="520" spans="1:13" ht="29.25">
      <c r="A520" s="81" t="s">
        <v>361</v>
      </c>
      <c r="B520" s="54" t="s">
        <v>360</v>
      </c>
      <c r="C520" s="52"/>
      <c r="D520" s="52"/>
      <c r="E520" s="52"/>
      <c r="F520" s="52"/>
      <c r="G520" s="52"/>
      <c r="H520" s="52"/>
      <c r="I520" s="56">
        <f>I523+I560+I624+I615</f>
        <v>92214.59999999999</v>
      </c>
      <c r="J520" s="145"/>
      <c r="K520" s="145"/>
      <c r="L520" s="145"/>
      <c r="M520" s="145"/>
    </row>
    <row r="521" spans="1:13" ht="18">
      <c r="A521" s="78" t="s">
        <v>106</v>
      </c>
      <c r="B521" s="54" t="s">
        <v>360</v>
      </c>
      <c r="C521" s="54"/>
      <c r="D521" s="54"/>
      <c r="E521" s="54"/>
      <c r="F521" s="54"/>
      <c r="G521" s="54" t="s">
        <v>90</v>
      </c>
      <c r="H521" s="52"/>
      <c r="I521" s="56">
        <f>I531+I538+I545+I551+I555+I559+I568+I574+I580+I586+I589+I595+I604+I607+I611+I614+I635+I643+I638+I598+I632+I654+I623</f>
        <v>88492.7</v>
      </c>
      <c r="J521" s="145"/>
      <c r="K521" s="145"/>
      <c r="L521" s="145"/>
      <c r="M521" s="145"/>
    </row>
    <row r="522" spans="1:13" ht="18">
      <c r="A522" s="78" t="s">
        <v>107</v>
      </c>
      <c r="B522" s="54" t="s">
        <v>360</v>
      </c>
      <c r="C522" s="54"/>
      <c r="D522" s="54"/>
      <c r="E522" s="54"/>
      <c r="F522" s="54"/>
      <c r="G522" s="54" t="s">
        <v>91</v>
      </c>
      <c r="H522" s="52"/>
      <c r="I522" s="56">
        <f>I649</f>
        <v>3721.9</v>
      </c>
      <c r="J522" s="145"/>
      <c r="K522" s="145"/>
      <c r="L522" s="145"/>
      <c r="M522" s="145"/>
    </row>
    <row r="523" spans="1:13" ht="18">
      <c r="A523" s="78" t="s">
        <v>49</v>
      </c>
      <c r="B523" s="54" t="s">
        <v>360</v>
      </c>
      <c r="C523" s="54" t="s">
        <v>64</v>
      </c>
      <c r="D523" s="52"/>
      <c r="E523" s="52"/>
      <c r="F523" s="52"/>
      <c r="G523" s="52"/>
      <c r="H523" s="52"/>
      <c r="I523" s="56">
        <f>I524+I546</f>
        <v>49437.9</v>
      </c>
      <c r="J523" s="145"/>
      <c r="K523" s="145"/>
      <c r="L523" s="145"/>
      <c r="M523" s="145"/>
    </row>
    <row r="524" spans="1:13" ht="18">
      <c r="A524" s="78" t="s">
        <v>368</v>
      </c>
      <c r="B524" s="54" t="s">
        <v>360</v>
      </c>
      <c r="C524" s="54" t="s">
        <v>64</v>
      </c>
      <c r="D524" s="54" t="s">
        <v>58</v>
      </c>
      <c r="E524" s="54"/>
      <c r="F524" s="54"/>
      <c r="G524" s="54"/>
      <c r="H524" s="52"/>
      <c r="I524" s="56">
        <f>I525+I532+I539</f>
        <v>49207.9</v>
      </c>
      <c r="J524" s="145"/>
      <c r="K524" s="145"/>
      <c r="L524" s="145"/>
      <c r="M524" s="145"/>
    </row>
    <row r="525" spans="1:13" ht="48" customHeight="1">
      <c r="A525" s="75" t="s">
        <v>161</v>
      </c>
      <c r="B525" s="52" t="s">
        <v>360</v>
      </c>
      <c r="C525" s="52" t="s">
        <v>64</v>
      </c>
      <c r="D525" s="52" t="s">
        <v>58</v>
      </c>
      <c r="E525" s="52" t="s">
        <v>249</v>
      </c>
      <c r="F525" s="52"/>
      <c r="G525" s="52"/>
      <c r="H525" s="52"/>
      <c r="I525" s="57">
        <f aca="true" t="shared" si="11" ref="I525:I530">I526</f>
        <v>9081.4</v>
      </c>
      <c r="J525" s="145"/>
      <c r="K525" s="145"/>
      <c r="L525" s="145"/>
      <c r="M525" s="145"/>
    </row>
    <row r="526" spans="1:13" ht="45">
      <c r="A526" s="76" t="s">
        <v>145</v>
      </c>
      <c r="B526" s="52" t="s">
        <v>360</v>
      </c>
      <c r="C526" s="52" t="s">
        <v>64</v>
      </c>
      <c r="D526" s="52" t="s">
        <v>58</v>
      </c>
      <c r="E526" s="52" t="s">
        <v>230</v>
      </c>
      <c r="F526" s="52"/>
      <c r="G526" s="52"/>
      <c r="H526" s="52"/>
      <c r="I526" s="57">
        <f t="shared" si="11"/>
        <v>9081.4</v>
      </c>
      <c r="J526" s="145"/>
      <c r="K526" s="145"/>
      <c r="L526" s="145"/>
      <c r="M526" s="145"/>
    </row>
    <row r="527" spans="1:13" ht="45">
      <c r="A527" s="75" t="s">
        <v>146</v>
      </c>
      <c r="B527" s="52" t="s">
        <v>360</v>
      </c>
      <c r="C527" s="52" t="s">
        <v>64</v>
      </c>
      <c r="D527" s="52" t="s">
        <v>58</v>
      </c>
      <c r="E527" s="52" t="s">
        <v>231</v>
      </c>
      <c r="F527" s="52"/>
      <c r="G527" s="52"/>
      <c r="H527" s="52"/>
      <c r="I527" s="57">
        <f t="shared" si="11"/>
        <v>9081.4</v>
      </c>
      <c r="J527" s="145"/>
      <c r="K527" s="145"/>
      <c r="L527" s="145"/>
      <c r="M527" s="145"/>
    </row>
    <row r="528" spans="1:13" ht="18">
      <c r="A528" s="80" t="s">
        <v>271</v>
      </c>
      <c r="B528" s="52" t="s">
        <v>360</v>
      </c>
      <c r="C528" s="52" t="s">
        <v>64</v>
      </c>
      <c r="D528" s="52" t="s">
        <v>58</v>
      </c>
      <c r="E528" s="52" t="s">
        <v>232</v>
      </c>
      <c r="F528" s="53"/>
      <c r="G528" s="53"/>
      <c r="H528" s="52"/>
      <c r="I528" s="57">
        <f t="shared" si="11"/>
        <v>9081.4</v>
      </c>
      <c r="J528" s="145"/>
      <c r="K528" s="145"/>
      <c r="L528" s="145"/>
      <c r="M528" s="145"/>
    </row>
    <row r="529" spans="1:13" ht="44.25" customHeight="1">
      <c r="A529" s="75" t="s">
        <v>121</v>
      </c>
      <c r="B529" s="52" t="s">
        <v>360</v>
      </c>
      <c r="C529" s="52" t="s">
        <v>64</v>
      </c>
      <c r="D529" s="52" t="s">
        <v>58</v>
      </c>
      <c r="E529" s="52" t="s">
        <v>232</v>
      </c>
      <c r="F529" s="52" t="s">
        <v>120</v>
      </c>
      <c r="G529" s="52"/>
      <c r="H529" s="52"/>
      <c r="I529" s="57">
        <f t="shared" si="11"/>
        <v>9081.4</v>
      </c>
      <c r="J529" s="145"/>
      <c r="K529" s="145"/>
      <c r="L529" s="145"/>
      <c r="M529" s="145"/>
    </row>
    <row r="530" spans="1:13" ht="18">
      <c r="A530" s="75" t="s">
        <v>123</v>
      </c>
      <c r="B530" s="52" t="s">
        <v>360</v>
      </c>
      <c r="C530" s="52" t="s">
        <v>64</v>
      </c>
      <c r="D530" s="52" t="s">
        <v>58</v>
      </c>
      <c r="E530" s="52" t="s">
        <v>233</v>
      </c>
      <c r="F530" s="52" t="s">
        <v>122</v>
      </c>
      <c r="G530" s="52"/>
      <c r="H530" s="52"/>
      <c r="I530" s="57">
        <f t="shared" si="11"/>
        <v>9081.4</v>
      </c>
      <c r="J530" s="145"/>
      <c r="K530" s="145"/>
      <c r="L530" s="145"/>
      <c r="M530" s="145"/>
    </row>
    <row r="531" spans="1:13" ht="18">
      <c r="A531" s="77" t="s">
        <v>106</v>
      </c>
      <c r="B531" s="52" t="s">
        <v>360</v>
      </c>
      <c r="C531" s="53" t="s">
        <v>64</v>
      </c>
      <c r="D531" s="53" t="s">
        <v>58</v>
      </c>
      <c r="E531" s="53" t="s">
        <v>233</v>
      </c>
      <c r="F531" s="53" t="s">
        <v>122</v>
      </c>
      <c r="G531" s="53" t="s">
        <v>90</v>
      </c>
      <c r="H531" s="52"/>
      <c r="I531" s="59">
        <v>9081.4</v>
      </c>
      <c r="J531" s="145"/>
      <c r="K531" s="145"/>
      <c r="L531" s="145"/>
      <c r="M531" s="145"/>
    </row>
    <row r="532" spans="1:13" ht="45">
      <c r="A532" s="75" t="s">
        <v>442</v>
      </c>
      <c r="B532" s="52" t="s">
        <v>360</v>
      </c>
      <c r="C532" s="52" t="s">
        <v>64</v>
      </c>
      <c r="D532" s="52" t="s">
        <v>58</v>
      </c>
      <c r="E532" s="52" t="s">
        <v>291</v>
      </c>
      <c r="F532" s="52"/>
      <c r="G532" s="52"/>
      <c r="H532" s="52"/>
      <c r="I532" s="57">
        <f aca="true" t="shared" si="12" ref="I532:I537">I533</f>
        <v>26744.1</v>
      </c>
      <c r="J532" s="145"/>
      <c r="K532" s="145"/>
      <c r="L532" s="145"/>
      <c r="M532" s="145"/>
    </row>
    <row r="533" spans="1:13" ht="45">
      <c r="A533" s="75" t="s">
        <v>31</v>
      </c>
      <c r="B533" s="52" t="s">
        <v>360</v>
      </c>
      <c r="C533" s="52" t="s">
        <v>64</v>
      </c>
      <c r="D533" s="52" t="s">
        <v>58</v>
      </c>
      <c r="E533" s="52" t="s">
        <v>291</v>
      </c>
      <c r="F533" s="52"/>
      <c r="G533" s="52"/>
      <c r="H533" s="52"/>
      <c r="I533" s="57">
        <f t="shared" si="12"/>
        <v>26744.1</v>
      </c>
      <c r="J533" s="145"/>
      <c r="K533" s="145"/>
      <c r="L533" s="145"/>
      <c r="M533" s="145"/>
    </row>
    <row r="534" spans="1:13" ht="60">
      <c r="A534" s="75" t="s">
        <v>187</v>
      </c>
      <c r="B534" s="52" t="s">
        <v>360</v>
      </c>
      <c r="C534" s="52" t="s">
        <v>64</v>
      </c>
      <c r="D534" s="52" t="s">
        <v>58</v>
      </c>
      <c r="E534" s="52" t="s">
        <v>294</v>
      </c>
      <c r="F534" s="52"/>
      <c r="G534" s="52"/>
      <c r="H534" s="52"/>
      <c r="I534" s="57">
        <f t="shared" si="12"/>
        <v>26744.1</v>
      </c>
      <c r="J534" s="145"/>
      <c r="K534" s="145"/>
      <c r="L534" s="145"/>
      <c r="M534" s="145"/>
    </row>
    <row r="535" spans="1:13" ht="18">
      <c r="A535" s="76" t="s">
        <v>271</v>
      </c>
      <c r="B535" s="52" t="s">
        <v>360</v>
      </c>
      <c r="C535" s="52" t="s">
        <v>64</v>
      </c>
      <c r="D535" s="52" t="s">
        <v>58</v>
      </c>
      <c r="E535" s="52" t="s">
        <v>295</v>
      </c>
      <c r="F535" s="52"/>
      <c r="G535" s="52"/>
      <c r="H535" s="52"/>
      <c r="I535" s="57">
        <f t="shared" si="12"/>
        <v>26744.1</v>
      </c>
      <c r="J535" s="145"/>
      <c r="K535" s="145"/>
      <c r="L535" s="145"/>
      <c r="M535" s="145"/>
    </row>
    <row r="536" spans="1:13" ht="45">
      <c r="A536" s="75" t="s">
        <v>121</v>
      </c>
      <c r="B536" s="52" t="s">
        <v>360</v>
      </c>
      <c r="C536" s="52" t="s">
        <v>64</v>
      </c>
      <c r="D536" s="52" t="s">
        <v>58</v>
      </c>
      <c r="E536" s="52" t="s">
        <v>295</v>
      </c>
      <c r="F536" s="52" t="s">
        <v>120</v>
      </c>
      <c r="G536" s="52"/>
      <c r="H536" s="52"/>
      <c r="I536" s="57">
        <f t="shared" si="12"/>
        <v>26744.1</v>
      </c>
      <c r="J536" s="145"/>
      <c r="K536" s="145"/>
      <c r="L536" s="145"/>
      <c r="M536" s="145"/>
    </row>
    <row r="537" spans="1:13" ht="18">
      <c r="A537" s="75" t="s">
        <v>123</v>
      </c>
      <c r="B537" s="52" t="s">
        <v>360</v>
      </c>
      <c r="C537" s="52" t="s">
        <v>64</v>
      </c>
      <c r="D537" s="52" t="s">
        <v>58</v>
      </c>
      <c r="E537" s="52" t="s">
        <v>295</v>
      </c>
      <c r="F537" s="52" t="s">
        <v>122</v>
      </c>
      <c r="G537" s="52"/>
      <c r="H537" s="52"/>
      <c r="I537" s="57">
        <f t="shared" si="12"/>
        <v>26744.1</v>
      </c>
      <c r="J537" s="145"/>
      <c r="K537" s="145"/>
      <c r="L537" s="145"/>
      <c r="M537" s="145"/>
    </row>
    <row r="538" spans="1:13" ht="18">
      <c r="A538" s="77" t="s">
        <v>106</v>
      </c>
      <c r="B538" s="53" t="s">
        <v>360</v>
      </c>
      <c r="C538" s="53" t="s">
        <v>64</v>
      </c>
      <c r="D538" s="53" t="s">
        <v>58</v>
      </c>
      <c r="E538" s="53" t="s">
        <v>295</v>
      </c>
      <c r="F538" s="53" t="s">
        <v>122</v>
      </c>
      <c r="G538" s="53" t="s">
        <v>90</v>
      </c>
      <c r="H538" s="53"/>
      <c r="I538" s="59">
        <v>26744.1</v>
      </c>
      <c r="J538" s="145"/>
      <c r="K538" s="145"/>
      <c r="L538" s="145"/>
      <c r="M538" s="145"/>
    </row>
    <row r="539" spans="1:13" ht="45">
      <c r="A539" s="75" t="s">
        <v>466</v>
      </c>
      <c r="B539" s="52" t="s">
        <v>360</v>
      </c>
      <c r="C539" s="52" t="s">
        <v>64</v>
      </c>
      <c r="D539" s="52" t="s">
        <v>58</v>
      </c>
      <c r="E539" s="52" t="s">
        <v>342</v>
      </c>
      <c r="F539" s="52"/>
      <c r="G539" s="52"/>
      <c r="H539" s="52"/>
      <c r="I539" s="57">
        <f aca="true" t="shared" si="13" ref="I539:I544">I540</f>
        <v>13382.4</v>
      </c>
      <c r="J539" s="145"/>
      <c r="K539" s="145"/>
      <c r="L539" s="145"/>
      <c r="M539" s="145"/>
    </row>
    <row r="540" spans="1:13" ht="60">
      <c r="A540" s="75" t="s">
        <v>468</v>
      </c>
      <c r="B540" s="52" t="s">
        <v>360</v>
      </c>
      <c r="C540" s="52" t="s">
        <v>64</v>
      </c>
      <c r="D540" s="52" t="s">
        <v>58</v>
      </c>
      <c r="E540" s="52" t="s">
        <v>353</v>
      </c>
      <c r="F540" s="52"/>
      <c r="G540" s="52"/>
      <c r="H540" s="52"/>
      <c r="I540" s="57">
        <f t="shared" si="13"/>
        <v>13382.4</v>
      </c>
      <c r="J540" s="145"/>
      <c r="K540" s="145"/>
      <c r="L540" s="145"/>
      <c r="M540" s="145"/>
    </row>
    <row r="541" spans="1:13" ht="75">
      <c r="A541" s="75" t="s">
        <v>350</v>
      </c>
      <c r="B541" s="52" t="s">
        <v>360</v>
      </c>
      <c r="C541" s="52" t="s">
        <v>64</v>
      </c>
      <c r="D541" s="52" t="s">
        <v>58</v>
      </c>
      <c r="E541" s="52" t="s">
        <v>352</v>
      </c>
      <c r="F541" s="52"/>
      <c r="G541" s="52"/>
      <c r="H541" s="52"/>
      <c r="I541" s="57">
        <f t="shared" si="13"/>
        <v>13382.4</v>
      </c>
      <c r="J541" s="145"/>
      <c r="K541" s="145"/>
      <c r="L541" s="145"/>
      <c r="M541" s="145"/>
    </row>
    <row r="542" spans="1:13" ht="18">
      <c r="A542" s="76" t="s">
        <v>271</v>
      </c>
      <c r="B542" s="52" t="s">
        <v>360</v>
      </c>
      <c r="C542" s="52" t="s">
        <v>64</v>
      </c>
      <c r="D542" s="52" t="s">
        <v>58</v>
      </c>
      <c r="E542" s="52" t="s">
        <v>351</v>
      </c>
      <c r="F542" s="52"/>
      <c r="G542" s="52"/>
      <c r="H542" s="52"/>
      <c r="I542" s="57">
        <f t="shared" si="13"/>
        <v>13382.4</v>
      </c>
      <c r="J542" s="145"/>
      <c r="K542" s="145"/>
      <c r="L542" s="145"/>
      <c r="M542" s="145"/>
    </row>
    <row r="543" spans="1:13" ht="45" customHeight="1">
      <c r="A543" s="75" t="s">
        <v>121</v>
      </c>
      <c r="B543" s="52" t="s">
        <v>360</v>
      </c>
      <c r="C543" s="52" t="s">
        <v>64</v>
      </c>
      <c r="D543" s="52" t="s">
        <v>58</v>
      </c>
      <c r="E543" s="52" t="s">
        <v>351</v>
      </c>
      <c r="F543" s="52" t="s">
        <v>120</v>
      </c>
      <c r="G543" s="52"/>
      <c r="H543" s="52"/>
      <c r="I543" s="57">
        <f t="shared" si="13"/>
        <v>13382.4</v>
      </c>
      <c r="J543" s="145"/>
      <c r="K543" s="145"/>
      <c r="L543" s="145"/>
      <c r="M543" s="145"/>
    </row>
    <row r="544" spans="1:13" ht="18">
      <c r="A544" s="75" t="s">
        <v>123</v>
      </c>
      <c r="B544" s="52" t="s">
        <v>360</v>
      </c>
      <c r="C544" s="52" t="s">
        <v>64</v>
      </c>
      <c r="D544" s="52" t="s">
        <v>58</v>
      </c>
      <c r="E544" s="52" t="s">
        <v>351</v>
      </c>
      <c r="F544" s="52" t="s">
        <v>122</v>
      </c>
      <c r="G544" s="52"/>
      <c r="H544" s="52"/>
      <c r="I544" s="57">
        <f t="shared" si="13"/>
        <v>13382.4</v>
      </c>
      <c r="J544" s="145"/>
      <c r="K544" s="145"/>
      <c r="L544" s="145"/>
      <c r="M544" s="145"/>
    </row>
    <row r="545" spans="1:13" ht="18">
      <c r="A545" s="77" t="s">
        <v>106</v>
      </c>
      <c r="B545" s="52" t="s">
        <v>360</v>
      </c>
      <c r="C545" s="53" t="s">
        <v>64</v>
      </c>
      <c r="D545" s="53" t="s">
        <v>58</v>
      </c>
      <c r="E545" s="53" t="s">
        <v>351</v>
      </c>
      <c r="F545" s="53" t="s">
        <v>122</v>
      </c>
      <c r="G545" s="53" t="s">
        <v>90</v>
      </c>
      <c r="H545" s="53"/>
      <c r="I545" s="59">
        <v>13382.4</v>
      </c>
      <c r="J545" s="145"/>
      <c r="K545" s="145"/>
      <c r="L545" s="145"/>
      <c r="M545" s="145"/>
    </row>
    <row r="546" spans="1:13" ht="23.25" customHeight="1">
      <c r="A546" s="78" t="s">
        <v>410</v>
      </c>
      <c r="B546" s="54" t="s">
        <v>360</v>
      </c>
      <c r="C546" s="54" t="s">
        <v>64</v>
      </c>
      <c r="D546" s="54" t="s">
        <v>64</v>
      </c>
      <c r="E546" s="54"/>
      <c r="F546" s="54"/>
      <c r="G546" s="54"/>
      <c r="H546" s="54"/>
      <c r="I546" s="56">
        <f>I547</f>
        <v>230</v>
      </c>
      <c r="J546" s="145"/>
      <c r="K546" s="145"/>
      <c r="L546" s="145"/>
      <c r="M546" s="145"/>
    </row>
    <row r="547" spans="1:13" ht="30">
      <c r="A547" s="76" t="s">
        <v>400</v>
      </c>
      <c r="B547" s="52" t="s">
        <v>360</v>
      </c>
      <c r="C547" s="52" t="s">
        <v>64</v>
      </c>
      <c r="D547" s="52" t="s">
        <v>64</v>
      </c>
      <c r="E547" s="52" t="s">
        <v>272</v>
      </c>
      <c r="F547" s="52"/>
      <c r="G547" s="52"/>
      <c r="H547" s="52"/>
      <c r="I547" s="57">
        <f>I548+I552+I556</f>
        <v>230</v>
      </c>
      <c r="J547" s="145"/>
      <c r="K547" s="145"/>
      <c r="L547" s="145"/>
      <c r="M547" s="145"/>
    </row>
    <row r="548" spans="1:13" ht="30">
      <c r="A548" s="76" t="s">
        <v>401</v>
      </c>
      <c r="B548" s="52" t="s">
        <v>360</v>
      </c>
      <c r="C548" s="52" t="s">
        <v>64</v>
      </c>
      <c r="D548" s="52" t="s">
        <v>64</v>
      </c>
      <c r="E548" s="52" t="s">
        <v>443</v>
      </c>
      <c r="F548" s="52"/>
      <c r="G548" s="52"/>
      <c r="H548" s="52"/>
      <c r="I548" s="57">
        <f>I549</f>
        <v>100</v>
      </c>
      <c r="J548" s="145"/>
      <c r="K548" s="145"/>
      <c r="L548" s="145"/>
      <c r="M548" s="145"/>
    </row>
    <row r="549" spans="1:13" ht="30">
      <c r="A549" s="76" t="s">
        <v>413</v>
      </c>
      <c r="B549" s="52" t="s">
        <v>360</v>
      </c>
      <c r="C549" s="52" t="s">
        <v>64</v>
      </c>
      <c r="D549" s="52" t="s">
        <v>64</v>
      </c>
      <c r="E549" s="52" t="s">
        <v>310</v>
      </c>
      <c r="F549" s="52" t="s">
        <v>117</v>
      </c>
      <c r="G549" s="52"/>
      <c r="H549" s="52"/>
      <c r="I549" s="57">
        <f>I550</f>
        <v>100</v>
      </c>
      <c r="J549" s="145"/>
      <c r="K549" s="145"/>
      <c r="L549" s="145"/>
      <c r="M549" s="145"/>
    </row>
    <row r="550" spans="1:13" ht="45">
      <c r="A550" s="76" t="s">
        <v>414</v>
      </c>
      <c r="B550" s="52" t="s">
        <v>360</v>
      </c>
      <c r="C550" s="52" t="s">
        <v>64</v>
      </c>
      <c r="D550" s="52" t="s">
        <v>64</v>
      </c>
      <c r="E550" s="52" t="s">
        <v>310</v>
      </c>
      <c r="F550" s="52" t="s">
        <v>119</v>
      </c>
      <c r="G550" s="52"/>
      <c r="H550" s="52"/>
      <c r="I550" s="57">
        <f>I551</f>
        <v>100</v>
      </c>
      <c r="J550" s="145"/>
      <c r="K550" s="145"/>
      <c r="L550" s="145"/>
      <c r="M550" s="145"/>
    </row>
    <row r="551" spans="1:13" ht="18">
      <c r="A551" s="79" t="s">
        <v>106</v>
      </c>
      <c r="B551" s="53" t="s">
        <v>360</v>
      </c>
      <c r="C551" s="53" t="s">
        <v>64</v>
      </c>
      <c r="D551" s="53" t="s">
        <v>64</v>
      </c>
      <c r="E551" s="53" t="s">
        <v>310</v>
      </c>
      <c r="F551" s="53" t="s">
        <v>119</v>
      </c>
      <c r="G551" s="53" t="s">
        <v>90</v>
      </c>
      <c r="H551" s="53"/>
      <c r="I551" s="59">
        <v>100</v>
      </c>
      <c r="J551" s="145"/>
      <c r="K551" s="145"/>
      <c r="L551" s="145"/>
      <c r="M551" s="145"/>
    </row>
    <row r="552" spans="1:13" ht="27.75" customHeight="1">
      <c r="A552" s="76" t="s">
        <v>402</v>
      </c>
      <c r="B552" s="52" t="s">
        <v>360</v>
      </c>
      <c r="C552" s="52" t="s">
        <v>64</v>
      </c>
      <c r="D552" s="52" t="s">
        <v>64</v>
      </c>
      <c r="E552" s="52" t="s">
        <v>444</v>
      </c>
      <c r="F552" s="52"/>
      <c r="G552" s="52"/>
      <c r="H552" s="52"/>
      <c r="I552" s="57">
        <f>I553</f>
        <v>100</v>
      </c>
      <c r="J552" s="145"/>
      <c r="K552" s="145"/>
      <c r="L552" s="145"/>
      <c r="M552" s="145"/>
    </row>
    <row r="553" spans="1:13" ht="30">
      <c r="A553" s="76" t="s">
        <v>413</v>
      </c>
      <c r="B553" s="52" t="s">
        <v>360</v>
      </c>
      <c r="C553" s="52" t="s">
        <v>64</v>
      </c>
      <c r="D553" s="52" t="s">
        <v>64</v>
      </c>
      <c r="E553" s="52" t="s">
        <v>309</v>
      </c>
      <c r="F553" s="52" t="s">
        <v>117</v>
      </c>
      <c r="G553" s="52"/>
      <c r="H553" s="52"/>
      <c r="I553" s="57">
        <f>I554</f>
        <v>100</v>
      </c>
      <c r="J553" s="145"/>
      <c r="K553" s="145"/>
      <c r="L553" s="145"/>
      <c r="M553" s="145"/>
    </row>
    <row r="554" spans="1:13" ht="45">
      <c r="A554" s="76" t="s">
        <v>414</v>
      </c>
      <c r="B554" s="52" t="s">
        <v>360</v>
      </c>
      <c r="C554" s="52" t="s">
        <v>64</v>
      </c>
      <c r="D554" s="52" t="s">
        <v>64</v>
      </c>
      <c r="E554" s="52" t="s">
        <v>309</v>
      </c>
      <c r="F554" s="52" t="s">
        <v>119</v>
      </c>
      <c r="G554" s="52"/>
      <c r="H554" s="52"/>
      <c r="I554" s="57">
        <f>I555</f>
        <v>100</v>
      </c>
      <c r="J554" s="145"/>
      <c r="K554" s="145"/>
      <c r="L554" s="145"/>
      <c r="M554" s="145"/>
    </row>
    <row r="555" spans="1:13" ht="18">
      <c r="A555" s="79" t="s">
        <v>106</v>
      </c>
      <c r="B555" s="52" t="s">
        <v>360</v>
      </c>
      <c r="C555" s="53" t="s">
        <v>64</v>
      </c>
      <c r="D555" s="53" t="s">
        <v>64</v>
      </c>
      <c r="E555" s="53" t="s">
        <v>309</v>
      </c>
      <c r="F555" s="53" t="s">
        <v>119</v>
      </c>
      <c r="G555" s="53" t="s">
        <v>90</v>
      </c>
      <c r="H555" s="53"/>
      <c r="I555" s="59">
        <v>100</v>
      </c>
      <c r="J555" s="145"/>
      <c r="K555" s="145"/>
      <c r="L555" s="145"/>
      <c r="M555" s="145"/>
    </row>
    <row r="556" spans="1:13" ht="45">
      <c r="A556" s="76" t="s">
        <v>403</v>
      </c>
      <c r="B556" s="52" t="s">
        <v>360</v>
      </c>
      <c r="C556" s="52" t="s">
        <v>64</v>
      </c>
      <c r="D556" s="52" t="s">
        <v>64</v>
      </c>
      <c r="E556" s="52" t="s">
        <v>445</v>
      </c>
      <c r="F556" s="52"/>
      <c r="G556" s="52"/>
      <c r="H556" s="52"/>
      <c r="I556" s="57">
        <f>I557</f>
        <v>30</v>
      </c>
      <c r="J556" s="145"/>
      <c r="K556" s="145"/>
      <c r="L556" s="145"/>
      <c r="M556" s="145"/>
    </row>
    <row r="557" spans="1:13" ht="30">
      <c r="A557" s="76" t="s">
        <v>413</v>
      </c>
      <c r="B557" s="52" t="s">
        <v>360</v>
      </c>
      <c r="C557" s="52" t="s">
        <v>64</v>
      </c>
      <c r="D557" s="52" t="s">
        <v>64</v>
      </c>
      <c r="E557" s="52" t="s">
        <v>404</v>
      </c>
      <c r="F557" s="52" t="s">
        <v>117</v>
      </c>
      <c r="G557" s="52"/>
      <c r="H557" s="52"/>
      <c r="I557" s="57">
        <f>I558</f>
        <v>30</v>
      </c>
      <c r="J557" s="145"/>
      <c r="K557" s="145"/>
      <c r="L557" s="145"/>
      <c r="M557" s="145"/>
    </row>
    <row r="558" spans="1:13" ht="45">
      <c r="A558" s="76" t="s">
        <v>414</v>
      </c>
      <c r="B558" s="52" t="s">
        <v>360</v>
      </c>
      <c r="C558" s="52" t="s">
        <v>64</v>
      </c>
      <c r="D558" s="52" t="s">
        <v>64</v>
      </c>
      <c r="E558" s="52" t="s">
        <v>404</v>
      </c>
      <c r="F558" s="52" t="s">
        <v>119</v>
      </c>
      <c r="G558" s="52"/>
      <c r="H558" s="52"/>
      <c r="I558" s="57">
        <f>I559</f>
        <v>30</v>
      </c>
      <c r="J558" s="145"/>
      <c r="K558" s="145"/>
      <c r="L558" s="145"/>
      <c r="M558" s="145"/>
    </row>
    <row r="559" spans="1:13" ht="18">
      <c r="A559" s="79" t="s">
        <v>106</v>
      </c>
      <c r="B559" s="52" t="s">
        <v>360</v>
      </c>
      <c r="C559" s="53" t="s">
        <v>64</v>
      </c>
      <c r="D559" s="53" t="s">
        <v>64</v>
      </c>
      <c r="E559" s="53" t="s">
        <v>404</v>
      </c>
      <c r="F559" s="53" t="s">
        <v>119</v>
      </c>
      <c r="G559" s="53" t="s">
        <v>90</v>
      </c>
      <c r="H559" s="53"/>
      <c r="I559" s="59">
        <v>30</v>
      </c>
      <c r="J559" s="145"/>
      <c r="K559" s="145"/>
      <c r="L559" s="145"/>
      <c r="M559" s="145"/>
    </row>
    <row r="560" spans="1:13" ht="18">
      <c r="A560" s="78" t="s">
        <v>102</v>
      </c>
      <c r="B560" s="54" t="s">
        <v>360</v>
      </c>
      <c r="C560" s="54" t="s">
        <v>61</v>
      </c>
      <c r="D560" s="52"/>
      <c r="E560" s="52"/>
      <c r="F560" s="52"/>
      <c r="G560" s="52"/>
      <c r="H560" s="53"/>
      <c r="I560" s="56">
        <f>I561+I599</f>
        <v>28082.5</v>
      </c>
      <c r="J560" s="145"/>
      <c r="K560" s="145"/>
      <c r="L560" s="145"/>
      <c r="M560" s="145"/>
    </row>
    <row r="561" spans="1:13" ht="18">
      <c r="A561" s="78" t="s">
        <v>53</v>
      </c>
      <c r="B561" s="54" t="s">
        <v>360</v>
      </c>
      <c r="C561" s="54" t="s">
        <v>61</v>
      </c>
      <c r="D561" s="54" t="s">
        <v>57</v>
      </c>
      <c r="E561" s="54"/>
      <c r="F561" s="54"/>
      <c r="G561" s="54"/>
      <c r="H561" s="54"/>
      <c r="I561" s="56">
        <f>I562</f>
        <v>20825.3</v>
      </c>
      <c r="J561" s="145"/>
      <c r="K561" s="145"/>
      <c r="L561" s="145"/>
      <c r="M561" s="145"/>
    </row>
    <row r="562" spans="1:13" ht="45">
      <c r="A562" s="76" t="s">
        <v>176</v>
      </c>
      <c r="B562" s="52" t="s">
        <v>360</v>
      </c>
      <c r="C562" s="52" t="s">
        <v>61</v>
      </c>
      <c r="D562" s="52" t="s">
        <v>57</v>
      </c>
      <c r="E562" s="52" t="s">
        <v>291</v>
      </c>
      <c r="F562" s="52"/>
      <c r="G562" s="52"/>
      <c r="H562" s="52"/>
      <c r="I562" s="57">
        <f>I563+I569+I575+I581+I590</f>
        <v>20825.3</v>
      </c>
      <c r="J562" s="145"/>
      <c r="K562" s="145"/>
      <c r="L562" s="145"/>
      <c r="M562" s="145"/>
    </row>
    <row r="563" spans="1:13" ht="30">
      <c r="A563" s="76" t="s">
        <v>189</v>
      </c>
      <c r="B563" s="52" t="s">
        <v>360</v>
      </c>
      <c r="C563" s="52" t="s">
        <v>61</v>
      </c>
      <c r="D563" s="52" t="s">
        <v>57</v>
      </c>
      <c r="E563" s="52" t="s">
        <v>292</v>
      </c>
      <c r="F563" s="52"/>
      <c r="G563" s="52"/>
      <c r="H563" s="52"/>
      <c r="I563" s="57">
        <f>I564</f>
        <v>10</v>
      </c>
      <c r="J563" s="145"/>
      <c r="K563" s="145"/>
      <c r="L563" s="145"/>
      <c r="M563" s="145"/>
    </row>
    <row r="564" spans="1:13" ht="42.75" customHeight="1">
      <c r="A564" s="84" t="s">
        <v>316</v>
      </c>
      <c r="B564" s="52" t="s">
        <v>360</v>
      </c>
      <c r="C564" s="52" t="s">
        <v>61</v>
      </c>
      <c r="D564" s="52" t="s">
        <v>57</v>
      </c>
      <c r="E564" s="52" t="s">
        <v>292</v>
      </c>
      <c r="F564" s="53"/>
      <c r="G564" s="53"/>
      <c r="H564" s="53"/>
      <c r="I564" s="57">
        <f>I565</f>
        <v>10</v>
      </c>
      <c r="J564" s="145"/>
      <c r="K564" s="145"/>
      <c r="L564" s="145"/>
      <c r="M564" s="145"/>
    </row>
    <row r="565" spans="1:13" ht="18">
      <c r="A565" s="125" t="s">
        <v>271</v>
      </c>
      <c r="B565" s="52" t="s">
        <v>360</v>
      </c>
      <c r="C565" s="52" t="s">
        <v>61</v>
      </c>
      <c r="D565" s="52" t="s">
        <v>57</v>
      </c>
      <c r="E565" s="127" t="s">
        <v>318</v>
      </c>
      <c r="F565" s="53"/>
      <c r="G565" s="53"/>
      <c r="H565" s="53"/>
      <c r="I565" s="57">
        <f>I566</f>
        <v>10</v>
      </c>
      <c r="J565" s="145"/>
      <c r="K565" s="145"/>
      <c r="L565" s="145"/>
      <c r="M565" s="145"/>
    </row>
    <row r="566" spans="1:13" ht="30">
      <c r="A566" s="76" t="s">
        <v>413</v>
      </c>
      <c r="B566" s="52" t="s">
        <v>360</v>
      </c>
      <c r="C566" s="52" t="s">
        <v>61</v>
      </c>
      <c r="D566" s="52" t="s">
        <v>57</v>
      </c>
      <c r="E566" s="127" t="s">
        <v>318</v>
      </c>
      <c r="F566" s="52" t="s">
        <v>117</v>
      </c>
      <c r="G566" s="53"/>
      <c r="H566" s="53"/>
      <c r="I566" s="57">
        <f>I567</f>
        <v>10</v>
      </c>
      <c r="J566" s="145"/>
      <c r="K566" s="145"/>
      <c r="L566" s="145"/>
      <c r="M566" s="145"/>
    </row>
    <row r="567" spans="1:13" ht="45">
      <c r="A567" s="76" t="s">
        <v>414</v>
      </c>
      <c r="B567" s="52" t="s">
        <v>360</v>
      </c>
      <c r="C567" s="52" t="s">
        <v>61</v>
      </c>
      <c r="D567" s="52" t="s">
        <v>57</v>
      </c>
      <c r="E567" s="127" t="s">
        <v>318</v>
      </c>
      <c r="F567" s="52" t="s">
        <v>119</v>
      </c>
      <c r="G567" s="53"/>
      <c r="H567" s="53"/>
      <c r="I567" s="57">
        <f>I568</f>
        <v>10</v>
      </c>
      <c r="J567" s="145"/>
      <c r="K567" s="145"/>
      <c r="L567" s="145"/>
      <c r="M567" s="145"/>
    </row>
    <row r="568" spans="1:13" ht="18">
      <c r="A568" s="77" t="s">
        <v>106</v>
      </c>
      <c r="B568" s="52" t="s">
        <v>360</v>
      </c>
      <c r="C568" s="53" t="s">
        <v>61</v>
      </c>
      <c r="D568" s="53" t="s">
        <v>57</v>
      </c>
      <c r="E568" s="127" t="s">
        <v>318</v>
      </c>
      <c r="F568" s="53" t="s">
        <v>119</v>
      </c>
      <c r="G568" s="53" t="s">
        <v>90</v>
      </c>
      <c r="H568" s="53"/>
      <c r="I568" s="59">
        <v>10</v>
      </c>
      <c r="J568" s="145"/>
      <c r="K568" s="145"/>
      <c r="L568" s="145"/>
      <c r="M568" s="145"/>
    </row>
    <row r="569" spans="1:13" ht="30">
      <c r="A569" s="75" t="s">
        <v>33</v>
      </c>
      <c r="B569" s="52" t="s">
        <v>360</v>
      </c>
      <c r="C569" s="52" t="s">
        <v>61</v>
      </c>
      <c r="D569" s="52" t="s">
        <v>57</v>
      </c>
      <c r="E569" s="52" t="s">
        <v>288</v>
      </c>
      <c r="F569" s="52"/>
      <c r="G569" s="52"/>
      <c r="H569" s="52"/>
      <c r="I569" s="57">
        <f>I570</f>
        <v>14833.9</v>
      </c>
      <c r="J569" s="145"/>
      <c r="K569" s="145"/>
      <c r="L569" s="145"/>
      <c r="M569" s="145"/>
    </row>
    <row r="570" spans="1:13" ht="60">
      <c r="A570" s="76" t="s">
        <v>287</v>
      </c>
      <c r="B570" s="52" t="s">
        <v>360</v>
      </c>
      <c r="C570" s="52" t="s">
        <v>61</v>
      </c>
      <c r="D570" s="52" t="s">
        <v>57</v>
      </c>
      <c r="E570" s="52" t="s">
        <v>289</v>
      </c>
      <c r="F570" s="52"/>
      <c r="G570" s="52"/>
      <c r="H570" s="52"/>
      <c r="I570" s="57">
        <f>I571</f>
        <v>14833.9</v>
      </c>
      <c r="J570" s="145"/>
      <c r="K570" s="145"/>
      <c r="L570" s="145"/>
      <c r="M570" s="145"/>
    </row>
    <row r="571" spans="1:13" ht="18">
      <c r="A571" s="76" t="s">
        <v>271</v>
      </c>
      <c r="B571" s="52" t="s">
        <v>360</v>
      </c>
      <c r="C571" s="52" t="s">
        <v>61</v>
      </c>
      <c r="D571" s="52" t="s">
        <v>57</v>
      </c>
      <c r="E571" s="52" t="s">
        <v>290</v>
      </c>
      <c r="F571" s="52"/>
      <c r="G571" s="52"/>
      <c r="H571" s="52"/>
      <c r="I571" s="57">
        <f>I572</f>
        <v>14833.9</v>
      </c>
      <c r="J571" s="145"/>
      <c r="K571" s="145"/>
      <c r="L571" s="145"/>
      <c r="M571" s="145"/>
    </row>
    <row r="572" spans="1:13" ht="43.5" customHeight="1">
      <c r="A572" s="75" t="s">
        <v>121</v>
      </c>
      <c r="B572" s="52" t="s">
        <v>360</v>
      </c>
      <c r="C572" s="52" t="s">
        <v>61</v>
      </c>
      <c r="D572" s="52" t="s">
        <v>57</v>
      </c>
      <c r="E572" s="52" t="s">
        <v>290</v>
      </c>
      <c r="F572" s="52" t="s">
        <v>120</v>
      </c>
      <c r="G572" s="52"/>
      <c r="H572" s="52"/>
      <c r="I572" s="57">
        <f>I573</f>
        <v>14833.9</v>
      </c>
      <c r="J572" s="145"/>
      <c r="K572" s="145"/>
      <c r="L572" s="145"/>
      <c r="M572" s="145"/>
    </row>
    <row r="573" spans="1:13" ht="18">
      <c r="A573" s="75" t="s">
        <v>123</v>
      </c>
      <c r="B573" s="52" t="s">
        <v>360</v>
      </c>
      <c r="C573" s="52" t="s">
        <v>61</v>
      </c>
      <c r="D573" s="52" t="s">
        <v>57</v>
      </c>
      <c r="E573" s="52" t="s">
        <v>290</v>
      </c>
      <c r="F573" s="52" t="s">
        <v>122</v>
      </c>
      <c r="G573" s="52"/>
      <c r="H573" s="52"/>
      <c r="I573" s="57">
        <f>I574</f>
        <v>14833.9</v>
      </c>
      <c r="J573" s="145"/>
      <c r="K573" s="145"/>
      <c r="L573" s="145"/>
      <c r="M573" s="145"/>
    </row>
    <row r="574" spans="1:13" ht="18">
      <c r="A574" s="77" t="s">
        <v>106</v>
      </c>
      <c r="B574" s="52" t="s">
        <v>360</v>
      </c>
      <c r="C574" s="53" t="s">
        <v>61</v>
      </c>
      <c r="D574" s="53" t="s">
        <v>57</v>
      </c>
      <c r="E574" s="53" t="s">
        <v>290</v>
      </c>
      <c r="F574" s="53" t="s">
        <v>122</v>
      </c>
      <c r="G574" s="53" t="s">
        <v>90</v>
      </c>
      <c r="H574" s="53"/>
      <c r="I574" s="59">
        <v>14833.9</v>
      </c>
      <c r="J574" s="145"/>
      <c r="K574" s="145"/>
      <c r="L574" s="145"/>
      <c r="M574" s="145"/>
    </row>
    <row r="575" spans="1:13" ht="30">
      <c r="A575" s="76" t="s">
        <v>34</v>
      </c>
      <c r="B575" s="52" t="s">
        <v>360</v>
      </c>
      <c r="C575" s="52" t="s">
        <v>61</v>
      </c>
      <c r="D575" s="52" t="s">
        <v>57</v>
      </c>
      <c r="E575" s="52" t="s">
        <v>283</v>
      </c>
      <c r="F575" s="52"/>
      <c r="G575" s="52"/>
      <c r="H575" s="52"/>
      <c r="I575" s="57">
        <f>I576</f>
        <v>2488.9</v>
      </c>
      <c r="J575" s="145"/>
      <c r="K575" s="145"/>
      <c r="L575" s="145"/>
      <c r="M575" s="145"/>
    </row>
    <row r="576" spans="1:13" ht="30">
      <c r="A576" s="76" t="s">
        <v>284</v>
      </c>
      <c r="B576" s="52" t="s">
        <v>360</v>
      </c>
      <c r="C576" s="52" t="s">
        <v>61</v>
      </c>
      <c r="D576" s="52" t="s">
        <v>57</v>
      </c>
      <c r="E576" s="52" t="s">
        <v>285</v>
      </c>
      <c r="F576" s="52"/>
      <c r="G576" s="52"/>
      <c r="H576" s="52"/>
      <c r="I576" s="57">
        <f>I577</f>
        <v>2488.9</v>
      </c>
      <c r="J576" s="145"/>
      <c r="K576" s="145"/>
      <c r="L576" s="145"/>
      <c r="M576" s="145"/>
    </row>
    <row r="577" spans="1:13" ht="18">
      <c r="A577" s="76" t="s">
        <v>271</v>
      </c>
      <c r="B577" s="52" t="s">
        <v>360</v>
      </c>
      <c r="C577" s="52" t="s">
        <v>61</v>
      </c>
      <c r="D577" s="52" t="s">
        <v>57</v>
      </c>
      <c r="E577" s="52" t="s">
        <v>286</v>
      </c>
      <c r="F577" s="52"/>
      <c r="G577" s="52"/>
      <c r="H577" s="52"/>
      <c r="I577" s="57">
        <f>I578</f>
        <v>2488.9</v>
      </c>
      <c r="J577" s="145"/>
      <c r="K577" s="145"/>
      <c r="L577" s="145"/>
      <c r="M577" s="145"/>
    </row>
    <row r="578" spans="1:13" ht="42.75" customHeight="1">
      <c r="A578" s="75" t="s">
        <v>121</v>
      </c>
      <c r="B578" s="52" t="s">
        <v>360</v>
      </c>
      <c r="C578" s="52" t="s">
        <v>61</v>
      </c>
      <c r="D578" s="52" t="s">
        <v>57</v>
      </c>
      <c r="E578" s="52" t="s">
        <v>286</v>
      </c>
      <c r="F578" s="52" t="s">
        <v>120</v>
      </c>
      <c r="G578" s="52"/>
      <c r="H578" s="52"/>
      <c r="I578" s="57">
        <f>I579</f>
        <v>2488.9</v>
      </c>
      <c r="J578" s="145"/>
      <c r="K578" s="145"/>
      <c r="L578" s="145"/>
      <c r="M578" s="145"/>
    </row>
    <row r="579" spans="1:13" ht="18">
      <c r="A579" s="75" t="s">
        <v>123</v>
      </c>
      <c r="B579" s="52" t="s">
        <v>360</v>
      </c>
      <c r="C579" s="52" t="s">
        <v>61</v>
      </c>
      <c r="D579" s="52" t="s">
        <v>57</v>
      </c>
      <c r="E579" s="52" t="s">
        <v>286</v>
      </c>
      <c r="F579" s="52" t="s">
        <v>122</v>
      </c>
      <c r="G579" s="52"/>
      <c r="H579" s="52"/>
      <c r="I579" s="57">
        <f>I580</f>
        <v>2488.9</v>
      </c>
      <c r="J579" s="145"/>
      <c r="K579" s="145"/>
      <c r="L579" s="145"/>
      <c r="M579" s="145"/>
    </row>
    <row r="580" spans="1:13" ht="18">
      <c r="A580" s="77" t="s">
        <v>106</v>
      </c>
      <c r="B580" s="52" t="s">
        <v>360</v>
      </c>
      <c r="C580" s="53" t="s">
        <v>61</v>
      </c>
      <c r="D580" s="53" t="s">
        <v>57</v>
      </c>
      <c r="E580" s="53" t="s">
        <v>286</v>
      </c>
      <c r="F580" s="53" t="s">
        <v>122</v>
      </c>
      <c r="G580" s="53" t="s">
        <v>90</v>
      </c>
      <c r="H580" s="53"/>
      <c r="I580" s="59">
        <v>2488.9</v>
      </c>
      <c r="J580" s="145"/>
      <c r="K580" s="145"/>
      <c r="L580" s="145"/>
      <c r="M580" s="145"/>
    </row>
    <row r="581" spans="1:13" ht="30">
      <c r="A581" s="76" t="s">
        <v>35</v>
      </c>
      <c r="B581" s="52" t="s">
        <v>360</v>
      </c>
      <c r="C581" s="52" t="s">
        <v>61</v>
      </c>
      <c r="D581" s="52" t="s">
        <v>57</v>
      </c>
      <c r="E581" s="52" t="s">
        <v>280</v>
      </c>
      <c r="F581" s="52"/>
      <c r="G581" s="52"/>
      <c r="H581" s="52"/>
      <c r="I581" s="57">
        <f>I582</f>
        <v>2995.5</v>
      </c>
      <c r="J581" s="145"/>
      <c r="K581" s="145"/>
      <c r="L581" s="145"/>
      <c r="M581" s="145"/>
    </row>
    <row r="582" spans="1:13" ht="30">
      <c r="A582" s="76" t="s">
        <v>135</v>
      </c>
      <c r="B582" s="52" t="s">
        <v>360</v>
      </c>
      <c r="C582" s="52" t="s">
        <v>61</v>
      </c>
      <c r="D582" s="52" t="s">
        <v>57</v>
      </c>
      <c r="E582" s="52" t="s">
        <v>281</v>
      </c>
      <c r="F582" s="52"/>
      <c r="G582" s="52"/>
      <c r="H582" s="52"/>
      <c r="I582" s="57">
        <f>I583</f>
        <v>2995.5</v>
      </c>
      <c r="J582" s="145"/>
      <c r="K582" s="145"/>
      <c r="L582" s="145"/>
      <c r="M582" s="145"/>
    </row>
    <row r="583" spans="1:13" ht="18">
      <c r="A583" s="76" t="s">
        <v>271</v>
      </c>
      <c r="B583" s="52" t="s">
        <v>360</v>
      </c>
      <c r="C583" s="52" t="s">
        <v>61</v>
      </c>
      <c r="D583" s="52" t="s">
        <v>57</v>
      </c>
      <c r="E583" s="52" t="s">
        <v>282</v>
      </c>
      <c r="F583" s="52"/>
      <c r="G583" s="52"/>
      <c r="H583" s="52"/>
      <c r="I583" s="57">
        <f>I584+I587</f>
        <v>2995.5</v>
      </c>
      <c r="J583" s="145"/>
      <c r="K583" s="145"/>
      <c r="L583" s="145"/>
      <c r="M583" s="145"/>
    </row>
    <row r="584" spans="1:13" ht="75" customHeight="1">
      <c r="A584" s="75" t="s">
        <v>228</v>
      </c>
      <c r="B584" s="52" t="s">
        <v>360</v>
      </c>
      <c r="C584" s="52" t="s">
        <v>61</v>
      </c>
      <c r="D584" s="52" t="s">
        <v>57</v>
      </c>
      <c r="E584" s="52" t="s">
        <v>282</v>
      </c>
      <c r="F584" s="52" t="s">
        <v>115</v>
      </c>
      <c r="G584" s="52"/>
      <c r="H584" s="52"/>
      <c r="I584" s="57">
        <f>I585</f>
        <v>2506.9</v>
      </c>
      <c r="J584" s="145"/>
      <c r="K584" s="145"/>
      <c r="L584" s="145"/>
      <c r="M584" s="145"/>
    </row>
    <row r="585" spans="1:13" ht="30">
      <c r="A585" s="75" t="s">
        <v>125</v>
      </c>
      <c r="B585" s="52" t="s">
        <v>360</v>
      </c>
      <c r="C585" s="52" t="s">
        <v>61</v>
      </c>
      <c r="D585" s="52" t="s">
        <v>57</v>
      </c>
      <c r="E585" s="52" t="s">
        <v>282</v>
      </c>
      <c r="F585" s="52" t="s">
        <v>124</v>
      </c>
      <c r="G585" s="52"/>
      <c r="H585" s="52"/>
      <c r="I585" s="57">
        <f>I586</f>
        <v>2506.9</v>
      </c>
      <c r="J585" s="145"/>
      <c r="K585" s="145"/>
      <c r="L585" s="145"/>
      <c r="M585" s="145"/>
    </row>
    <row r="586" spans="1:13" ht="18">
      <c r="A586" s="79" t="s">
        <v>106</v>
      </c>
      <c r="B586" s="53" t="s">
        <v>360</v>
      </c>
      <c r="C586" s="53" t="s">
        <v>61</v>
      </c>
      <c r="D586" s="53" t="s">
        <v>57</v>
      </c>
      <c r="E586" s="53" t="s">
        <v>282</v>
      </c>
      <c r="F586" s="53" t="s">
        <v>124</v>
      </c>
      <c r="G586" s="53" t="s">
        <v>90</v>
      </c>
      <c r="H586" s="53"/>
      <c r="I586" s="59">
        <v>2506.9</v>
      </c>
      <c r="J586" s="145"/>
      <c r="K586" s="145"/>
      <c r="L586" s="145"/>
      <c r="M586" s="145"/>
    </row>
    <row r="587" spans="1:13" ht="30">
      <c r="A587" s="76" t="s">
        <v>413</v>
      </c>
      <c r="B587" s="52" t="s">
        <v>360</v>
      </c>
      <c r="C587" s="52" t="s">
        <v>61</v>
      </c>
      <c r="D587" s="52" t="s">
        <v>57</v>
      </c>
      <c r="E587" s="52" t="s">
        <v>282</v>
      </c>
      <c r="F587" s="52" t="s">
        <v>117</v>
      </c>
      <c r="G587" s="52"/>
      <c r="H587" s="52"/>
      <c r="I587" s="57">
        <f>I588</f>
        <v>488.6</v>
      </c>
      <c r="J587" s="145"/>
      <c r="K587" s="145"/>
      <c r="L587" s="145"/>
      <c r="M587" s="145"/>
    </row>
    <row r="588" spans="1:13" ht="45">
      <c r="A588" s="76" t="s">
        <v>414</v>
      </c>
      <c r="B588" s="52" t="s">
        <v>360</v>
      </c>
      <c r="C588" s="52" t="s">
        <v>61</v>
      </c>
      <c r="D588" s="52" t="s">
        <v>57</v>
      </c>
      <c r="E588" s="52" t="s">
        <v>282</v>
      </c>
      <c r="F588" s="52" t="s">
        <v>119</v>
      </c>
      <c r="G588" s="52"/>
      <c r="H588" s="52"/>
      <c r="I588" s="57">
        <f>I589</f>
        <v>488.6</v>
      </c>
      <c r="J588" s="145"/>
      <c r="K588" s="145"/>
      <c r="L588" s="145"/>
      <c r="M588" s="145"/>
    </row>
    <row r="589" spans="1:13" ht="18">
      <c r="A589" s="77" t="s">
        <v>106</v>
      </c>
      <c r="B589" s="53" t="s">
        <v>360</v>
      </c>
      <c r="C589" s="53" t="s">
        <v>61</v>
      </c>
      <c r="D589" s="53" t="s">
        <v>57</v>
      </c>
      <c r="E589" s="53" t="s">
        <v>282</v>
      </c>
      <c r="F589" s="53" t="s">
        <v>119</v>
      </c>
      <c r="G589" s="53" t="s">
        <v>90</v>
      </c>
      <c r="H589" s="53"/>
      <c r="I589" s="59">
        <v>488.6</v>
      </c>
      <c r="J589" s="145"/>
      <c r="K589" s="145"/>
      <c r="L589" s="145"/>
      <c r="M589" s="145"/>
    </row>
    <row r="590" spans="1:13" ht="30">
      <c r="A590" s="76" t="s">
        <v>36</v>
      </c>
      <c r="B590" s="52" t="s">
        <v>360</v>
      </c>
      <c r="C590" s="52" t="s">
        <v>61</v>
      </c>
      <c r="D590" s="52" t="s">
        <v>57</v>
      </c>
      <c r="E590" s="52" t="s">
        <v>278</v>
      </c>
      <c r="F590" s="52"/>
      <c r="G590" s="52"/>
      <c r="H590" s="52"/>
      <c r="I590" s="57">
        <f>I591</f>
        <v>497</v>
      </c>
      <c r="J590" s="145"/>
      <c r="K590" s="145"/>
      <c r="L590" s="145"/>
      <c r="M590" s="145"/>
    </row>
    <row r="591" spans="1:13" ht="30">
      <c r="A591" s="76" t="s">
        <v>277</v>
      </c>
      <c r="B591" s="52" t="s">
        <v>360</v>
      </c>
      <c r="C591" s="52" t="s">
        <v>61</v>
      </c>
      <c r="D591" s="52" t="s">
        <v>57</v>
      </c>
      <c r="E591" s="52" t="s">
        <v>278</v>
      </c>
      <c r="F591" s="52"/>
      <c r="G591" s="52"/>
      <c r="H591" s="52"/>
      <c r="I591" s="57">
        <f>I592</f>
        <v>497</v>
      </c>
      <c r="J591" s="145"/>
      <c r="K591" s="145"/>
      <c r="L591" s="145"/>
      <c r="M591" s="145"/>
    </row>
    <row r="592" spans="1:13" ht="18">
      <c r="A592" s="76" t="s">
        <v>271</v>
      </c>
      <c r="B592" s="52" t="s">
        <v>360</v>
      </c>
      <c r="C592" s="52" t="s">
        <v>61</v>
      </c>
      <c r="D592" s="52" t="s">
        <v>57</v>
      </c>
      <c r="E592" s="52" t="s">
        <v>279</v>
      </c>
      <c r="F592" s="52"/>
      <c r="G592" s="52"/>
      <c r="H592" s="52"/>
      <c r="I592" s="57">
        <f>I593+I596</f>
        <v>497</v>
      </c>
      <c r="J592" s="145"/>
      <c r="K592" s="145"/>
      <c r="L592" s="145"/>
      <c r="M592" s="145"/>
    </row>
    <row r="593" spans="1:13" ht="30">
      <c r="A593" s="76" t="s">
        <v>413</v>
      </c>
      <c r="B593" s="52" t="s">
        <v>360</v>
      </c>
      <c r="C593" s="52" t="s">
        <v>61</v>
      </c>
      <c r="D593" s="52" t="s">
        <v>57</v>
      </c>
      <c r="E593" s="52" t="s">
        <v>279</v>
      </c>
      <c r="F593" s="52" t="s">
        <v>117</v>
      </c>
      <c r="G593" s="52"/>
      <c r="H593" s="52"/>
      <c r="I593" s="57">
        <f>I594</f>
        <v>447</v>
      </c>
      <c r="J593" s="145"/>
      <c r="K593" s="145"/>
      <c r="L593" s="145"/>
      <c r="M593" s="145"/>
    </row>
    <row r="594" spans="1:13" ht="45">
      <c r="A594" s="76" t="s">
        <v>414</v>
      </c>
      <c r="B594" s="52" t="s">
        <v>360</v>
      </c>
      <c r="C594" s="52" t="s">
        <v>61</v>
      </c>
      <c r="D594" s="52" t="s">
        <v>57</v>
      </c>
      <c r="E594" s="52" t="s">
        <v>279</v>
      </c>
      <c r="F594" s="52" t="s">
        <v>119</v>
      </c>
      <c r="G594" s="52"/>
      <c r="H594" s="52"/>
      <c r="I594" s="57">
        <f>I595</f>
        <v>447</v>
      </c>
      <c r="J594" s="145"/>
      <c r="K594" s="145"/>
      <c r="L594" s="145"/>
      <c r="M594" s="145"/>
    </row>
    <row r="595" spans="1:13" ht="18">
      <c r="A595" s="79" t="s">
        <v>106</v>
      </c>
      <c r="B595" s="53" t="s">
        <v>360</v>
      </c>
      <c r="C595" s="53" t="s">
        <v>61</v>
      </c>
      <c r="D595" s="53" t="s">
        <v>57</v>
      </c>
      <c r="E595" s="53" t="s">
        <v>279</v>
      </c>
      <c r="F595" s="53" t="s">
        <v>119</v>
      </c>
      <c r="G595" s="53" t="s">
        <v>90</v>
      </c>
      <c r="H595" s="53"/>
      <c r="I595" s="59">
        <v>447</v>
      </c>
      <c r="J595" s="145"/>
      <c r="K595" s="145"/>
      <c r="L595" s="145"/>
      <c r="M595" s="145"/>
    </row>
    <row r="596" spans="1:13" ht="30">
      <c r="A596" s="75" t="s">
        <v>131</v>
      </c>
      <c r="B596" s="52" t="s">
        <v>360</v>
      </c>
      <c r="C596" s="52" t="s">
        <v>61</v>
      </c>
      <c r="D596" s="52" t="s">
        <v>57</v>
      </c>
      <c r="E596" s="52" t="s">
        <v>279</v>
      </c>
      <c r="F596" s="52" t="s">
        <v>130</v>
      </c>
      <c r="G596" s="52"/>
      <c r="H596" s="53"/>
      <c r="I596" s="57">
        <f>I597</f>
        <v>50</v>
      </c>
      <c r="J596" s="145"/>
      <c r="K596" s="145"/>
      <c r="L596" s="145"/>
      <c r="M596" s="145"/>
    </row>
    <row r="597" spans="1:13" ht="18">
      <c r="A597" s="75" t="s">
        <v>4</v>
      </c>
      <c r="B597" s="52" t="s">
        <v>360</v>
      </c>
      <c r="C597" s="52" t="s">
        <v>61</v>
      </c>
      <c r="D597" s="52" t="s">
        <v>57</v>
      </c>
      <c r="E597" s="52" t="s">
        <v>279</v>
      </c>
      <c r="F597" s="52" t="s">
        <v>3</v>
      </c>
      <c r="G597" s="52"/>
      <c r="H597" s="53"/>
      <c r="I597" s="57">
        <f>I598</f>
        <v>50</v>
      </c>
      <c r="J597" s="145"/>
      <c r="K597" s="145"/>
      <c r="L597" s="145"/>
      <c r="M597" s="145"/>
    </row>
    <row r="598" spans="1:13" ht="18">
      <c r="A598" s="79" t="s">
        <v>106</v>
      </c>
      <c r="B598" s="53" t="s">
        <v>360</v>
      </c>
      <c r="C598" s="53" t="s">
        <v>61</v>
      </c>
      <c r="D598" s="53" t="s">
        <v>57</v>
      </c>
      <c r="E598" s="53" t="s">
        <v>279</v>
      </c>
      <c r="F598" s="53" t="s">
        <v>3</v>
      </c>
      <c r="G598" s="53" t="s">
        <v>90</v>
      </c>
      <c r="H598" s="53"/>
      <c r="I598" s="59">
        <v>50</v>
      </c>
      <c r="J598" s="145"/>
      <c r="K598" s="145"/>
      <c r="L598" s="145"/>
      <c r="M598" s="145"/>
    </row>
    <row r="599" spans="1:13" ht="28.5">
      <c r="A599" s="78" t="s">
        <v>458</v>
      </c>
      <c r="B599" s="54" t="s">
        <v>360</v>
      </c>
      <c r="C599" s="54" t="s">
        <v>61</v>
      </c>
      <c r="D599" s="54" t="s">
        <v>60</v>
      </c>
      <c r="E599" s="54"/>
      <c r="F599" s="54"/>
      <c r="G599" s="54"/>
      <c r="H599" s="54"/>
      <c r="I599" s="56">
        <f>I600</f>
        <v>7257.2</v>
      </c>
      <c r="J599" s="145"/>
      <c r="K599" s="145"/>
      <c r="L599" s="145"/>
      <c r="M599" s="145"/>
    </row>
    <row r="600" spans="1:13" ht="18">
      <c r="A600" s="75" t="s">
        <v>30</v>
      </c>
      <c r="B600" s="52" t="s">
        <v>360</v>
      </c>
      <c r="C600" s="52" t="s">
        <v>61</v>
      </c>
      <c r="D600" s="52" t="s">
        <v>60</v>
      </c>
      <c r="E600" s="52" t="s">
        <v>243</v>
      </c>
      <c r="F600" s="52"/>
      <c r="G600" s="52"/>
      <c r="H600" s="52"/>
      <c r="I600" s="57">
        <f>I601+I608</f>
        <v>7257.2</v>
      </c>
      <c r="J600" s="145"/>
      <c r="K600" s="145"/>
      <c r="L600" s="145"/>
      <c r="M600" s="145"/>
    </row>
    <row r="601" spans="1:13" ht="30">
      <c r="A601" s="80" t="s">
        <v>114</v>
      </c>
      <c r="B601" s="52" t="s">
        <v>360</v>
      </c>
      <c r="C601" s="52" t="s">
        <v>61</v>
      </c>
      <c r="D601" s="52" t="s">
        <v>60</v>
      </c>
      <c r="E601" s="52" t="s">
        <v>244</v>
      </c>
      <c r="F601" s="52"/>
      <c r="G601" s="52"/>
      <c r="H601" s="52"/>
      <c r="I601" s="57">
        <f>I602+I605</f>
        <v>3363.8</v>
      </c>
      <c r="J601" s="145"/>
      <c r="K601" s="145"/>
      <c r="L601" s="145"/>
      <c r="M601" s="145"/>
    </row>
    <row r="602" spans="1:13" ht="76.5" customHeight="1">
      <c r="A602" s="75" t="s">
        <v>412</v>
      </c>
      <c r="B602" s="52" t="s">
        <v>360</v>
      </c>
      <c r="C602" s="52" t="s">
        <v>61</v>
      </c>
      <c r="D602" s="52" t="s">
        <v>60</v>
      </c>
      <c r="E602" s="52" t="s">
        <v>244</v>
      </c>
      <c r="F602" s="52" t="s">
        <v>115</v>
      </c>
      <c r="G602" s="52"/>
      <c r="H602" s="52"/>
      <c r="I602" s="57">
        <f>I603</f>
        <v>3193.5</v>
      </c>
      <c r="J602" s="145"/>
      <c r="K602" s="145"/>
      <c r="L602" s="145"/>
      <c r="M602" s="145"/>
    </row>
    <row r="603" spans="1:13" ht="30">
      <c r="A603" s="75" t="s">
        <v>411</v>
      </c>
      <c r="B603" s="52" t="s">
        <v>360</v>
      </c>
      <c r="C603" s="52" t="s">
        <v>61</v>
      </c>
      <c r="D603" s="52" t="s">
        <v>60</v>
      </c>
      <c r="E603" s="52" t="s">
        <v>244</v>
      </c>
      <c r="F603" s="52" t="s">
        <v>116</v>
      </c>
      <c r="G603" s="52"/>
      <c r="H603" s="52"/>
      <c r="I603" s="57">
        <f>I604</f>
        <v>3193.5</v>
      </c>
      <c r="J603" s="145"/>
      <c r="K603" s="145"/>
      <c r="L603" s="145"/>
      <c r="M603" s="145"/>
    </row>
    <row r="604" spans="1:13" ht="18">
      <c r="A604" s="77" t="s">
        <v>106</v>
      </c>
      <c r="B604" s="53" t="s">
        <v>360</v>
      </c>
      <c r="C604" s="53" t="s">
        <v>61</v>
      </c>
      <c r="D604" s="53" t="s">
        <v>60</v>
      </c>
      <c r="E604" s="53" t="s">
        <v>244</v>
      </c>
      <c r="F604" s="53" t="s">
        <v>116</v>
      </c>
      <c r="G604" s="53" t="s">
        <v>90</v>
      </c>
      <c r="H604" s="53"/>
      <c r="I604" s="59">
        <v>3193.5</v>
      </c>
      <c r="J604" s="145"/>
      <c r="K604" s="145"/>
      <c r="L604" s="145"/>
      <c r="M604" s="145"/>
    </row>
    <row r="605" spans="1:13" ht="30">
      <c r="A605" s="76" t="s">
        <v>413</v>
      </c>
      <c r="B605" s="52" t="s">
        <v>360</v>
      </c>
      <c r="C605" s="52" t="s">
        <v>61</v>
      </c>
      <c r="D605" s="52" t="s">
        <v>60</v>
      </c>
      <c r="E605" s="52" t="s">
        <v>244</v>
      </c>
      <c r="F605" s="52" t="s">
        <v>117</v>
      </c>
      <c r="G605" s="52"/>
      <c r="H605" s="52"/>
      <c r="I605" s="57">
        <f>I606</f>
        <v>170.3</v>
      </c>
      <c r="J605" s="145"/>
      <c r="K605" s="145"/>
      <c r="L605" s="145"/>
      <c r="M605" s="145"/>
    </row>
    <row r="606" spans="1:13" ht="45">
      <c r="A606" s="76" t="s">
        <v>414</v>
      </c>
      <c r="B606" s="52" t="s">
        <v>360</v>
      </c>
      <c r="C606" s="52" t="s">
        <v>61</v>
      </c>
      <c r="D606" s="52" t="s">
        <v>60</v>
      </c>
      <c r="E606" s="52" t="s">
        <v>244</v>
      </c>
      <c r="F606" s="52" t="s">
        <v>119</v>
      </c>
      <c r="G606" s="52"/>
      <c r="H606" s="52"/>
      <c r="I606" s="57">
        <f>G607:I607</f>
        <v>170.3</v>
      </c>
      <c r="J606" s="145"/>
      <c r="K606" s="145"/>
      <c r="L606" s="145"/>
      <c r="M606" s="145"/>
    </row>
    <row r="607" spans="1:13" ht="18">
      <c r="A607" s="77" t="s">
        <v>106</v>
      </c>
      <c r="B607" s="53" t="s">
        <v>360</v>
      </c>
      <c r="C607" s="53" t="s">
        <v>61</v>
      </c>
      <c r="D607" s="53" t="s">
        <v>60</v>
      </c>
      <c r="E607" s="53" t="s">
        <v>244</v>
      </c>
      <c r="F607" s="53" t="s">
        <v>119</v>
      </c>
      <c r="G607" s="53" t="s">
        <v>90</v>
      </c>
      <c r="H607" s="53"/>
      <c r="I607" s="59">
        <v>170.3</v>
      </c>
      <c r="J607" s="145"/>
      <c r="K607" s="145"/>
      <c r="L607" s="145"/>
      <c r="M607" s="145"/>
    </row>
    <row r="608" spans="1:13" ht="30">
      <c r="A608" s="75" t="s">
        <v>190</v>
      </c>
      <c r="B608" s="52" t="s">
        <v>360</v>
      </c>
      <c r="C608" s="52" t="s">
        <v>61</v>
      </c>
      <c r="D608" s="52" t="s">
        <v>60</v>
      </c>
      <c r="E608" s="52" t="s">
        <v>191</v>
      </c>
      <c r="F608" s="52"/>
      <c r="G608" s="52"/>
      <c r="H608" s="52"/>
      <c r="I608" s="57">
        <f>I609+I612</f>
        <v>3893.3999999999996</v>
      </c>
      <c r="J608" s="145"/>
      <c r="K608" s="145"/>
      <c r="L608" s="145"/>
      <c r="M608" s="145"/>
    </row>
    <row r="609" spans="1:13" ht="77.25" customHeight="1">
      <c r="A609" s="75" t="s">
        <v>412</v>
      </c>
      <c r="B609" s="52" t="s">
        <v>360</v>
      </c>
      <c r="C609" s="52" t="s">
        <v>61</v>
      </c>
      <c r="D609" s="52" t="s">
        <v>60</v>
      </c>
      <c r="E609" s="52" t="s">
        <v>191</v>
      </c>
      <c r="F609" s="52" t="s">
        <v>115</v>
      </c>
      <c r="G609" s="52"/>
      <c r="H609" s="52"/>
      <c r="I609" s="57">
        <f>I610</f>
        <v>3603.2</v>
      </c>
      <c r="J609" s="145"/>
      <c r="K609" s="145"/>
      <c r="L609" s="145"/>
      <c r="M609" s="145"/>
    </row>
    <row r="610" spans="1:13" ht="30">
      <c r="A610" s="119" t="s">
        <v>125</v>
      </c>
      <c r="B610" s="52" t="s">
        <v>360</v>
      </c>
      <c r="C610" s="52" t="s">
        <v>61</v>
      </c>
      <c r="D610" s="52" t="s">
        <v>60</v>
      </c>
      <c r="E610" s="52" t="s">
        <v>191</v>
      </c>
      <c r="F610" s="52" t="s">
        <v>124</v>
      </c>
      <c r="G610" s="52"/>
      <c r="H610" s="52"/>
      <c r="I610" s="57">
        <f>I611</f>
        <v>3603.2</v>
      </c>
      <c r="J610" s="145"/>
      <c r="K610" s="145"/>
      <c r="L610" s="145"/>
      <c r="M610" s="145"/>
    </row>
    <row r="611" spans="1:13" ht="18">
      <c r="A611" s="79" t="s">
        <v>106</v>
      </c>
      <c r="B611" s="53" t="s">
        <v>360</v>
      </c>
      <c r="C611" s="53" t="s">
        <v>61</v>
      </c>
      <c r="D611" s="53" t="s">
        <v>60</v>
      </c>
      <c r="E611" s="53" t="s">
        <v>191</v>
      </c>
      <c r="F611" s="53" t="s">
        <v>124</v>
      </c>
      <c r="G611" s="53" t="s">
        <v>90</v>
      </c>
      <c r="H611" s="53"/>
      <c r="I611" s="59">
        <v>3603.2</v>
      </c>
      <c r="J611" s="145"/>
      <c r="K611" s="145"/>
      <c r="L611" s="145"/>
      <c r="M611" s="145"/>
    </row>
    <row r="612" spans="1:13" ht="30">
      <c r="A612" s="76" t="s">
        <v>413</v>
      </c>
      <c r="B612" s="52" t="s">
        <v>360</v>
      </c>
      <c r="C612" s="52" t="s">
        <v>61</v>
      </c>
      <c r="D612" s="52" t="s">
        <v>60</v>
      </c>
      <c r="E612" s="52" t="s">
        <v>191</v>
      </c>
      <c r="F612" s="52" t="s">
        <v>117</v>
      </c>
      <c r="G612" s="52"/>
      <c r="H612" s="52"/>
      <c r="I612" s="57">
        <f>I613</f>
        <v>290.2</v>
      </c>
      <c r="J612" s="145"/>
      <c r="K612" s="145"/>
      <c r="L612" s="145"/>
      <c r="M612" s="145"/>
    </row>
    <row r="613" spans="1:13" ht="45">
      <c r="A613" s="76" t="s">
        <v>414</v>
      </c>
      <c r="B613" s="52" t="s">
        <v>360</v>
      </c>
      <c r="C613" s="52" t="s">
        <v>61</v>
      </c>
      <c r="D613" s="52" t="s">
        <v>60</v>
      </c>
      <c r="E613" s="52" t="s">
        <v>191</v>
      </c>
      <c r="F613" s="52" t="s">
        <v>119</v>
      </c>
      <c r="G613" s="52"/>
      <c r="H613" s="52"/>
      <c r="I613" s="57">
        <f>I614</f>
        <v>290.2</v>
      </c>
      <c r="J613" s="145"/>
      <c r="K613" s="145"/>
      <c r="L613" s="145"/>
      <c r="M613" s="145"/>
    </row>
    <row r="614" spans="1:13" ht="18">
      <c r="A614" s="77" t="s">
        <v>106</v>
      </c>
      <c r="B614" s="53" t="s">
        <v>360</v>
      </c>
      <c r="C614" s="53" t="s">
        <v>61</v>
      </c>
      <c r="D614" s="53" t="s">
        <v>60</v>
      </c>
      <c r="E614" s="53" t="s">
        <v>191</v>
      </c>
      <c r="F614" s="53" t="s">
        <v>119</v>
      </c>
      <c r="G614" s="53" t="s">
        <v>90</v>
      </c>
      <c r="H614" s="53"/>
      <c r="I614" s="59">
        <v>290.2</v>
      </c>
      <c r="J614" s="145"/>
      <c r="K614" s="145"/>
      <c r="L614" s="145"/>
      <c r="M614" s="145"/>
    </row>
    <row r="615" spans="1:13" ht="18">
      <c r="A615" s="78" t="s">
        <v>54</v>
      </c>
      <c r="B615" s="54" t="s">
        <v>360</v>
      </c>
      <c r="C615" s="54" t="s">
        <v>71</v>
      </c>
      <c r="D615" s="54"/>
      <c r="E615" s="53"/>
      <c r="F615" s="53"/>
      <c r="G615" s="53"/>
      <c r="H615" s="53"/>
      <c r="I615" s="56">
        <f aca="true" t="shared" si="14" ref="I615:I622">I616</f>
        <v>3064.2</v>
      </c>
      <c r="J615" s="145"/>
      <c r="K615" s="145"/>
      <c r="L615" s="145"/>
      <c r="M615" s="145"/>
    </row>
    <row r="616" spans="1:13" ht="18">
      <c r="A616" s="81" t="s">
        <v>69</v>
      </c>
      <c r="B616" s="54" t="s">
        <v>360</v>
      </c>
      <c r="C616" s="54" t="s">
        <v>71</v>
      </c>
      <c r="D616" s="54" t="s">
        <v>58</v>
      </c>
      <c r="E616" s="53"/>
      <c r="F616" s="53"/>
      <c r="G616" s="53"/>
      <c r="H616" s="53"/>
      <c r="I616" s="56">
        <f t="shared" si="14"/>
        <v>3064.2</v>
      </c>
      <c r="J616" s="145"/>
      <c r="K616" s="145"/>
      <c r="L616" s="145"/>
      <c r="M616" s="145"/>
    </row>
    <row r="617" spans="1:13" ht="30">
      <c r="A617" s="87" t="s">
        <v>400</v>
      </c>
      <c r="B617" s="52" t="s">
        <v>360</v>
      </c>
      <c r="C617" s="52" t="s">
        <v>71</v>
      </c>
      <c r="D617" s="52" t="s">
        <v>58</v>
      </c>
      <c r="E617" s="52" t="s">
        <v>261</v>
      </c>
      <c r="F617" s="52"/>
      <c r="G617" s="52"/>
      <c r="H617" s="53"/>
      <c r="I617" s="57">
        <f t="shared" si="14"/>
        <v>3064.2</v>
      </c>
      <c r="J617" s="145"/>
      <c r="K617" s="145"/>
      <c r="L617" s="145"/>
      <c r="M617" s="145"/>
    </row>
    <row r="618" spans="1:13" ht="30">
      <c r="A618" s="76" t="s">
        <v>437</v>
      </c>
      <c r="B618" s="52" t="s">
        <v>360</v>
      </c>
      <c r="C618" s="52" t="s">
        <v>71</v>
      </c>
      <c r="D618" s="52" t="s">
        <v>58</v>
      </c>
      <c r="E618" s="52" t="s">
        <v>262</v>
      </c>
      <c r="F618" s="52"/>
      <c r="G618" s="52"/>
      <c r="H618" s="53"/>
      <c r="I618" s="57">
        <f t="shared" si="14"/>
        <v>3064.2</v>
      </c>
      <c r="J618" s="145"/>
      <c r="K618" s="145"/>
      <c r="L618" s="145"/>
      <c r="M618" s="145"/>
    </row>
    <row r="619" spans="1:13" ht="75">
      <c r="A619" s="76" t="s">
        <v>438</v>
      </c>
      <c r="B619" s="52" t="s">
        <v>360</v>
      </c>
      <c r="C619" s="52" t="s">
        <v>71</v>
      </c>
      <c r="D619" s="52" t="s">
        <v>58</v>
      </c>
      <c r="E619" s="52" t="s">
        <v>263</v>
      </c>
      <c r="F619" s="52"/>
      <c r="G619" s="52"/>
      <c r="H619" s="53"/>
      <c r="I619" s="57">
        <f t="shared" si="14"/>
        <v>3064.2</v>
      </c>
      <c r="J619" s="145"/>
      <c r="K619" s="145"/>
      <c r="L619" s="145"/>
      <c r="M619" s="145"/>
    </row>
    <row r="620" spans="1:13" ht="18">
      <c r="A620" s="76" t="s">
        <v>271</v>
      </c>
      <c r="B620" s="52" t="s">
        <v>360</v>
      </c>
      <c r="C620" s="52" t="s">
        <v>71</v>
      </c>
      <c r="D620" s="52" t="s">
        <v>58</v>
      </c>
      <c r="E620" s="108" t="s">
        <v>439</v>
      </c>
      <c r="F620" s="52"/>
      <c r="G620" s="52"/>
      <c r="H620" s="53"/>
      <c r="I620" s="57">
        <f t="shared" si="14"/>
        <v>3064.2</v>
      </c>
      <c r="J620" s="145"/>
      <c r="K620" s="145"/>
      <c r="L620" s="145"/>
      <c r="M620" s="145"/>
    </row>
    <row r="621" spans="1:13" ht="30">
      <c r="A621" s="76" t="s">
        <v>131</v>
      </c>
      <c r="B621" s="52" t="s">
        <v>360</v>
      </c>
      <c r="C621" s="52" t="s">
        <v>71</v>
      </c>
      <c r="D621" s="52" t="s">
        <v>58</v>
      </c>
      <c r="E621" s="108" t="s">
        <v>439</v>
      </c>
      <c r="F621" s="52" t="s">
        <v>130</v>
      </c>
      <c r="G621" s="52"/>
      <c r="H621" s="53"/>
      <c r="I621" s="57">
        <f t="shared" si="14"/>
        <v>3064.2</v>
      </c>
      <c r="J621" s="145"/>
      <c r="K621" s="145"/>
      <c r="L621" s="145"/>
      <c r="M621" s="145"/>
    </row>
    <row r="622" spans="1:13" ht="30">
      <c r="A622" s="76" t="s">
        <v>195</v>
      </c>
      <c r="B622" s="52" t="s">
        <v>360</v>
      </c>
      <c r="C622" s="52" t="s">
        <v>71</v>
      </c>
      <c r="D622" s="52" t="s">
        <v>58</v>
      </c>
      <c r="E622" s="108" t="s">
        <v>439</v>
      </c>
      <c r="F622" s="52" t="s">
        <v>134</v>
      </c>
      <c r="G622" s="52"/>
      <c r="H622" s="53"/>
      <c r="I622" s="57">
        <f t="shared" si="14"/>
        <v>3064.2</v>
      </c>
      <c r="J622" s="145"/>
      <c r="K622" s="145"/>
      <c r="L622" s="145"/>
      <c r="M622" s="145"/>
    </row>
    <row r="623" spans="1:13" ht="18">
      <c r="A623" s="77" t="s">
        <v>106</v>
      </c>
      <c r="B623" s="53" t="s">
        <v>360</v>
      </c>
      <c r="C623" s="53" t="s">
        <v>71</v>
      </c>
      <c r="D623" s="53" t="s">
        <v>58</v>
      </c>
      <c r="E623" s="133" t="s">
        <v>439</v>
      </c>
      <c r="F623" s="53" t="s">
        <v>134</v>
      </c>
      <c r="G623" s="53" t="s">
        <v>90</v>
      </c>
      <c r="H623" s="53"/>
      <c r="I623" s="59">
        <v>3064.2</v>
      </c>
      <c r="J623" s="145"/>
      <c r="K623" s="145"/>
      <c r="L623" s="145"/>
      <c r="M623" s="145"/>
    </row>
    <row r="624" spans="1:13" ht="18">
      <c r="A624" s="78" t="s">
        <v>105</v>
      </c>
      <c r="B624" s="54" t="s">
        <v>360</v>
      </c>
      <c r="C624" s="54" t="s">
        <v>74</v>
      </c>
      <c r="D624" s="52"/>
      <c r="E624" s="52"/>
      <c r="F624" s="52"/>
      <c r="G624" s="52"/>
      <c r="H624" s="52"/>
      <c r="I624" s="56">
        <f>I625</f>
        <v>11630</v>
      </c>
      <c r="J624" s="145"/>
      <c r="K624" s="145"/>
      <c r="L624" s="145"/>
      <c r="M624" s="145"/>
    </row>
    <row r="625" spans="1:13" ht="18">
      <c r="A625" s="78" t="s">
        <v>99</v>
      </c>
      <c r="B625" s="54" t="s">
        <v>360</v>
      </c>
      <c r="C625" s="54" t="s">
        <v>74</v>
      </c>
      <c r="D625" s="54" t="s">
        <v>63</v>
      </c>
      <c r="E625" s="54"/>
      <c r="F625" s="54"/>
      <c r="G625" s="54"/>
      <c r="H625" s="54"/>
      <c r="I625" s="56">
        <f>I626</f>
        <v>11630</v>
      </c>
      <c r="J625" s="145"/>
      <c r="K625" s="145"/>
      <c r="L625" s="145"/>
      <c r="M625" s="145"/>
    </row>
    <row r="626" spans="1:13" ht="45">
      <c r="A626" s="75" t="s">
        <v>466</v>
      </c>
      <c r="B626" s="52" t="s">
        <v>360</v>
      </c>
      <c r="C626" s="52" t="s">
        <v>74</v>
      </c>
      <c r="D626" s="52" t="s">
        <v>63</v>
      </c>
      <c r="E626" s="52" t="s">
        <v>342</v>
      </c>
      <c r="F626" s="52"/>
      <c r="G626" s="52"/>
      <c r="H626" s="52"/>
      <c r="I626" s="57">
        <f>I627+I644</f>
        <v>11630</v>
      </c>
      <c r="J626" s="145"/>
      <c r="K626" s="145"/>
      <c r="L626" s="145"/>
      <c r="M626" s="145"/>
    </row>
    <row r="627" spans="1:13" ht="60">
      <c r="A627" s="75" t="s">
        <v>467</v>
      </c>
      <c r="B627" s="52" t="s">
        <v>360</v>
      </c>
      <c r="C627" s="52" t="s">
        <v>74</v>
      </c>
      <c r="D627" s="52" t="s">
        <v>63</v>
      </c>
      <c r="E627" s="52" t="s">
        <v>347</v>
      </c>
      <c r="F627" s="52"/>
      <c r="G627" s="52"/>
      <c r="H627" s="52"/>
      <c r="I627" s="57">
        <f>I628+I639</f>
        <v>6660</v>
      </c>
      <c r="J627" s="145"/>
      <c r="K627" s="145"/>
      <c r="L627" s="145"/>
      <c r="M627" s="145"/>
    </row>
    <row r="628" spans="1:13" ht="60">
      <c r="A628" s="75" t="s">
        <v>344</v>
      </c>
      <c r="B628" s="52" t="s">
        <v>360</v>
      </c>
      <c r="C628" s="52" t="s">
        <v>74</v>
      </c>
      <c r="D628" s="52" t="s">
        <v>63</v>
      </c>
      <c r="E628" s="52" t="s">
        <v>348</v>
      </c>
      <c r="F628" s="52"/>
      <c r="G628" s="52"/>
      <c r="H628" s="52"/>
      <c r="I628" s="57">
        <f>I629</f>
        <v>660</v>
      </c>
      <c r="J628" s="145"/>
      <c r="K628" s="145"/>
      <c r="L628" s="145"/>
      <c r="M628" s="145"/>
    </row>
    <row r="629" spans="1:13" ht="18">
      <c r="A629" s="76" t="s">
        <v>271</v>
      </c>
      <c r="B629" s="52" t="s">
        <v>360</v>
      </c>
      <c r="C629" s="52" t="s">
        <v>74</v>
      </c>
      <c r="D629" s="52" t="s">
        <v>63</v>
      </c>
      <c r="E629" s="52" t="s">
        <v>349</v>
      </c>
      <c r="F629" s="52"/>
      <c r="G629" s="52"/>
      <c r="H629" s="52"/>
      <c r="I629" s="57">
        <f>I633+I636+I630</f>
        <v>660</v>
      </c>
      <c r="J629" s="145"/>
      <c r="K629" s="145"/>
      <c r="L629" s="145"/>
      <c r="M629" s="145"/>
    </row>
    <row r="630" spans="1:13" ht="81" customHeight="1">
      <c r="A630" s="75" t="s">
        <v>412</v>
      </c>
      <c r="B630" s="52" t="s">
        <v>360</v>
      </c>
      <c r="C630" s="52" t="s">
        <v>74</v>
      </c>
      <c r="D630" s="52" t="s">
        <v>63</v>
      </c>
      <c r="E630" s="52" t="s">
        <v>349</v>
      </c>
      <c r="F630" s="52" t="s">
        <v>115</v>
      </c>
      <c r="G630" s="52"/>
      <c r="H630" s="52"/>
      <c r="I630" s="57">
        <f>I631</f>
        <v>150</v>
      </c>
      <c r="J630" s="145"/>
      <c r="K630" s="145"/>
      <c r="L630" s="145"/>
      <c r="M630" s="145"/>
    </row>
    <row r="631" spans="1:13" ht="30">
      <c r="A631" s="75" t="s">
        <v>411</v>
      </c>
      <c r="B631" s="52" t="s">
        <v>360</v>
      </c>
      <c r="C631" s="52" t="s">
        <v>74</v>
      </c>
      <c r="D631" s="52" t="s">
        <v>63</v>
      </c>
      <c r="E631" s="52" t="s">
        <v>349</v>
      </c>
      <c r="F631" s="52" t="s">
        <v>116</v>
      </c>
      <c r="G631" s="52"/>
      <c r="H631" s="52"/>
      <c r="I631" s="57">
        <f>I632</f>
        <v>150</v>
      </c>
      <c r="J631" s="145"/>
      <c r="K631" s="145"/>
      <c r="L631" s="145"/>
      <c r="M631" s="145"/>
    </row>
    <row r="632" spans="1:13" ht="18">
      <c r="A632" s="77" t="s">
        <v>106</v>
      </c>
      <c r="B632" s="53" t="s">
        <v>360</v>
      </c>
      <c r="C632" s="53" t="s">
        <v>74</v>
      </c>
      <c r="D632" s="53" t="s">
        <v>63</v>
      </c>
      <c r="E632" s="53" t="s">
        <v>349</v>
      </c>
      <c r="F632" s="53" t="s">
        <v>116</v>
      </c>
      <c r="G632" s="53" t="s">
        <v>90</v>
      </c>
      <c r="H632" s="53"/>
      <c r="I632" s="59">
        <v>150</v>
      </c>
      <c r="J632" s="145"/>
      <c r="K632" s="145"/>
      <c r="L632" s="145"/>
      <c r="M632" s="145"/>
    </row>
    <row r="633" spans="1:13" ht="30">
      <c r="A633" s="76" t="s">
        <v>413</v>
      </c>
      <c r="B633" s="52" t="s">
        <v>360</v>
      </c>
      <c r="C633" s="52" t="s">
        <v>74</v>
      </c>
      <c r="D633" s="52" t="s">
        <v>63</v>
      </c>
      <c r="E633" s="52" t="s">
        <v>349</v>
      </c>
      <c r="F633" s="52" t="s">
        <v>117</v>
      </c>
      <c r="G633" s="52"/>
      <c r="H633" s="52"/>
      <c r="I633" s="57">
        <f>I634</f>
        <v>410</v>
      </c>
      <c r="J633" s="145"/>
      <c r="K633" s="145"/>
      <c r="L633" s="145"/>
      <c r="M633" s="145"/>
    </row>
    <row r="634" spans="1:13" ht="45">
      <c r="A634" s="76" t="s">
        <v>414</v>
      </c>
      <c r="B634" s="52" t="s">
        <v>360</v>
      </c>
      <c r="C634" s="52" t="s">
        <v>74</v>
      </c>
      <c r="D634" s="52" t="s">
        <v>63</v>
      </c>
      <c r="E634" s="52" t="s">
        <v>349</v>
      </c>
      <c r="F634" s="52" t="s">
        <v>119</v>
      </c>
      <c r="G634" s="52"/>
      <c r="H634" s="52"/>
      <c r="I634" s="57">
        <f>I635</f>
        <v>410</v>
      </c>
      <c r="J634" s="145"/>
      <c r="K634" s="145"/>
      <c r="L634" s="145"/>
      <c r="M634" s="145"/>
    </row>
    <row r="635" spans="1:13" ht="18">
      <c r="A635" s="77" t="s">
        <v>106</v>
      </c>
      <c r="B635" s="53" t="s">
        <v>360</v>
      </c>
      <c r="C635" s="53" t="s">
        <v>74</v>
      </c>
      <c r="D635" s="53" t="s">
        <v>63</v>
      </c>
      <c r="E635" s="53" t="s">
        <v>349</v>
      </c>
      <c r="F635" s="53" t="s">
        <v>119</v>
      </c>
      <c r="G635" s="53" t="s">
        <v>90</v>
      </c>
      <c r="H635" s="53"/>
      <c r="I635" s="59">
        <v>410</v>
      </c>
      <c r="J635" s="145"/>
      <c r="K635" s="145"/>
      <c r="L635" s="145"/>
      <c r="M635" s="145"/>
    </row>
    <row r="636" spans="1:13" ht="30">
      <c r="A636" s="75" t="s">
        <v>131</v>
      </c>
      <c r="B636" s="52" t="s">
        <v>360</v>
      </c>
      <c r="C636" s="52" t="s">
        <v>74</v>
      </c>
      <c r="D636" s="52" t="s">
        <v>63</v>
      </c>
      <c r="E636" s="52" t="s">
        <v>349</v>
      </c>
      <c r="F636" s="52" t="s">
        <v>130</v>
      </c>
      <c r="G636" s="52"/>
      <c r="H636" s="52"/>
      <c r="I636" s="57">
        <f>I637</f>
        <v>100</v>
      </c>
      <c r="J636" s="145"/>
      <c r="K636" s="145"/>
      <c r="L636" s="145"/>
      <c r="M636" s="145"/>
    </row>
    <row r="637" spans="1:13" ht="18">
      <c r="A637" s="75" t="s">
        <v>4</v>
      </c>
      <c r="B637" s="52" t="s">
        <v>360</v>
      </c>
      <c r="C637" s="52" t="s">
        <v>74</v>
      </c>
      <c r="D637" s="52" t="s">
        <v>63</v>
      </c>
      <c r="E637" s="52" t="s">
        <v>349</v>
      </c>
      <c r="F637" s="52" t="s">
        <v>3</v>
      </c>
      <c r="G637" s="52"/>
      <c r="H637" s="52"/>
      <c r="I637" s="57">
        <f>I638</f>
        <v>100</v>
      </c>
      <c r="J637" s="145"/>
      <c r="K637" s="145"/>
      <c r="L637" s="145"/>
      <c r="M637" s="145"/>
    </row>
    <row r="638" spans="1:13" ht="18">
      <c r="A638" s="79" t="s">
        <v>106</v>
      </c>
      <c r="B638" s="53" t="s">
        <v>360</v>
      </c>
      <c r="C638" s="53" t="s">
        <v>74</v>
      </c>
      <c r="D638" s="53" t="s">
        <v>63</v>
      </c>
      <c r="E638" s="53" t="s">
        <v>349</v>
      </c>
      <c r="F638" s="53" t="s">
        <v>3</v>
      </c>
      <c r="G638" s="53" t="s">
        <v>90</v>
      </c>
      <c r="H638" s="53"/>
      <c r="I638" s="59">
        <v>100</v>
      </c>
      <c r="J638" s="145"/>
      <c r="K638" s="145"/>
      <c r="L638" s="145"/>
      <c r="M638" s="145"/>
    </row>
    <row r="639" spans="1:13" ht="90">
      <c r="A639" s="75" t="s">
        <v>463</v>
      </c>
      <c r="B639" s="52" t="s">
        <v>360</v>
      </c>
      <c r="C639" s="52" t="s">
        <v>74</v>
      </c>
      <c r="D639" s="52" t="s">
        <v>63</v>
      </c>
      <c r="E639" s="52" t="s">
        <v>346</v>
      </c>
      <c r="F639" s="52"/>
      <c r="G639" s="52"/>
      <c r="H639" s="52"/>
      <c r="I639" s="57">
        <f>I640</f>
        <v>6000</v>
      </c>
      <c r="J639" s="145"/>
      <c r="K639" s="145"/>
      <c r="L639" s="145"/>
      <c r="M639" s="145"/>
    </row>
    <row r="640" spans="1:13" ht="18">
      <c r="A640" s="76" t="s">
        <v>271</v>
      </c>
      <c r="B640" s="52" t="s">
        <v>360</v>
      </c>
      <c r="C640" s="52" t="s">
        <v>74</v>
      </c>
      <c r="D640" s="52" t="s">
        <v>63</v>
      </c>
      <c r="E640" s="108" t="s">
        <v>345</v>
      </c>
      <c r="F640" s="52"/>
      <c r="G640" s="52"/>
      <c r="H640" s="52"/>
      <c r="I640" s="57">
        <f>I641</f>
        <v>6000</v>
      </c>
      <c r="J640" s="145"/>
      <c r="K640" s="145"/>
      <c r="L640" s="145"/>
      <c r="M640" s="145"/>
    </row>
    <row r="641" spans="1:13" ht="45" customHeight="1">
      <c r="A641" s="75" t="s">
        <v>121</v>
      </c>
      <c r="B641" s="52" t="s">
        <v>360</v>
      </c>
      <c r="C641" s="52" t="s">
        <v>74</v>
      </c>
      <c r="D641" s="52" t="s">
        <v>63</v>
      </c>
      <c r="E641" s="52" t="s">
        <v>345</v>
      </c>
      <c r="F641" s="52" t="s">
        <v>120</v>
      </c>
      <c r="G641" s="52"/>
      <c r="H641" s="52"/>
      <c r="I641" s="57">
        <f>I642</f>
        <v>6000</v>
      </c>
      <c r="J641" s="145"/>
      <c r="K641" s="145"/>
      <c r="L641" s="145"/>
      <c r="M641" s="145"/>
    </row>
    <row r="642" spans="1:13" ht="18">
      <c r="A642" s="75" t="s">
        <v>199</v>
      </c>
      <c r="B642" s="52" t="s">
        <v>360</v>
      </c>
      <c r="C642" s="52" t="s">
        <v>74</v>
      </c>
      <c r="D642" s="52" t="s">
        <v>63</v>
      </c>
      <c r="E642" s="52" t="s">
        <v>345</v>
      </c>
      <c r="F642" s="52" t="s">
        <v>198</v>
      </c>
      <c r="G642" s="52"/>
      <c r="H642" s="52"/>
      <c r="I642" s="57">
        <f>I643</f>
        <v>6000</v>
      </c>
      <c r="J642" s="145"/>
      <c r="K642" s="145"/>
      <c r="L642" s="145"/>
      <c r="M642" s="145"/>
    </row>
    <row r="643" spans="1:13" ht="18">
      <c r="A643" s="77" t="s">
        <v>106</v>
      </c>
      <c r="B643" s="53" t="s">
        <v>360</v>
      </c>
      <c r="C643" s="53" t="s">
        <v>74</v>
      </c>
      <c r="D643" s="53" t="s">
        <v>63</v>
      </c>
      <c r="E643" s="53" t="s">
        <v>345</v>
      </c>
      <c r="F643" s="53" t="s">
        <v>198</v>
      </c>
      <c r="G643" s="53" t="s">
        <v>90</v>
      </c>
      <c r="H643" s="53"/>
      <c r="I643" s="59">
        <v>6000</v>
      </c>
      <c r="J643" s="145"/>
      <c r="K643" s="145"/>
      <c r="L643" s="145"/>
      <c r="M643" s="145"/>
    </row>
    <row r="644" spans="1:13" ht="45">
      <c r="A644" s="75" t="s">
        <v>469</v>
      </c>
      <c r="B644" s="52" t="s">
        <v>360</v>
      </c>
      <c r="C644" s="52" t="s">
        <v>74</v>
      </c>
      <c r="D644" s="52" t="s">
        <v>63</v>
      </c>
      <c r="E644" s="52" t="s">
        <v>446</v>
      </c>
      <c r="F644" s="53"/>
      <c r="G644" s="53"/>
      <c r="H644" s="53"/>
      <c r="I644" s="57">
        <f>I645+I650</f>
        <v>4970</v>
      </c>
      <c r="J644" s="145"/>
      <c r="K644" s="145"/>
      <c r="L644" s="145"/>
      <c r="M644" s="145"/>
    </row>
    <row r="645" spans="1:13" ht="30">
      <c r="A645" s="75" t="s">
        <v>447</v>
      </c>
      <c r="B645" s="52" t="s">
        <v>360</v>
      </c>
      <c r="C645" s="52" t="s">
        <v>74</v>
      </c>
      <c r="D645" s="52" t="s">
        <v>63</v>
      </c>
      <c r="E645" s="52" t="s">
        <v>448</v>
      </c>
      <c r="F645" s="53"/>
      <c r="G645" s="53"/>
      <c r="H645" s="53"/>
      <c r="I645" s="57">
        <f>I646</f>
        <v>3721.9</v>
      </c>
      <c r="J645" s="145"/>
      <c r="K645" s="145"/>
      <c r="L645" s="145"/>
      <c r="M645" s="145"/>
    </row>
    <row r="646" spans="1:13" ht="18">
      <c r="A646" s="76" t="s">
        <v>271</v>
      </c>
      <c r="B646" s="52" t="s">
        <v>360</v>
      </c>
      <c r="C646" s="52" t="s">
        <v>74</v>
      </c>
      <c r="D646" s="52" t="s">
        <v>63</v>
      </c>
      <c r="E646" s="52" t="s">
        <v>449</v>
      </c>
      <c r="F646" s="52"/>
      <c r="G646" s="53"/>
      <c r="H646" s="53"/>
      <c r="I646" s="57">
        <f>I647</f>
        <v>3721.9</v>
      </c>
      <c r="J646" s="145"/>
      <c r="K646" s="145"/>
      <c r="L646" s="145"/>
      <c r="M646" s="145"/>
    </row>
    <row r="647" spans="1:13" ht="30">
      <c r="A647" s="76" t="s">
        <v>413</v>
      </c>
      <c r="B647" s="52" t="s">
        <v>360</v>
      </c>
      <c r="C647" s="52" t="s">
        <v>74</v>
      </c>
      <c r="D647" s="52" t="s">
        <v>63</v>
      </c>
      <c r="E647" s="52" t="s">
        <v>449</v>
      </c>
      <c r="F647" s="52" t="s">
        <v>117</v>
      </c>
      <c r="G647" s="53"/>
      <c r="H647" s="53"/>
      <c r="I647" s="57">
        <f>I648</f>
        <v>3721.9</v>
      </c>
      <c r="J647" s="145"/>
      <c r="K647" s="145"/>
      <c r="L647" s="145"/>
      <c r="M647" s="145"/>
    </row>
    <row r="648" spans="1:13" ht="45">
      <c r="A648" s="76" t="s">
        <v>414</v>
      </c>
      <c r="B648" s="52" t="s">
        <v>360</v>
      </c>
      <c r="C648" s="52" t="s">
        <v>74</v>
      </c>
      <c r="D648" s="52" t="s">
        <v>63</v>
      </c>
      <c r="E648" s="52" t="s">
        <v>449</v>
      </c>
      <c r="F648" s="52" t="s">
        <v>119</v>
      </c>
      <c r="G648" s="53"/>
      <c r="H648" s="53"/>
      <c r="I648" s="57">
        <f>I649</f>
        <v>3721.9</v>
      </c>
      <c r="J648" s="145"/>
      <c r="K648" s="145"/>
      <c r="L648" s="145"/>
      <c r="M648" s="145"/>
    </row>
    <row r="649" spans="1:13" ht="18">
      <c r="A649" s="77" t="s">
        <v>107</v>
      </c>
      <c r="B649" s="53" t="s">
        <v>360</v>
      </c>
      <c r="C649" s="53" t="s">
        <v>74</v>
      </c>
      <c r="D649" s="53" t="s">
        <v>63</v>
      </c>
      <c r="E649" s="53" t="s">
        <v>449</v>
      </c>
      <c r="F649" s="53" t="s">
        <v>119</v>
      </c>
      <c r="G649" s="53" t="s">
        <v>91</v>
      </c>
      <c r="H649" s="53"/>
      <c r="I649" s="59">
        <v>3721.9</v>
      </c>
      <c r="J649" s="145"/>
      <c r="K649" s="145"/>
      <c r="L649" s="145"/>
      <c r="M649" s="145"/>
    </row>
    <row r="650" spans="1:13" ht="45">
      <c r="A650" s="75" t="s">
        <v>452</v>
      </c>
      <c r="B650" s="52" t="s">
        <v>360</v>
      </c>
      <c r="C650" s="52" t="s">
        <v>74</v>
      </c>
      <c r="D650" s="52" t="s">
        <v>63</v>
      </c>
      <c r="E650" s="52" t="s">
        <v>453</v>
      </c>
      <c r="F650" s="53"/>
      <c r="G650" s="53"/>
      <c r="H650" s="53"/>
      <c r="I650" s="59">
        <f>I651</f>
        <v>1248.1</v>
      </c>
      <c r="J650" s="145"/>
      <c r="K650" s="145"/>
      <c r="L650" s="145"/>
      <c r="M650" s="145"/>
    </row>
    <row r="651" spans="1:13" ht="18">
      <c r="A651" s="76" t="s">
        <v>271</v>
      </c>
      <c r="B651" s="52" t="s">
        <v>360</v>
      </c>
      <c r="C651" s="52" t="s">
        <v>74</v>
      </c>
      <c r="D651" s="52" t="s">
        <v>63</v>
      </c>
      <c r="E651" s="52" t="s">
        <v>451</v>
      </c>
      <c r="F651" s="52"/>
      <c r="G651" s="53"/>
      <c r="H651" s="53"/>
      <c r="I651" s="57">
        <f>I652</f>
        <v>1248.1</v>
      </c>
      <c r="J651" s="145"/>
      <c r="K651" s="145"/>
      <c r="L651" s="145"/>
      <c r="M651" s="145"/>
    </row>
    <row r="652" spans="1:13" ht="45">
      <c r="A652" s="75" t="s">
        <v>121</v>
      </c>
      <c r="B652" s="52" t="s">
        <v>360</v>
      </c>
      <c r="C652" s="52" t="s">
        <v>74</v>
      </c>
      <c r="D652" s="52" t="s">
        <v>63</v>
      </c>
      <c r="E652" s="52" t="s">
        <v>451</v>
      </c>
      <c r="F652" s="52" t="s">
        <v>120</v>
      </c>
      <c r="G652" s="53"/>
      <c r="H652" s="53"/>
      <c r="I652" s="57">
        <f>I653</f>
        <v>1248.1</v>
      </c>
      <c r="J652" s="145"/>
      <c r="K652" s="145"/>
      <c r="L652" s="145"/>
      <c r="M652" s="145"/>
    </row>
    <row r="653" spans="1:13" ht="18">
      <c r="A653" s="75" t="s">
        <v>199</v>
      </c>
      <c r="B653" s="52" t="s">
        <v>360</v>
      </c>
      <c r="C653" s="52" t="s">
        <v>74</v>
      </c>
      <c r="D653" s="52" t="s">
        <v>63</v>
      </c>
      <c r="E653" s="52" t="s">
        <v>451</v>
      </c>
      <c r="F653" s="52" t="s">
        <v>198</v>
      </c>
      <c r="G653" s="53"/>
      <c r="H653" s="53"/>
      <c r="I653" s="57">
        <f>I654</f>
        <v>1248.1</v>
      </c>
      <c r="J653" s="145"/>
      <c r="K653" s="145"/>
      <c r="L653" s="145"/>
      <c r="M653" s="145"/>
    </row>
    <row r="654" spans="1:13" ht="18">
      <c r="A654" s="77" t="s">
        <v>106</v>
      </c>
      <c r="B654" s="53" t="s">
        <v>360</v>
      </c>
      <c r="C654" s="53" t="s">
        <v>74</v>
      </c>
      <c r="D654" s="53" t="s">
        <v>63</v>
      </c>
      <c r="E654" s="53" t="s">
        <v>451</v>
      </c>
      <c r="F654" s="53" t="s">
        <v>198</v>
      </c>
      <c r="G654" s="53" t="s">
        <v>90</v>
      </c>
      <c r="H654" s="53"/>
      <c r="I654" s="59">
        <v>1248.1</v>
      </c>
      <c r="J654" s="145"/>
      <c r="K654" s="145"/>
      <c r="L654" s="145"/>
      <c r="M654" s="145"/>
    </row>
    <row r="655" spans="1:13" ht="28.5">
      <c r="A655" s="78" t="s">
        <v>95</v>
      </c>
      <c r="B655" s="54" t="s">
        <v>78</v>
      </c>
      <c r="C655" s="54"/>
      <c r="D655" s="54"/>
      <c r="E655" s="54"/>
      <c r="F655" s="54"/>
      <c r="G655" s="54"/>
      <c r="H655" s="54"/>
      <c r="I655" s="56">
        <f>I658+I668+I675+I686</f>
        <v>13978.5</v>
      </c>
      <c r="J655" s="57">
        <f>J658</f>
        <v>0</v>
      </c>
      <c r="K655" s="57">
        <f>K658</f>
        <v>0</v>
      </c>
      <c r="L655" s="57">
        <f>L658</f>
        <v>0</v>
      </c>
      <c r="M655" s="57">
        <f>M658</f>
        <v>0</v>
      </c>
    </row>
    <row r="656" spans="1:13" ht="18">
      <c r="A656" s="78" t="s">
        <v>106</v>
      </c>
      <c r="B656" s="54" t="s">
        <v>78</v>
      </c>
      <c r="C656" s="54"/>
      <c r="D656" s="54"/>
      <c r="E656" s="54"/>
      <c r="F656" s="54"/>
      <c r="G656" s="54" t="s">
        <v>90</v>
      </c>
      <c r="H656" s="54"/>
      <c r="I656" s="56">
        <f>I664+I667+I674+I693</f>
        <v>11303.4</v>
      </c>
      <c r="J656" s="57"/>
      <c r="K656" s="57"/>
      <c r="L656" s="57"/>
      <c r="M656" s="57"/>
    </row>
    <row r="657" spans="1:13" ht="18">
      <c r="A657" s="78" t="s">
        <v>107</v>
      </c>
      <c r="B657" s="54" t="s">
        <v>78</v>
      </c>
      <c r="C657" s="54"/>
      <c r="D657" s="54"/>
      <c r="E657" s="54"/>
      <c r="F657" s="54"/>
      <c r="G657" s="54" t="s">
        <v>91</v>
      </c>
      <c r="H657" s="54"/>
      <c r="I657" s="56">
        <f>I685+I681</f>
        <v>2675.1</v>
      </c>
      <c r="J657" s="57"/>
      <c r="K657" s="57"/>
      <c r="L657" s="57"/>
      <c r="M657" s="57"/>
    </row>
    <row r="658" spans="1:13" ht="18">
      <c r="A658" s="78" t="s">
        <v>112</v>
      </c>
      <c r="B658" s="54" t="s">
        <v>78</v>
      </c>
      <c r="C658" s="54" t="s">
        <v>57</v>
      </c>
      <c r="D658" s="54"/>
      <c r="E658" s="54"/>
      <c r="F658" s="52"/>
      <c r="G658" s="52"/>
      <c r="H658" s="52"/>
      <c r="I658" s="56">
        <f>I659</f>
        <v>5308.2</v>
      </c>
      <c r="J658" s="57">
        <f aca="true" t="shared" si="15" ref="J658:M660">J659</f>
        <v>0</v>
      </c>
      <c r="K658" s="57">
        <f t="shared" si="15"/>
        <v>0</v>
      </c>
      <c r="L658" s="57">
        <f t="shared" si="15"/>
        <v>0</v>
      </c>
      <c r="M658" s="57">
        <f t="shared" si="15"/>
        <v>0</v>
      </c>
    </row>
    <row r="659" spans="1:13" ht="57">
      <c r="A659" s="78" t="s">
        <v>406</v>
      </c>
      <c r="B659" s="54" t="s">
        <v>78</v>
      </c>
      <c r="C659" s="54" t="s">
        <v>57</v>
      </c>
      <c r="D659" s="54" t="s">
        <v>65</v>
      </c>
      <c r="E659" s="54"/>
      <c r="F659" s="54"/>
      <c r="G659" s="54"/>
      <c r="H659" s="54"/>
      <c r="I659" s="56">
        <f>I660</f>
        <v>5308.2</v>
      </c>
      <c r="J659" s="58">
        <f t="shared" si="15"/>
        <v>0</v>
      </c>
      <c r="K659" s="58">
        <f t="shared" si="15"/>
        <v>0</v>
      </c>
      <c r="L659" s="58">
        <f t="shared" si="15"/>
        <v>0</v>
      </c>
      <c r="M659" s="58">
        <f t="shared" si="15"/>
        <v>0</v>
      </c>
    </row>
    <row r="660" spans="1:13" ht="18">
      <c r="A660" s="75" t="s">
        <v>30</v>
      </c>
      <c r="B660" s="52" t="s">
        <v>78</v>
      </c>
      <c r="C660" s="52" t="s">
        <v>57</v>
      </c>
      <c r="D660" s="52" t="s">
        <v>65</v>
      </c>
      <c r="E660" s="52" t="s">
        <v>296</v>
      </c>
      <c r="F660" s="52"/>
      <c r="G660" s="52"/>
      <c r="H660" s="52"/>
      <c r="I660" s="57">
        <f>I661</f>
        <v>5308.2</v>
      </c>
      <c r="J660" s="58">
        <f t="shared" si="15"/>
        <v>0</v>
      </c>
      <c r="K660" s="58">
        <f t="shared" si="15"/>
        <v>0</v>
      </c>
      <c r="L660" s="58">
        <f t="shared" si="15"/>
        <v>0</v>
      </c>
      <c r="M660" s="58">
        <f t="shared" si="15"/>
        <v>0</v>
      </c>
    </row>
    <row r="661" spans="1:13" ht="30">
      <c r="A661" s="80" t="s">
        <v>114</v>
      </c>
      <c r="B661" s="52" t="s">
        <v>78</v>
      </c>
      <c r="C661" s="52" t="s">
        <v>57</v>
      </c>
      <c r="D661" s="52" t="s">
        <v>65</v>
      </c>
      <c r="E661" s="52" t="s">
        <v>244</v>
      </c>
      <c r="F661" s="52"/>
      <c r="G661" s="52"/>
      <c r="H661" s="52"/>
      <c r="I661" s="57">
        <f>I662+I665</f>
        <v>5308.2</v>
      </c>
      <c r="J661" s="58">
        <f>J663</f>
        <v>0</v>
      </c>
      <c r="K661" s="58">
        <f>K663</f>
        <v>0</v>
      </c>
      <c r="L661" s="58">
        <f>L663</f>
        <v>0</v>
      </c>
      <c r="M661" s="58">
        <f>M663</f>
        <v>0</v>
      </c>
    </row>
    <row r="662" spans="1:13" ht="75" customHeight="1">
      <c r="A662" s="75" t="s">
        <v>412</v>
      </c>
      <c r="B662" s="52" t="s">
        <v>78</v>
      </c>
      <c r="C662" s="52" t="s">
        <v>57</v>
      </c>
      <c r="D662" s="52" t="s">
        <v>65</v>
      </c>
      <c r="E662" s="52" t="s">
        <v>244</v>
      </c>
      <c r="F662" s="52" t="s">
        <v>115</v>
      </c>
      <c r="G662" s="52"/>
      <c r="H662" s="52"/>
      <c r="I662" s="57">
        <f>I663</f>
        <v>5023.4</v>
      </c>
      <c r="J662" s="154"/>
      <c r="K662" s="154"/>
      <c r="L662" s="154"/>
      <c r="M662" s="154"/>
    </row>
    <row r="663" spans="1:13" ht="30">
      <c r="A663" s="75" t="s">
        <v>411</v>
      </c>
      <c r="B663" s="52" t="s">
        <v>78</v>
      </c>
      <c r="C663" s="52" t="s">
        <v>57</v>
      </c>
      <c r="D663" s="52" t="s">
        <v>65</v>
      </c>
      <c r="E663" s="52" t="s">
        <v>244</v>
      </c>
      <c r="F663" s="52" t="s">
        <v>116</v>
      </c>
      <c r="G663" s="52"/>
      <c r="H663" s="52"/>
      <c r="I663" s="57">
        <f>I664</f>
        <v>5023.4</v>
      </c>
      <c r="J663" s="145"/>
      <c r="K663" s="145"/>
      <c r="L663" s="145"/>
      <c r="M663" s="145"/>
    </row>
    <row r="664" spans="1:13" ht="15" customHeight="1">
      <c r="A664" s="77" t="s">
        <v>106</v>
      </c>
      <c r="B664" s="53" t="s">
        <v>78</v>
      </c>
      <c r="C664" s="53" t="s">
        <v>57</v>
      </c>
      <c r="D664" s="53" t="s">
        <v>65</v>
      </c>
      <c r="E664" s="53" t="s">
        <v>244</v>
      </c>
      <c r="F664" s="53" t="s">
        <v>116</v>
      </c>
      <c r="G664" s="53" t="s">
        <v>90</v>
      </c>
      <c r="H664" s="53"/>
      <c r="I664" s="59">
        <v>5023.4</v>
      </c>
      <c r="J664" s="56" t="e">
        <f>#REF!</f>
        <v>#REF!</v>
      </c>
      <c r="K664" s="56" t="e">
        <f>#REF!</f>
        <v>#REF!</v>
      </c>
      <c r="L664" s="56" t="e">
        <f>#REF!</f>
        <v>#REF!</v>
      </c>
      <c r="M664" s="56" t="e">
        <f>#REF!</f>
        <v>#REF!</v>
      </c>
    </row>
    <row r="665" spans="1:13" ht="30">
      <c r="A665" s="76" t="s">
        <v>413</v>
      </c>
      <c r="B665" s="52" t="s">
        <v>78</v>
      </c>
      <c r="C665" s="52" t="s">
        <v>57</v>
      </c>
      <c r="D665" s="52" t="s">
        <v>65</v>
      </c>
      <c r="E665" s="52" t="s">
        <v>244</v>
      </c>
      <c r="F665" s="52" t="s">
        <v>117</v>
      </c>
      <c r="G665" s="52"/>
      <c r="H665" s="52"/>
      <c r="I665" s="57">
        <f>I666</f>
        <v>284.8</v>
      </c>
      <c r="J665" s="145"/>
      <c r="K665" s="145"/>
      <c r="L665" s="145"/>
      <c r="M665" s="145"/>
    </row>
    <row r="666" spans="1:13" ht="45">
      <c r="A666" s="76" t="s">
        <v>414</v>
      </c>
      <c r="B666" s="52" t="s">
        <v>78</v>
      </c>
      <c r="C666" s="52" t="s">
        <v>57</v>
      </c>
      <c r="D666" s="52" t="s">
        <v>65</v>
      </c>
      <c r="E666" s="52" t="s">
        <v>244</v>
      </c>
      <c r="F666" s="52" t="s">
        <v>119</v>
      </c>
      <c r="G666" s="52"/>
      <c r="H666" s="52"/>
      <c r="I666" s="57">
        <f>I667</f>
        <v>284.8</v>
      </c>
      <c r="J666" s="145"/>
      <c r="K666" s="145"/>
      <c r="L666" s="145"/>
      <c r="M666" s="145"/>
    </row>
    <row r="667" spans="1:13" ht="18">
      <c r="A667" s="77" t="s">
        <v>106</v>
      </c>
      <c r="B667" s="53" t="s">
        <v>78</v>
      </c>
      <c r="C667" s="53" t="s">
        <v>57</v>
      </c>
      <c r="D667" s="53" t="s">
        <v>65</v>
      </c>
      <c r="E667" s="53" t="s">
        <v>244</v>
      </c>
      <c r="F667" s="53" t="s">
        <v>119</v>
      </c>
      <c r="G667" s="53" t="s">
        <v>90</v>
      </c>
      <c r="H667" s="53"/>
      <c r="I667" s="59">
        <v>284.8</v>
      </c>
      <c r="J667" s="145"/>
      <c r="K667" s="145"/>
      <c r="L667" s="145"/>
      <c r="M667" s="145"/>
    </row>
    <row r="668" spans="1:13" ht="18">
      <c r="A668" s="78" t="s">
        <v>46</v>
      </c>
      <c r="B668" s="54" t="s">
        <v>78</v>
      </c>
      <c r="C668" s="54" t="s">
        <v>62</v>
      </c>
      <c r="D668" s="52"/>
      <c r="E668" s="52"/>
      <c r="F668" s="52"/>
      <c r="G668" s="52"/>
      <c r="H668" s="52"/>
      <c r="I668" s="56">
        <f aca="true" t="shared" si="16" ref="I668:I673">I669</f>
        <v>680</v>
      </c>
      <c r="J668" s="57" t="e">
        <f>#REF!</f>
        <v>#REF!</v>
      </c>
      <c r="K668" s="57" t="e">
        <f>#REF!</f>
        <v>#REF!</v>
      </c>
      <c r="L668" s="57" t="e">
        <f>#REF!</f>
        <v>#REF!</v>
      </c>
      <c r="M668" s="57" t="e">
        <f>#REF!</f>
        <v>#REF!</v>
      </c>
    </row>
    <row r="669" spans="1:13" ht="18">
      <c r="A669" s="81" t="s">
        <v>48</v>
      </c>
      <c r="B669" s="54" t="s">
        <v>78</v>
      </c>
      <c r="C669" s="54" t="s">
        <v>62</v>
      </c>
      <c r="D669" s="54" t="s">
        <v>63</v>
      </c>
      <c r="E669" s="52"/>
      <c r="F669" s="52"/>
      <c r="G669" s="52"/>
      <c r="H669" s="52"/>
      <c r="I669" s="56">
        <f t="shared" si="16"/>
        <v>680</v>
      </c>
      <c r="J669" s="92"/>
      <c r="K669" s="92"/>
      <c r="L669" s="92"/>
      <c r="M669" s="92"/>
    </row>
    <row r="670" spans="1:13" ht="18">
      <c r="A670" s="76" t="s">
        <v>30</v>
      </c>
      <c r="B670" s="52" t="s">
        <v>78</v>
      </c>
      <c r="C670" s="52" t="s">
        <v>62</v>
      </c>
      <c r="D670" s="52" t="s">
        <v>63</v>
      </c>
      <c r="E670" s="52" t="s">
        <v>243</v>
      </c>
      <c r="F670" s="52"/>
      <c r="G670" s="52"/>
      <c r="H670" s="52"/>
      <c r="I670" s="57">
        <f t="shared" si="16"/>
        <v>680</v>
      </c>
      <c r="J670" s="92"/>
      <c r="K670" s="92"/>
      <c r="L670" s="92"/>
      <c r="M670" s="92"/>
    </row>
    <row r="671" spans="1:9" ht="63.75" customHeight="1">
      <c r="A671" s="76" t="s">
        <v>381</v>
      </c>
      <c r="B671" s="52" t="s">
        <v>78</v>
      </c>
      <c r="C671" s="52" t="s">
        <v>62</v>
      </c>
      <c r="D671" s="52" t="s">
        <v>63</v>
      </c>
      <c r="E671" s="52" t="s">
        <v>265</v>
      </c>
      <c r="F671" s="52"/>
      <c r="G671" s="52"/>
      <c r="H671" s="52"/>
      <c r="I671" s="57">
        <f t="shared" si="16"/>
        <v>680</v>
      </c>
    </row>
    <row r="672" spans="1:9" ht="18">
      <c r="A672" s="76" t="s">
        <v>127</v>
      </c>
      <c r="B672" s="52" t="s">
        <v>78</v>
      </c>
      <c r="C672" s="52" t="s">
        <v>62</v>
      </c>
      <c r="D672" s="52" t="s">
        <v>63</v>
      </c>
      <c r="E672" s="52" t="s">
        <v>265</v>
      </c>
      <c r="F672" s="52" t="s">
        <v>126</v>
      </c>
      <c r="G672" s="52"/>
      <c r="H672" s="52"/>
      <c r="I672" s="57">
        <f t="shared" si="16"/>
        <v>680</v>
      </c>
    </row>
    <row r="673" spans="1:9" ht="60.75" customHeight="1">
      <c r="A673" s="76" t="s">
        <v>440</v>
      </c>
      <c r="B673" s="52" t="s">
        <v>78</v>
      </c>
      <c r="C673" s="52" t="s">
        <v>62</v>
      </c>
      <c r="D673" s="52" t="s">
        <v>63</v>
      </c>
      <c r="E673" s="52" t="s">
        <v>265</v>
      </c>
      <c r="F673" s="52" t="s">
        <v>201</v>
      </c>
      <c r="G673" s="52"/>
      <c r="H673" s="52"/>
      <c r="I673" s="57">
        <f t="shared" si="16"/>
        <v>680</v>
      </c>
    </row>
    <row r="674" spans="1:9" ht="18">
      <c r="A674" s="77" t="s">
        <v>106</v>
      </c>
      <c r="B674" s="53" t="s">
        <v>78</v>
      </c>
      <c r="C674" s="53" t="s">
        <v>62</v>
      </c>
      <c r="D674" s="53" t="s">
        <v>63</v>
      </c>
      <c r="E674" s="53" t="s">
        <v>265</v>
      </c>
      <c r="F674" s="53" t="s">
        <v>201</v>
      </c>
      <c r="G674" s="53" t="s">
        <v>90</v>
      </c>
      <c r="H674" s="53"/>
      <c r="I674" s="59">
        <v>680</v>
      </c>
    </row>
    <row r="675" spans="1:9" ht="18">
      <c r="A675" s="78" t="s">
        <v>54</v>
      </c>
      <c r="B675" s="54" t="s">
        <v>78</v>
      </c>
      <c r="C675" s="54" t="s">
        <v>71</v>
      </c>
      <c r="D675" s="54"/>
      <c r="E675" s="54"/>
      <c r="F675" s="54"/>
      <c r="G675" s="54"/>
      <c r="H675" s="54"/>
      <c r="I675" s="56">
        <f>I676</f>
        <v>2675.1</v>
      </c>
    </row>
    <row r="676" spans="1:9" ht="18">
      <c r="A676" s="81" t="s">
        <v>69</v>
      </c>
      <c r="B676" s="54" t="s">
        <v>78</v>
      </c>
      <c r="C676" s="54" t="s">
        <v>71</v>
      </c>
      <c r="D676" s="54" t="s">
        <v>58</v>
      </c>
      <c r="E676" s="54"/>
      <c r="F676" s="54"/>
      <c r="G676" s="54"/>
      <c r="H676" s="54" t="s">
        <v>90</v>
      </c>
      <c r="I676" s="56">
        <f>I677</f>
        <v>2675.1</v>
      </c>
    </row>
    <row r="677" spans="1:9" ht="15" customHeight="1">
      <c r="A677" s="76" t="s">
        <v>30</v>
      </c>
      <c r="B677" s="52" t="s">
        <v>78</v>
      </c>
      <c r="C677" s="52" t="s">
        <v>71</v>
      </c>
      <c r="D677" s="52" t="s">
        <v>58</v>
      </c>
      <c r="E677" s="52" t="s">
        <v>243</v>
      </c>
      <c r="F677" s="54"/>
      <c r="G677" s="54"/>
      <c r="H677" s="54"/>
      <c r="I677" s="57">
        <f>I682+I678</f>
        <v>2675.1</v>
      </c>
    </row>
    <row r="678" spans="1:9" ht="132" customHeight="1">
      <c r="A678" s="126" t="s">
        <v>435</v>
      </c>
      <c r="B678" s="52" t="s">
        <v>78</v>
      </c>
      <c r="C678" s="52" t="s">
        <v>71</v>
      </c>
      <c r="D678" s="52" t="s">
        <v>58</v>
      </c>
      <c r="E678" s="52" t="s">
        <v>436</v>
      </c>
      <c r="F678" s="54"/>
      <c r="G678" s="54"/>
      <c r="H678" s="54"/>
      <c r="I678" s="57">
        <f>I679</f>
        <v>1096.8</v>
      </c>
    </row>
    <row r="679" spans="1:9" ht="35.25" customHeight="1">
      <c r="A679" s="76" t="s">
        <v>131</v>
      </c>
      <c r="B679" s="52" t="s">
        <v>78</v>
      </c>
      <c r="C679" s="52" t="s">
        <v>71</v>
      </c>
      <c r="D679" s="52" t="s">
        <v>58</v>
      </c>
      <c r="E679" s="52" t="s">
        <v>436</v>
      </c>
      <c r="F679" s="52" t="s">
        <v>130</v>
      </c>
      <c r="G679" s="52"/>
      <c r="H679" s="54"/>
      <c r="I679" s="57">
        <f>I680</f>
        <v>1096.8</v>
      </c>
    </row>
    <row r="680" spans="1:9" ht="30.75" customHeight="1">
      <c r="A680" s="76" t="s">
        <v>195</v>
      </c>
      <c r="B680" s="52" t="s">
        <v>78</v>
      </c>
      <c r="C680" s="52" t="s">
        <v>71</v>
      </c>
      <c r="D680" s="52" t="s">
        <v>58</v>
      </c>
      <c r="E680" s="52" t="s">
        <v>436</v>
      </c>
      <c r="F680" s="52" t="s">
        <v>134</v>
      </c>
      <c r="G680" s="52"/>
      <c r="H680" s="54"/>
      <c r="I680" s="57">
        <f>I681</f>
        <v>1096.8</v>
      </c>
    </row>
    <row r="681" spans="1:9" ht="15" customHeight="1">
      <c r="A681" s="77" t="s">
        <v>107</v>
      </c>
      <c r="B681" s="53" t="s">
        <v>78</v>
      </c>
      <c r="C681" s="53" t="s">
        <v>71</v>
      </c>
      <c r="D681" s="53" t="s">
        <v>58</v>
      </c>
      <c r="E681" s="53" t="s">
        <v>436</v>
      </c>
      <c r="F681" s="53" t="s">
        <v>134</v>
      </c>
      <c r="G681" s="53" t="s">
        <v>91</v>
      </c>
      <c r="H681" s="54"/>
      <c r="I681" s="59">
        <v>1096.8</v>
      </c>
    </row>
    <row r="682" spans="1:9" ht="77.25" customHeight="1">
      <c r="A682" s="182" t="s">
        <v>434</v>
      </c>
      <c r="B682" s="52" t="s">
        <v>78</v>
      </c>
      <c r="C682" s="52" t="s">
        <v>71</v>
      </c>
      <c r="D682" s="52" t="s">
        <v>58</v>
      </c>
      <c r="E682" s="52" t="s">
        <v>389</v>
      </c>
      <c r="F682" s="52"/>
      <c r="G682" s="52"/>
      <c r="H682" s="54"/>
      <c r="I682" s="57">
        <f>I683</f>
        <v>1578.3</v>
      </c>
    </row>
    <row r="683" spans="1:9" ht="34.5" customHeight="1">
      <c r="A683" s="76" t="s">
        <v>131</v>
      </c>
      <c r="B683" s="52" t="s">
        <v>78</v>
      </c>
      <c r="C683" s="52" t="s">
        <v>71</v>
      </c>
      <c r="D683" s="52" t="s">
        <v>58</v>
      </c>
      <c r="E683" s="52" t="s">
        <v>389</v>
      </c>
      <c r="F683" s="52" t="s">
        <v>130</v>
      </c>
      <c r="G683" s="52"/>
      <c r="H683" s="54"/>
      <c r="I683" s="57">
        <f>I684</f>
        <v>1578.3</v>
      </c>
    </row>
    <row r="684" spans="1:9" ht="30.75" customHeight="1">
      <c r="A684" s="76" t="s">
        <v>195</v>
      </c>
      <c r="B684" s="52" t="s">
        <v>78</v>
      </c>
      <c r="C684" s="52" t="s">
        <v>71</v>
      </c>
      <c r="D684" s="52" t="s">
        <v>58</v>
      </c>
      <c r="E684" s="52" t="s">
        <v>389</v>
      </c>
      <c r="F684" s="52" t="s">
        <v>134</v>
      </c>
      <c r="G684" s="52"/>
      <c r="H684" s="54"/>
      <c r="I684" s="57">
        <f>I685</f>
        <v>1578.3</v>
      </c>
    </row>
    <row r="685" spans="1:9" ht="18">
      <c r="A685" s="77" t="s">
        <v>107</v>
      </c>
      <c r="B685" s="53" t="s">
        <v>78</v>
      </c>
      <c r="C685" s="53" t="s">
        <v>71</v>
      </c>
      <c r="D685" s="53" t="s">
        <v>58</v>
      </c>
      <c r="E685" s="53" t="s">
        <v>389</v>
      </c>
      <c r="F685" s="53" t="s">
        <v>134</v>
      </c>
      <c r="G685" s="53" t="s">
        <v>91</v>
      </c>
      <c r="H685" s="54"/>
      <c r="I685" s="59">
        <v>1578.3</v>
      </c>
    </row>
    <row r="686" spans="1:9" ht="29.25" customHeight="1">
      <c r="A686" s="81" t="s">
        <v>215</v>
      </c>
      <c r="B686" s="54" t="s">
        <v>78</v>
      </c>
      <c r="C686" s="54" t="s">
        <v>98</v>
      </c>
      <c r="D686" s="54"/>
      <c r="E686" s="54"/>
      <c r="F686" s="54"/>
      <c r="G686" s="54"/>
      <c r="H686" s="54"/>
      <c r="I686" s="55">
        <f aca="true" t="shared" si="17" ref="I686:I692">I687</f>
        <v>5315.2</v>
      </c>
    </row>
    <row r="687" spans="1:9" ht="36" customHeight="1">
      <c r="A687" s="194" t="s">
        <v>216</v>
      </c>
      <c r="B687" s="54" t="s">
        <v>78</v>
      </c>
      <c r="C687" s="54" t="s">
        <v>98</v>
      </c>
      <c r="D687" s="54" t="s">
        <v>57</v>
      </c>
      <c r="E687" s="54"/>
      <c r="F687" s="54"/>
      <c r="G687" s="54"/>
      <c r="H687" s="54"/>
      <c r="I687" s="55">
        <f t="shared" si="17"/>
        <v>5315.2</v>
      </c>
    </row>
    <row r="688" spans="1:9" ht="17.25" customHeight="1">
      <c r="A688" s="76" t="s">
        <v>30</v>
      </c>
      <c r="B688" s="52" t="s">
        <v>78</v>
      </c>
      <c r="C688" s="52" t="s">
        <v>98</v>
      </c>
      <c r="D688" s="52" t="s">
        <v>57</v>
      </c>
      <c r="E688" s="52" t="s">
        <v>243</v>
      </c>
      <c r="F688" s="54"/>
      <c r="G688" s="54"/>
      <c r="H688" s="54"/>
      <c r="I688" s="58">
        <f t="shared" si="17"/>
        <v>5315.2</v>
      </c>
    </row>
    <row r="689" spans="1:9" ht="30">
      <c r="A689" s="76" t="s">
        <v>257</v>
      </c>
      <c r="B689" s="52" t="s">
        <v>78</v>
      </c>
      <c r="C689" s="52" t="s">
        <v>98</v>
      </c>
      <c r="D689" s="52" t="s">
        <v>57</v>
      </c>
      <c r="E689" s="52" t="s">
        <v>243</v>
      </c>
      <c r="F689" s="52"/>
      <c r="G689" s="52"/>
      <c r="H689" s="52"/>
      <c r="I689" s="58">
        <f t="shared" si="17"/>
        <v>5315.2</v>
      </c>
    </row>
    <row r="690" spans="1:9" ht="60">
      <c r="A690" s="76" t="s">
        <v>26</v>
      </c>
      <c r="B690" s="52" t="s">
        <v>78</v>
      </c>
      <c r="C690" s="52" t="s">
        <v>98</v>
      </c>
      <c r="D690" s="52" t="s">
        <v>57</v>
      </c>
      <c r="E690" s="52" t="s">
        <v>259</v>
      </c>
      <c r="F690" s="52"/>
      <c r="G690" s="52"/>
      <c r="H690" s="52"/>
      <c r="I690" s="58">
        <f t="shared" si="17"/>
        <v>5315.2</v>
      </c>
    </row>
    <row r="691" spans="1:9" ht="30">
      <c r="A691" s="76" t="s">
        <v>258</v>
      </c>
      <c r="B691" s="52" t="s">
        <v>78</v>
      </c>
      <c r="C691" s="52" t="s">
        <v>98</v>
      </c>
      <c r="D691" s="52" t="s">
        <v>57</v>
      </c>
      <c r="E691" s="52" t="s">
        <v>259</v>
      </c>
      <c r="F691" s="52" t="s">
        <v>211</v>
      </c>
      <c r="G691" s="52"/>
      <c r="H691" s="52"/>
      <c r="I691" s="58">
        <f t="shared" si="17"/>
        <v>5315.2</v>
      </c>
    </row>
    <row r="692" spans="1:9" ht="18">
      <c r="A692" s="76" t="s">
        <v>213</v>
      </c>
      <c r="B692" s="52" t="s">
        <v>78</v>
      </c>
      <c r="C692" s="52" t="s">
        <v>98</v>
      </c>
      <c r="D692" s="52" t="s">
        <v>57</v>
      </c>
      <c r="E692" s="52" t="s">
        <v>259</v>
      </c>
      <c r="F692" s="52" t="s">
        <v>212</v>
      </c>
      <c r="G692" s="52"/>
      <c r="H692" s="52"/>
      <c r="I692" s="58">
        <f t="shared" si="17"/>
        <v>5315.2</v>
      </c>
    </row>
    <row r="693" spans="1:9" ht="18">
      <c r="A693" s="77" t="s">
        <v>106</v>
      </c>
      <c r="B693" s="53" t="s">
        <v>78</v>
      </c>
      <c r="C693" s="53" t="s">
        <v>98</v>
      </c>
      <c r="D693" s="53" t="s">
        <v>57</v>
      </c>
      <c r="E693" s="53" t="s">
        <v>259</v>
      </c>
      <c r="F693" s="53" t="s">
        <v>212</v>
      </c>
      <c r="G693" s="53" t="s">
        <v>90</v>
      </c>
      <c r="H693" s="53"/>
      <c r="I693" s="60">
        <v>5315.2</v>
      </c>
    </row>
    <row r="694" spans="1:9" ht="18">
      <c r="A694" s="118" t="s">
        <v>104</v>
      </c>
      <c r="B694" s="62"/>
      <c r="C694" s="62"/>
      <c r="D694" s="62"/>
      <c r="E694" s="62"/>
      <c r="F694" s="62"/>
      <c r="G694" s="62"/>
      <c r="H694" s="62"/>
      <c r="I694" s="61">
        <f>I6+I36+I49+I175+I243+I520+I655+I400</f>
        <v>791343.7999999999</v>
      </c>
    </row>
    <row r="695" spans="1:9" s="130" customFormat="1" ht="18">
      <c r="A695" s="118" t="s">
        <v>106</v>
      </c>
      <c r="B695" s="62"/>
      <c r="C695" s="62"/>
      <c r="D695" s="62"/>
      <c r="E695" s="62"/>
      <c r="F695" s="62"/>
      <c r="G695" s="132" t="s">
        <v>90</v>
      </c>
      <c r="H695" s="62"/>
      <c r="I695" s="61">
        <f>I7+I37+I50+I176+I244+I521+I656+I401</f>
        <v>371900.4</v>
      </c>
    </row>
    <row r="696" spans="1:9" s="130" customFormat="1" ht="18">
      <c r="A696" s="131" t="s">
        <v>107</v>
      </c>
      <c r="B696" s="62"/>
      <c r="C696" s="62"/>
      <c r="D696" s="62"/>
      <c r="E696" s="62"/>
      <c r="F696" s="62"/>
      <c r="G696" s="132" t="s">
        <v>91</v>
      </c>
      <c r="H696" s="62"/>
      <c r="I696" s="61">
        <f>I51+I177+I245+I522+I657+I402</f>
        <v>419443.4</v>
      </c>
    </row>
    <row r="697" spans="1:9" ht="30.75" customHeight="1">
      <c r="A697" s="222"/>
      <c r="B697" s="222"/>
      <c r="C697" s="222"/>
      <c r="D697" s="222"/>
      <c r="E697" s="222"/>
      <c r="F697" s="222"/>
      <c r="G697" s="222"/>
      <c r="H697" s="222"/>
      <c r="I697" s="222"/>
    </row>
    <row r="698" spans="1:9" ht="18">
      <c r="A698" s="92"/>
      <c r="B698" s="92"/>
      <c r="C698" s="92"/>
      <c r="D698" s="92"/>
      <c r="E698" s="92"/>
      <c r="F698" s="92"/>
      <c r="G698" s="92"/>
      <c r="H698" s="92"/>
      <c r="I698" s="92"/>
    </row>
    <row r="699" spans="1:9" ht="18">
      <c r="A699" s="42"/>
      <c r="B699" s="43"/>
      <c r="C699" s="43"/>
      <c r="D699" s="43"/>
      <c r="E699" s="43"/>
      <c r="F699" s="43"/>
      <c r="G699" s="43"/>
      <c r="H699" s="43"/>
      <c r="I699" s="44"/>
    </row>
    <row r="700" spans="1:9" ht="18">
      <c r="A700" s="42"/>
      <c r="B700" s="43"/>
      <c r="C700" s="43"/>
      <c r="D700" s="45"/>
      <c r="E700" s="43"/>
      <c r="F700" s="43"/>
      <c r="G700" s="43"/>
      <c r="H700" s="43"/>
      <c r="I700" s="44"/>
    </row>
    <row r="701" spans="1:9" ht="18">
      <c r="A701" s="42"/>
      <c r="B701" s="43"/>
      <c r="C701" s="43"/>
      <c r="D701" s="43"/>
      <c r="E701" s="43"/>
      <c r="F701" s="43"/>
      <c r="G701" s="43"/>
      <c r="H701" s="43"/>
      <c r="I701" s="44"/>
    </row>
    <row r="702" spans="1:9" ht="18">
      <c r="A702" s="42"/>
      <c r="B702" s="43"/>
      <c r="C702" s="43"/>
      <c r="D702" s="43"/>
      <c r="E702" s="43"/>
      <c r="F702" s="43"/>
      <c r="G702" s="43"/>
      <c r="H702" s="43"/>
      <c r="I702" s="44"/>
    </row>
    <row r="703" spans="1:9" ht="18">
      <c r="A703" s="42"/>
      <c r="B703" s="43"/>
      <c r="C703" s="43"/>
      <c r="D703" s="43"/>
      <c r="E703" s="43"/>
      <c r="F703" s="43"/>
      <c r="G703" s="43"/>
      <c r="H703" s="43"/>
      <c r="I703" s="44"/>
    </row>
    <row r="704" spans="1:9" ht="18">
      <c r="A704" s="42"/>
      <c r="B704" s="43"/>
      <c r="C704" s="43"/>
      <c r="D704" s="43"/>
      <c r="E704" s="43"/>
      <c r="F704" s="43"/>
      <c r="G704" s="43"/>
      <c r="H704" s="43"/>
      <c r="I704" s="44"/>
    </row>
    <row r="705" spans="1:9" ht="18">
      <c r="A705" s="42"/>
      <c r="B705" s="43"/>
      <c r="C705" s="43"/>
      <c r="D705" s="43"/>
      <c r="E705" s="43"/>
      <c r="F705" s="43"/>
      <c r="G705" s="43"/>
      <c r="H705" s="43"/>
      <c r="I705" s="44"/>
    </row>
    <row r="706" spans="1:9" ht="18">
      <c r="A706" s="42"/>
      <c r="B706" s="43"/>
      <c r="C706" s="43"/>
      <c r="D706" s="43"/>
      <c r="E706" s="43"/>
      <c r="F706" s="43"/>
      <c r="G706" s="43"/>
      <c r="H706" s="43"/>
      <c r="I706" s="44"/>
    </row>
    <row r="707" spans="1:9" ht="18">
      <c r="A707" s="42"/>
      <c r="B707" s="43"/>
      <c r="C707" s="43"/>
      <c r="D707" s="43"/>
      <c r="E707" s="43"/>
      <c r="F707" s="43"/>
      <c r="G707" s="43"/>
      <c r="H707" s="43"/>
      <c r="I707" s="44"/>
    </row>
    <row r="708" spans="1:9" ht="18">
      <c r="A708" s="42"/>
      <c r="B708" s="43"/>
      <c r="C708" s="43"/>
      <c r="D708" s="43"/>
      <c r="E708" s="43"/>
      <c r="F708" s="43"/>
      <c r="G708" s="43"/>
      <c r="H708" s="43"/>
      <c r="I708" s="44"/>
    </row>
    <row r="709" spans="1:9" ht="18">
      <c r="A709" s="42"/>
      <c r="B709" s="43"/>
      <c r="C709" s="43"/>
      <c r="D709" s="43"/>
      <c r="E709" s="43"/>
      <c r="F709" s="43"/>
      <c r="G709" s="43"/>
      <c r="H709" s="43"/>
      <c r="I709" s="44"/>
    </row>
    <row r="710" spans="1:9" ht="18">
      <c r="A710" s="42"/>
      <c r="B710" s="43"/>
      <c r="C710" s="43"/>
      <c r="D710" s="43"/>
      <c r="E710" s="43"/>
      <c r="F710" s="43"/>
      <c r="G710" s="43"/>
      <c r="H710" s="43"/>
      <c r="I710" s="44"/>
    </row>
    <row r="711" spans="1:9" ht="18">
      <c r="A711" s="42"/>
      <c r="B711" s="43"/>
      <c r="C711" s="43"/>
      <c r="D711" s="43"/>
      <c r="E711" s="43"/>
      <c r="F711" s="43"/>
      <c r="G711" s="43"/>
      <c r="H711" s="43"/>
      <c r="I711" s="44"/>
    </row>
    <row r="712" spans="1:9" ht="18">
      <c r="A712" s="42"/>
      <c r="B712" s="43"/>
      <c r="C712" s="43"/>
      <c r="D712" s="43"/>
      <c r="E712" s="43"/>
      <c r="F712" s="43"/>
      <c r="G712" s="43"/>
      <c r="H712" s="43"/>
      <c r="I712" s="44"/>
    </row>
    <row r="713" spans="1:9" ht="18">
      <c r="A713" s="42"/>
      <c r="B713" s="43"/>
      <c r="C713" s="43"/>
      <c r="D713" s="43"/>
      <c r="E713" s="43"/>
      <c r="F713" s="43"/>
      <c r="G713" s="43"/>
      <c r="H713" s="43"/>
      <c r="I713" s="44"/>
    </row>
    <row r="714" spans="1:9" ht="18">
      <c r="A714" s="42"/>
      <c r="B714" s="43"/>
      <c r="C714" s="43"/>
      <c r="D714" s="43"/>
      <c r="E714" s="43"/>
      <c r="F714" s="43"/>
      <c r="G714" s="43"/>
      <c r="H714" s="43"/>
      <c r="I714" s="44"/>
    </row>
    <row r="715" spans="1:9" ht="18">
      <c r="A715" s="42"/>
      <c r="B715" s="43"/>
      <c r="C715" s="43"/>
      <c r="D715" s="43"/>
      <c r="E715" s="43"/>
      <c r="F715" s="43"/>
      <c r="G715" s="43"/>
      <c r="H715" s="43"/>
      <c r="I715" s="44"/>
    </row>
    <row r="716" spans="1:9" ht="18">
      <c r="A716" s="42"/>
      <c r="B716" s="43"/>
      <c r="C716" s="43"/>
      <c r="D716" s="43"/>
      <c r="E716" s="43"/>
      <c r="F716" s="43"/>
      <c r="G716" s="43"/>
      <c r="H716" s="43"/>
      <c r="I716" s="44"/>
    </row>
    <row r="717" spans="1:9" ht="18">
      <c r="A717" s="42"/>
      <c r="B717" s="43"/>
      <c r="C717" s="43"/>
      <c r="D717" s="43"/>
      <c r="E717" s="43"/>
      <c r="F717" s="43"/>
      <c r="G717" s="43"/>
      <c r="H717" s="43"/>
      <c r="I717" s="44"/>
    </row>
    <row r="718" spans="1:9" ht="18">
      <c r="A718" s="42"/>
      <c r="B718" s="43"/>
      <c r="C718" s="43"/>
      <c r="D718" s="43"/>
      <c r="E718" s="43"/>
      <c r="F718" s="43"/>
      <c r="G718" s="43"/>
      <c r="H718" s="43"/>
      <c r="I718" s="44"/>
    </row>
    <row r="719" spans="1:9" ht="18">
      <c r="A719" s="42"/>
      <c r="B719" s="43"/>
      <c r="C719" s="43"/>
      <c r="D719" s="43"/>
      <c r="E719" s="43"/>
      <c r="F719" s="43"/>
      <c r="G719" s="43"/>
      <c r="H719" s="43"/>
      <c r="I719" s="44"/>
    </row>
    <row r="720" spans="1:9" ht="18">
      <c r="A720" s="42"/>
      <c r="B720" s="43"/>
      <c r="C720" s="43"/>
      <c r="D720" s="43"/>
      <c r="E720" s="43"/>
      <c r="F720" s="43"/>
      <c r="G720" s="43"/>
      <c r="H720" s="43"/>
      <c r="I720" s="44"/>
    </row>
    <row r="721" spans="1:9" ht="18">
      <c r="A721" s="42"/>
      <c r="B721" s="43"/>
      <c r="C721" s="43"/>
      <c r="D721" s="43"/>
      <c r="E721" s="43"/>
      <c r="F721" s="43"/>
      <c r="G721" s="43"/>
      <c r="H721" s="43"/>
      <c r="I721" s="44"/>
    </row>
    <row r="722" spans="1:9" ht="18">
      <c r="A722" s="42"/>
      <c r="B722" s="43"/>
      <c r="C722" s="43"/>
      <c r="D722" s="43"/>
      <c r="E722" s="43"/>
      <c r="F722" s="43"/>
      <c r="G722" s="43"/>
      <c r="H722" s="43"/>
      <c r="I722" s="44"/>
    </row>
    <row r="723" spans="1:9" ht="18">
      <c r="A723" s="42"/>
      <c r="B723" s="43"/>
      <c r="C723" s="43"/>
      <c r="D723" s="43"/>
      <c r="E723" s="43"/>
      <c r="F723" s="43"/>
      <c r="G723" s="43"/>
      <c r="H723" s="43"/>
      <c r="I723" s="44"/>
    </row>
    <row r="724" spans="1:9" ht="18">
      <c r="A724" s="42"/>
      <c r="B724" s="43"/>
      <c r="C724" s="43"/>
      <c r="D724" s="43"/>
      <c r="E724" s="43"/>
      <c r="F724" s="43"/>
      <c r="G724" s="43"/>
      <c r="H724" s="43"/>
      <c r="I724" s="44"/>
    </row>
    <row r="725" spans="1:9" ht="18">
      <c r="A725" s="42"/>
      <c r="B725" s="43"/>
      <c r="C725" s="43"/>
      <c r="D725" s="43"/>
      <c r="E725" s="43"/>
      <c r="F725" s="43"/>
      <c r="G725" s="43"/>
      <c r="H725" s="43"/>
      <c r="I725" s="44"/>
    </row>
    <row r="726" spans="1:9" ht="18">
      <c r="A726" s="42"/>
      <c r="B726" s="43"/>
      <c r="C726" s="43"/>
      <c r="D726" s="43"/>
      <c r="E726" s="43"/>
      <c r="F726" s="43"/>
      <c r="G726" s="43"/>
      <c r="H726" s="43"/>
      <c r="I726" s="44"/>
    </row>
    <row r="727" spans="1:9" ht="18">
      <c r="A727" s="42"/>
      <c r="B727" s="43"/>
      <c r="C727" s="43"/>
      <c r="D727" s="43"/>
      <c r="E727" s="43"/>
      <c r="F727" s="43"/>
      <c r="G727" s="43"/>
      <c r="H727" s="43"/>
      <c r="I727" s="44"/>
    </row>
    <row r="728" spans="1:9" ht="18">
      <c r="A728" s="42"/>
      <c r="B728" s="43"/>
      <c r="C728" s="43"/>
      <c r="D728" s="43"/>
      <c r="E728" s="43"/>
      <c r="F728" s="43"/>
      <c r="G728" s="43"/>
      <c r="H728" s="43"/>
      <c r="I728" s="44"/>
    </row>
    <row r="729" spans="1:9" ht="18">
      <c r="A729" s="42"/>
      <c r="B729" s="43"/>
      <c r="C729" s="43"/>
      <c r="D729" s="43"/>
      <c r="E729" s="43"/>
      <c r="F729" s="43"/>
      <c r="G729" s="43"/>
      <c r="H729" s="43"/>
      <c r="I729" s="44"/>
    </row>
    <row r="730" spans="1:9" ht="18">
      <c r="A730" s="42"/>
      <c r="B730" s="43"/>
      <c r="C730" s="43"/>
      <c r="D730" s="43"/>
      <c r="E730" s="43"/>
      <c r="F730" s="43"/>
      <c r="G730" s="43"/>
      <c r="H730" s="43"/>
      <c r="I730" s="44"/>
    </row>
    <row r="731" spans="1:9" ht="18">
      <c r="A731" s="42"/>
      <c r="B731" s="43"/>
      <c r="C731" s="43"/>
      <c r="D731" s="43"/>
      <c r="E731" s="43"/>
      <c r="F731" s="43"/>
      <c r="G731" s="43"/>
      <c r="H731" s="43"/>
      <c r="I731" s="44"/>
    </row>
    <row r="732" spans="1:9" ht="18">
      <c r="A732" s="46"/>
      <c r="B732" s="47"/>
      <c r="C732" s="47"/>
      <c r="D732" s="47"/>
      <c r="E732" s="47"/>
      <c r="F732" s="47"/>
      <c r="G732" s="47"/>
      <c r="H732" s="47"/>
      <c r="I732" s="44"/>
    </row>
    <row r="733" spans="1:9" ht="18">
      <c r="A733" s="46"/>
      <c r="B733" s="47"/>
      <c r="C733" s="47"/>
      <c r="D733" s="47"/>
      <c r="E733" s="47"/>
      <c r="F733" s="47"/>
      <c r="G733" s="47"/>
      <c r="H733" s="47"/>
      <c r="I733" s="44"/>
    </row>
    <row r="734" spans="1:9" ht="18">
      <c r="A734" s="46"/>
      <c r="B734" s="47"/>
      <c r="C734" s="47"/>
      <c r="D734" s="47"/>
      <c r="E734" s="47"/>
      <c r="F734" s="47"/>
      <c r="G734" s="47"/>
      <c r="H734" s="47"/>
      <c r="I734" s="44"/>
    </row>
    <row r="735" spans="1:9" ht="18">
      <c r="A735" s="46"/>
      <c r="B735" s="47"/>
      <c r="C735" s="47"/>
      <c r="D735" s="47"/>
      <c r="E735" s="47"/>
      <c r="F735" s="47"/>
      <c r="G735" s="47"/>
      <c r="H735" s="47"/>
      <c r="I735" s="44"/>
    </row>
    <row r="736" spans="1:9" ht="18">
      <c r="A736" s="46"/>
      <c r="B736" s="47"/>
      <c r="C736" s="47"/>
      <c r="D736" s="47"/>
      <c r="E736" s="47"/>
      <c r="F736" s="47"/>
      <c r="G736" s="47"/>
      <c r="H736" s="47"/>
      <c r="I736" s="44"/>
    </row>
    <row r="737" spans="1:9" ht="18">
      <c r="A737" s="46"/>
      <c r="B737" s="47"/>
      <c r="C737" s="47"/>
      <c r="D737" s="47"/>
      <c r="E737" s="47"/>
      <c r="F737" s="47"/>
      <c r="G737" s="47"/>
      <c r="H737" s="47"/>
      <c r="I737" s="44"/>
    </row>
    <row r="738" spans="1:9" ht="18">
      <c r="A738" s="46"/>
      <c r="B738" s="47"/>
      <c r="C738" s="47"/>
      <c r="D738" s="47"/>
      <c r="E738" s="47"/>
      <c r="F738" s="47"/>
      <c r="G738" s="47"/>
      <c r="H738" s="47"/>
      <c r="I738" s="44"/>
    </row>
    <row r="739" spans="1:9" ht="18">
      <c r="A739" s="46"/>
      <c r="B739" s="47"/>
      <c r="C739" s="47"/>
      <c r="D739" s="47"/>
      <c r="E739" s="47"/>
      <c r="F739" s="47"/>
      <c r="G739" s="47"/>
      <c r="H739" s="47"/>
      <c r="I739" s="44"/>
    </row>
    <row r="740" spans="1:9" ht="18">
      <c r="A740" s="46"/>
      <c r="B740" s="47"/>
      <c r="C740" s="47"/>
      <c r="D740" s="47"/>
      <c r="E740" s="47"/>
      <c r="F740" s="47"/>
      <c r="G740" s="47"/>
      <c r="H740" s="47"/>
      <c r="I740" s="44"/>
    </row>
    <row r="741" spans="1:9" ht="18">
      <c r="A741" s="46"/>
      <c r="B741" s="47"/>
      <c r="C741" s="47"/>
      <c r="D741" s="47"/>
      <c r="E741" s="47"/>
      <c r="F741" s="47"/>
      <c r="G741" s="47"/>
      <c r="H741" s="47"/>
      <c r="I741" s="44"/>
    </row>
    <row r="742" spans="1:9" ht="18">
      <c r="A742" s="46"/>
      <c r="B742" s="47"/>
      <c r="C742" s="47"/>
      <c r="D742" s="47"/>
      <c r="E742" s="47"/>
      <c r="F742" s="47"/>
      <c r="G742" s="47"/>
      <c r="H742" s="47"/>
      <c r="I742" s="44"/>
    </row>
    <row r="743" spans="1:9" ht="18">
      <c r="A743" s="46"/>
      <c r="B743" s="47"/>
      <c r="C743" s="47"/>
      <c r="D743" s="47"/>
      <c r="E743" s="47"/>
      <c r="F743" s="47"/>
      <c r="G743" s="47"/>
      <c r="H743" s="47"/>
      <c r="I743" s="44"/>
    </row>
    <row r="744" spans="1:9" ht="18">
      <c r="A744" s="46"/>
      <c r="B744" s="47"/>
      <c r="C744" s="47"/>
      <c r="D744" s="47"/>
      <c r="E744" s="47"/>
      <c r="F744" s="47"/>
      <c r="G744" s="47"/>
      <c r="H744" s="47"/>
      <c r="I744" s="44"/>
    </row>
    <row r="745" spans="1:9" ht="18">
      <c r="A745" s="46"/>
      <c r="B745" s="47"/>
      <c r="C745" s="47"/>
      <c r="D745" s="47"/>
      <c r="E745" s="47"/>
      <c r="F745" s="47"/>
      <c r="G745" s="47"/>
      <c r="H745" s="47"/>
      <c r="I745" s="44"/>
    </row>
    <row r="746" spans="1:9" ht="18">
      <c r="A746" s="46"/>
      <c r="B746" s="47"/>
      <c r="C746" s="47"/>
      <c r="D746" s="47"/>
      <c r="E746" s="47"/>
      <c r="F746" s="47"/>
      <c r="G746" s="47"/>
      <c r="H746" s="47"/>
      <c r="I746" s="44"/>
    </row>
    <row r="747" spans="1:9" ht="18">
      <c r="A747" s="46"/>
      <c r="B747" s="47"/>
      <c r="C747" s="47"/>
      <c r="D747" s="47"/>
      <c r="E747" s="47"/>
      <c r="F747" s="47"/>
      <c r="G747" s="47"/>
      <c r="H747" s="47"/>
      <c r="I747" s="44"/>
    </row>
    <row r="748" spans="1:9" ht="18">
      <c r="A748" s="46"/>
      <c r="B748" s="47"/>
      <c r="C748" s="47"/>
      <c r="D748" s="47"/>
      <c r="E748" s="47"/>
      <c r="F748" s="47"/>
      <c r="G748" s="47"/>
      <c r="H748" s="47"/>
      <c r="I748" s="44"/>
    </row>
    <row r="749" spans="1:9" ht="18">
      <c r="A749" s="46"/>
      <c r="B749" s="47"/>
      <c r="C749" s="47"/>
      <c r="D749" s="47"/>
      <c r="E749" s="47"/>
      <c r="F749" s="47"/>
      <c r="G749" s="47"/>
      <c r="H749" s="47"/>
      <c r="I749" s="44"/>
    </row>
    <row r="750" spans="1:9" ht="18">
      <c r="A750" s="46"/>
      <c r="B750" s="47"/>
      <c r="C750" s="47"/>
      <c r="D750" s="47"/>
      <c r="E750" s="47"/>
      <c r="F750" s="47"/>
      <c r="G750" s="47"/>
      <c r="H750" s="47"/>
      <c r="I750" s="44"/>
    </row>
    <row r="751" spans="1:9" ht="18">
      <c r="A751" s="46"/>
      <c r="B751" s="47"/>
      <c r="C751" s="47"/>
      <c r="D751" s="47"/>
      <c r="E751" s="47"/>
      <c r="F751" s="47"/>
      <c r="G751" s="47"/>
      <c r="H751" s="47"/>
      <c r="I751" s="44"/>
    </row>
    <row r="752" spans="1:9" ht="18">
      <c r="A752" s="46"/>
      <c r="B752" s="47"/>
      <c r="C752" s="47"/>
      <c r="D752" s="47"/>
      <c r="E752" s="47"/>
      <c r="F752" s="47"/>
      <c r="G752" s="47"/>
      <c r="H752" s="47"/>
      <c r="I752" s="44"/>
    </row>
    <row r="753" spans="1:9" ht="18">
      <c r="A753" s="46"/>
      <c r="B753" s="47"/>
      <c r="C753" s="47"/>
      <c r="D753" s="47"/>
      <c r="E753" s="47"/>
      <c r="F753" s="47"/>
      <c r="G753" s="47"/>
      <c r="H753" s="47"/>
      <c r="I753" s="44"/>
    </row>
    <row r="754" spans="1:9" ht="18">
      <c r="A754" s="46"/>
      <c r="B754" s="47"/>
      <c r="C754" s="47"/>
      <c r="D754" s="47"/>
      <c r="E754" s="47"/>
      <c r="F754" s="47"/>
      <c r="G754" s="47"/>
      <c r="H754" s="47"/>
      <c r="I754" s="44"/>
    </row>
    <row r="755" spans="1:9" ht="18">
      <c r="A755" s="46"/>
      <c r="B755" s="47"/>
      <c r="C755" s="47"/>
      <c r="D755" s="47"/>
      <c r="E755" s="47"/>
      <c r="F755" s="47"/>
      <c r="G755" s="47"/>
      <c r="H755" s="47"/>
      <c r="I755" s="44"/>
    </row>
    <row r="756" spans="1:9" ht="18">
      <c r="A756" s="46"/>
      <c r="B756" s="47"/>
      <c r="C756" s="47"/>
      <c r="D756" s="47"/>
      <c r="E756" s="47"/>
      <c r="F756" s="47"/>
      <c r="G756" s="47"/>
      <c r="H756" s="47"/>
      <c r="I756" s="44"/>
    </row>
    <row r="757" spans="1:9" ht="18">
      <c r="A757" s="46"/>
      <c r="B757" s="47"/>
      <c r="C757" s="47"/>
      <c r="D757" s="47"/>
      <c r="E757" s="47"/>
      <c r="F757" s="47"/>
      <c r="G757" s="47"/>
      <c r="H757" s="47"/>
      <c r="I757" s="44"/>
    </row>
    <row r="758" spans="1:9" ht="18">
      <c r="A758" s="46"/>
      <c r="B758" s="47"/>
      <c r="C758" s="47"/>
      <c r="D758" s="47"/>
      <c r="E758" s="47"/>
      <c r="F758" s="47"/>
      <c r="G758" s="47"/>
      <c r="H758" s="47"/>
      <c r="I758" s="44"/>
    </row>
    <row r="759" spans="1:9" ht="18">
      <c r="A759" s="46"/>
      <c r="B759" s="47"/>
      <c r="C759" s="47"/>
      <c r="D759" s="47"/>
      <c r="E759" s="47"/>
      <c r="F759" s="47"/>
      <c r="G759" s="47"/>
      <c r="H759" s="47"/>
      <c r="I759" s="44"/>
    </row>
    <row r="760" spans="1:9" ht="18">
      <c r="A760" s="46"/>
      <c r="B760" s="47"/>
      <c r="C760" s="47"/>
      <c r="D760" s="47"/>
      <c r="E760" s="47"/>
      <c r="F760" s="47"/>
      <c r="G760" s="47"/>
      <c r="H760" s="47"/>
      <c r="I760" s="44"/>
    </row>
    <row r="761" spans="1:9" ht="18">
      <c r="A761" s="46"/>
      <c r="B761" s="47"/>
      <c r="C761" s="47"/>
      <c r="D761" s="47"/>
      <c r="E761" s="47"/>
      <c r="F761" s="47"/>
      <c r="G761" s="47"/>
      <c r="H761" s="47"/>
      <c r="I761" s="44"/>
    </row>
    <row r="762" spans="1:9" ht="18">
      <c r="A762" s="46"/>
      <c r="B762" s="47"/>
      <c r="C762" s="47"/>
      <c r="D762" s="47"/>
      <c r="E762" s="47"/>
      <c r="F762" s="47"/>
      <c r="G762" s="47"/>
      <c r="H762" s="47"/>
      <c r="I762" s="44"/>
    </row>
    <row r="763" spans="1:9" ht="18">
      <c r="A763" s="46"/>
      <c r="B763" s="47"/>
      <c r="C763" s="47"/>
      <c r="D763" s="47"/>
      <c r="E763" s="47"/>
      <c r="F763" s="47"/>
      <c r="G763" s="47"/>
      <c r="H763" s="47"/>
      <c r="I763" s="44"/>
    </row>
    <row r="764" spans="1:9" ht="18">
      <c r="A764" s="46"/>
      <c r="B764" s="47"/>
      <c r="C764" s="47"/>
      <c r="D764" s="47"/>
      <c r="E764" s="47"/>
      <c r="F764" s="47"/>
      <c r="G764" s="47"/>
      <c r="H764" s="47"/>
      <c r="I764" s="44"/>
    </row>
    <row r="765" spans="1:9" ht="18">
      <c r="A765" s="46"/>
      <c r="B765" s="47"/>
      <c r="C765" s="47"/>
      <c r="D765" s="47"/>
      <c r="E765" s="47"/>
      <c r="F765" s="47"/>
      <c r="G765" s="47"/>
      <c r="H765" s="47"/>
      <c r="I765" s="44"/>
    </row>
    <row r="766" spans="1:9" ht="18">
      <c r="A766" s="46"/>
      <c r="B766" s="47"/>
      <c r="C766" s="47"/>
      <c r="D766" s="47"/>
      <c r="E766" s="47"/>
      <c r="F766" s="47"/>
      <c r="G766" s="47"/>
      <c r="H766" s="47"/>
      <c r="I766" s="44"/>
    </row>
    <row r="767" spans="1:9" ht="18">
      <c r="A767" s="46"/>
      <c r="B767" s="47"/>
      <c r="C767" s="47"/>
      <c r="D767" s="47"/>
      <c r="E767" s="47"/>
      <c r="F767" s="47"/>
      <c r="G767" s="47"/>
      <c r="H767" s="47"/>
      <c r="I767" s="44"/>
    </row>
    <row r="768" spans="1:9" ht="18">
      <c r="A768" s="46"/>
      <c r="B768" s="47"/>
      <c r="C768" s="47"/>
      <c r="D768" s="47"/>
      <c r="E768" s="47"/>
      <c r="F768" s="47"/>
      <c r="G768" s="47"/>
      <c r="H768" s="47"/>
      <c r="I768" s="44"/>
    </row>
    <row r="769" spans="1:9" ht="18">
      <c r="A769" s="46"/>
      <c r="B769" s="47"/>
      <c r="C769" s="47"/>
      <c r="D769" s="47"/>
      <c r="E769" s="47"/>
      <c r="F769" s="47"/>
      <c r="G769" s="47"/>
      <c r="H769" s="47"/>
      <c r="I769" s="44"/>
    </row>
    <row r="770" spans="1:9" ht="18">
      <c r="A770" s="46"/>
      <c r="B770" s="47"/>
      <c r="C770" s="47"/>
      <c r="D770" s="47"/>
      <c r="E770" s="47"/>
      <c r="F770" s="47"/>
      <c r="G770" s="47"/>
      <c r="H770" s="47"/>
      <c r="I770" s="44"/>
    </row>
    <row r="771" spans="1:9" ht="18">
      <c r="A771" s="46"/>
      <c r="B771" s="47"/>
      <c r="C771" s="47"/>
      <c r="D771" s="47"/>
      <c r="E771" s="47"/>
      <c r="F771" s="47"/>
      <c r="G771" s="47"/>
      <c r="H771" s="47"/>
      <c r="I771" s="44"/>
    </row>
    <row r="772" spans="1:9" ht="18">
      <c r="A772" s="46"/>
      <c r="B772" s="47"/>
      <c r="C772" s="47"/>
      <c r="D772" s="47"/>
      <c r="E772" s="47"/>
      <c r="F772" s="47"/>
      <c r="G772" s="47"/>
      <c r="H772" s="47"/>
      <c r="I772" s="44"/>
    </row>
    <row r="773" spans="1:9" ht="18">
      <c r="A773" s="46"/>
      <c r="B773" s="47"/>
      <c r="C773" s="47"/>
      <c r="D773" s="47"/>
      <c r="E773" s="47"/>
      <c r="F773" s="47"/>
      <c r="G773" s="47"/>
      <c r="H773" s="47"/>
      <c r="I773" s="44"/>
    </row>
    <row r="774" spans="1:9" ht="18">
      <c r="A774" s="46"/>
      <c r="B774" s="47"/>
      <c r="C774" s="47"/>
      <c r="D774" s="47"/>
      <c r="E774" s="47"/>
      <c r="F774" s="47"/>
      <c r="G774" s="47"/>
      <c r="H774" s="47"/>
      <c r="I774" s="44"/>
    </row>
    <row r="775" spans="1:9" ht="18">
      <c r="A775" s="46"/>
      <c r="B775" s="47"/>
      <c r="C775" s="47"/>
      <c r="D775" s="47"/>
      <c r="E775" s="47"/>
      <c r="F775" s="47"/>
      <c r="G775" s="47"/>
      <c r="H775" s="47"/>
      <c r="I775" s="44"/>
    </row>
    <row r="776" spans="1:9" ht="18">
      <c r="A776" s="46"/>
      <c r="B776" s="47"/>
      <c r="C776" s="47"/>
      <c r="D776" s="47"/>
      <c r="E776" s="47"/>
      <c r="F776" s="47"/>
      <c r="G776" s="47"/>
      <c r="H776" s="47"/>
      <c r="I776" s="44"/>
    </row>
    <row r="777" spans="1:9" ht="18">
      <c r="A777" s="46"/>
      <c r="B777" s="47"/>
      <c r="C777" s="47"/>
      <c r="D777" s="47"/>
      <c r="E777" s="47"/>
      <c r="F777" s="47"/>
      <c r="G777" s="47"/>
      <c r="H777" s="47"/>
      <c r="I777" s="44"/>
    </row>
    <row r="778" spans="1:9" ht="18">
      <c r="A778" s="46"/>
      <c r="B778" s="47"/>
      <c r="C778" s="47"/>
      <c r="D778" s="47"/>
      <c r="E778" s="47"/>
      <c r="F778" s="47"/>
      <c r="G778" s="47"/>
      <c r="H778" s="47"/>
      <c r="I778" s="44"/>
    </row>
    <row r="779" spans="1:9" ht="18">
      <c r="A779" s="46"/>
      <c r="B779" s="47"/>
      <c r="C779" s="47"/>
      <c r="D779" s="47"/>
      <c r="E779" s="47"/>
      <c r="F779" s="47"/>
      <c r="G779" s="47"/>
      <c r="H779" s="47"/>
      <c r="I779" s="44"/>
    </row>
    <row r="780" spans="1:9" ht="18">
      <c r="A780" s="46"/>
      <c r="B780" s="47"/>
      <c r="C780" s="47"/>
      <c r="D780" s="47"/>
      <c r="E780" s="47"/>
      <c r="F780" s="47"/>
      <c r="G780" s="47"/>
      <c r="H780" s="47"/>
      <c r="I780" s="44"/>
    </row>
    <row r="781" spans="1:9" ht="18">
      <c r="A781" s="46"/>
      <c r="B781" s="47"/>
      <c r="C781" s="47"/>
      <c r="D781" s="47"/>
      <c r="E781" s="47"/>
      <c r="F781" s="47"/>
      <c r="G781" s="47"/>
      <c r="H781" s="47"/>
      <c r="I781" s="44"/>
    </row>
    <row r="782" spans="1:9" ht="18">
      <c r="A782" s="46"/>
      <c r="B782" s="47"/>
      <c r="C782" s="47"/>
      <c r="D782" s="47"/>
      <c r="E782" s="47"/>
      <c r="F782" s="47"/>
      <c r="G782" s="47"/>
      <c r="H782" s="47"/>
      <c r="I782" s="44"/>
    </row>
    <row r="783" spans="1:9" ht="18">
      <c r="A783" s="46"/>
      <c r="B783" s="47"/>
      <c r="C783" s="47"/>
      <c r="D783" s="47"/>
      <c r="E783" s="47"/>
      <c r="F783" s="47"/>
      <c r="G783" s="47"/>
      <c r="H783" s="47"/>
      <c r="I783" s="44"/>
    </row>
    <row r="784" spans="1:9" ht="18">
      <c r="A784" s="46"/>
      <c r="B784" s="47"/>
      <c r="C784" s="47"/>
      <c r="D784" s="47"/>
      <c r="E784" s="47"/>
      <c r="F784" s="47"/>
      <c r="G784" s="47"/>
      <c r="H784" s="47"/>
      <c r="I784" s="44"/>
    </row>
    <row r="785" spans="1:9" ht="18">
      <c r="A785" s="46"/>
      <c r="B785" s="47"/>
      <c r="C785" s="47"/>
      <c r="D785" s="47"/>
      <c r="E785" s="47"/>
      <c r="F785" s="47"/>
      <c r="G785" s="47"/>
      <c r="H785" s="47"/>
      <c r="I785" s="44"/>
    </row>
    <row r="786" spans="1:9" ht="18">
      <c r="A786" s="46"/>
      <c r="B786" s="47"/>
      <c r="C786" s="47"/>
      <c r="D786" s="47"/>
      <c r="E786" s="47"/>
      <c r="F786" s="47"/>
      <c r="G786" s="47"/>
      <c r="H786" s="47"/>
      <c r="I786" s="44"/>
    </row>
    <row r="787" spans="1:9" ht="18">
      <c r="A787" s="46"/>
      <c r="B787" s="47"/>
      <c r="C787" s="47"/>
      <c r="D787" s="47"/>
      <c r="E787" s="47"/>
      <c r="F787" s="47"/>
      <c r="G787" s="47"/>
      <c r="H787" s="47"/>
      <c r="I787" s="44"/>
    </row>
    <row r="788" spans="1:9" ht="18">
      <c r="A788" s="46"/>
      <c r="B788" s="47"/>
      <c r="C788" s="47"/>
      <c r="D788" s="47"/>
      <c r="E788" s="47"/>
      <c r="F788" s="47"/>
      <c r="G788" s="47"/>
      <c r="H788" s="47"/>
      <c r="I788" s="44"/>
    </row>
    <row r="789" spans="1:9" ht="18">
      <c r="A789" s="46"/>
      <c r="B789" s="47"/>
      <c r="C789" s="47"/>
      <c r="D789" s="47"/>
      <c r="E789" s="47"/>
      <c r="F789" s="47"/>
      <c r="G789" s="47"/>
      <c r="H789" s="47"/>
      <c r="I789" s="44"/>
    </row>
    <row r="790" spans="1:9" ht="18">
      <c r="A790" s="46"/>
      <c r="B790" s="47"/>
      <c r="C790" s="47"/>
      <c r="D790" s="47"/>
      <c r="E790" s="47"/>
      <c r="F790" s="47"/>
      <c r="G790" s="47"/>
      <c r="H790" s="47"/>
      <c r="I790" s="44"/>
    </row>
    <row r="791" spans="1:9" ht="18">
      <c r="A791" s="46"/>
      <c r="B791" s="47"/>
      <c r="C791" s="47"/>
      <c r="D791" s="47"/>
      <c r="E791" s="47"/>
      <c r="F791" s="47"/>
      <c r="G791" s="47"/>
      <c r="H791" s="47"/>
      <c r="I791" s="44"/>
    </row>
    <row r="792" spans="1:9" ht="18">
      <c r="A792" s="46"/>
      <c r="B792" s="47"/>
      <c r="C792" s="47"/>
      <c r="D792" s="47"/>
      <c r="E792" s="47"/>
      <c r="F792" s="47"/>
      <c r="G792" s="47"/>
      <c r="H792" s="47"/>
      <c r="I792" s="44"/>
    </row>
    <row r="793" spans="1:9" ht="18">
      <c r="A793" s="46"/>
      <c r="B793" s="47"/>
      <c r="C793" s="47"/>
      <c r="D793" s="47"/>
      <c r="E793" s="47"/>
      <c r="F793" s="47"/>
      <c r="G793" s="47"/>
      <c r="H793" s="47"/>
      <c r="I793" s="44"/>
    </row>
    <row r="794" spans="1:9" ht="18">
      <c r="A794" s="46"/>
      <c r="B794" s="47"/>
      <c r="C794" s="47"/>
      <c r="D794" s="47"/>
      <c r="E794" s="47"/>
      <c r="F794" s="47"/>
      <c r="G794" s="47"/>
      <c r="H794" s="47"/>
      <c r="I794" s="44"/>
    </row>
    <row r="795" spans="1:9" ht="18">
      <c r="A795" s="46"/>
      <c r="B795" s="47"/>
      <c r="C795" s="47"/>
      <c r="D795" s="47"/>
      <c r="E795" s="47"/>
      <c r="F795" s="47"/>
      <c r="G795" s="47"/>
      <c r="H795" s="47"/>
      <c r="I795" s="44"/>
    </row>
    <row r="796" spans="1:9" ht="18">
      <c r="A796" s="46"/>
      <c r="B796" s="47"/>
      <c r="C796" s="47"/>
      <c r="D796" s="47"/>
      <c r="E796" s="47"/>
      <c r="F796" s="47"/>
      <c r="G796" s="47"/>
      <c r="H796" s="47"/>
      <c r="I796" s="44"/>
    </row>
    <row r="797" spans="1:9" ht="18">
      <c r="A797" s="46"/>
      <c r="B797" s="47"/>
      <c r="C797" s="47"/>
      <c r="D797" s="47"/>
      <c r="E797" s="47"/>
      <c r="F797" s="47"/>
      <c r="G797" s="47"/>
      <c r="H797" s="47"/>
      <c r="I797" s="44"/>
    </row>
    <row r="798" spans="1:9" ht="18">
      <c r="A798" s="46"/>
      <c r="B798" s="47"/>
      <c r="C798" s="47"/>
      <c r="D798" s="47"/>
      <c r="E798" s="47"/>
      <c r="F798" s="47"/>
      <c r="G798" s="47"/>
      <c r="H798" s="47"/>
      <c r="I798" s="44"/>
    </row>
    <row r="799" spans="1:9" ht="18">
      <c r="A799" s="46"/>
      <c r="B799" s="47"/>
      <c r="C799" s="47"/>
      <c r="D799" s="47"/>
      <c r="E799" s="47"/>
      <c r="F799" s="47"/>
      <c r="G799" s="47"/>
      <c r="H799" s="47"/>
      <c r="I799" s="44"/>
    </row>
    <row r="800" spans="1:9" ht="18">
      <c r="A800" s="46"/>
      <c r="B800" s="47"/>
      <c r="C800" s="47"/>
      <c r="D800" s="47"/>
      <c r="E800" s="47"/>
      <c r="F800" s="47"/>
      <c r="G800" s="47"/>
      <c r="H800" s="47"/>
      <c r="I800" s="44"/>
    </row>
    <row r="801" spans="1:9" ht="18">
      <c r="A801" s="46"/>
      <c r="B801" s="47"/>
      <c r="C801" s="47"/>
      <c r="D801" s="47"/>
      <c r="E801" s="47"/>
      <c r="F801" s="47"/>
      <c r="G801" s="47"/>
      <c r="H801" s="47"/>
      <c r="I801" s="44"/>
    </row>
    <row r="802" spans="1:9" ht="18">
      <c r="A802" s="46"/>
      <c r="B802" s="47"/>
      <c r="C802" s="47"/>
      <c r="D802" s="47"/>
      <c r="E802" s="47"/>
      <c r="F802" s="47"/>
      <c r="G802" s="47"/>
      <c r="H802" s="47"/>
      <c r="I802" s="44"/>
    </row>
    <row r="803" spans="1:9" ht="18">
      <c r="A803" s="46"/>
      <c r="B803" s="47"/>
      <c r="C803" s="47"/>
      <c r="D803" s="47"/>
      <c r="E803" s="47"/>
      <c r="F803" s="47"/>
      <c r="G803" s="47"/>
      <c r="H803" s="47"/>
      <c r="I803" s="44"/>
    </row>
    <row r="804" spans="1:9" ht="18">
      <c r="A804" s="46"/>
      <c r="B804" s="47"/>
      <c r="C804" s="47"/>
      <c r="D804" s="47"/>
      <c r="E804" s="47"/>
      <c r="F804" s="47"/>
      <c r="G804" s="47"/>
      <c r="H804" s="47"/>
      <c r="I804" s="44"/>
    </row>
    <row r="805" spans="1:9" ht="18">
      <c r="A805" s="46"/>
      <c r="B805" s="47"/>
      <c r="C805" s="47"/>
      <c r="D805" s="47"/>
      <c r="E805" s="47"/>
      <c r="F805" s="47"/>
      <c r="G805" s="47"/>
      <c r="H805" s="47"/>
      <c r="I805" s="44"/>
    </row>
    <row r="806" spans="1:9" ht="18">
      <c r="A806" s="46"/>
      <c r="B806" s="47"/>
      <c r="C806" s="47"/>
      <c r="D806" s="47"/>
      <c r="E806" s="47"/>
      <c r="F806" s="47"/>
      <c r="G806" s="47"/>
      <c r="H806" s="47"/>
      <c r="I806" s="44"/>
    </row>
    <row r="807" spans="1:9" ht="18">
      <c r="A807" s="46"/>
      <c r="B807" s="47"/>
      <c r="C807" s="47"/>
      <c r="D807" s="47"/>
      <c r="E807" s="47"/>
      <c r="F807" s="47"/>
      <c r="G807" s="47"/>
      <c r="H807" s="47"/>
      <c r="I807" s="44"/>
    </row>
    <row r="808" spans="1:9" ht="18">
      <c r="A808" s="46"/>
      <c r="B808" s="47"/>
      <c r="C808" s="47"/>
      <c r="D808" s="47"/>
      <c r="E808" s="47"/>
      <c r="F808" s="47"/>
      <c r="G808" s="47"/>
      <c r="H808" s="47"/>
      <c r="I808" s="44"/>
    </row>
    <row r="809" spans="1:9" ht="18">
      <c r="A809" s="46"/>
      <c r="B809" s="47"/>
      <c r="C809" s="47"/>
      <c r="D809" s="47"/>
      <c r="E809" s="47"/>
      <c r="F809" s="47"/>
      <c r="G809" s="47"/>
      <c r="H809" s="47"/>
      <c r="I809" s="44"/>
    </row>
    <row r="810" spans="1:9" ht="18">
      <c r="A810" s="46"/>
      <c r="B810" s="47"/>
      <c r="C810" s="47"/>
      <c r="D810" s="47"/>
      <c r="E810" s="47"/>
      <c r="F810" s="47"/>
      <c r="G810" s="47"/>
      <c r="H810" s="47"/>
      <c r="I810" s="44"/>
    </row>
    <row r="811" spans="1:9" ht="18">
      <c r="A811" s="46"/>
      <c r="B811" s="47"/>
      <c r="C811" s="47"/>
      <c r="D811" s="47"/>
      <c r="E811" s="47"/>
      <c r="F811" s="47"/>
      <c r="G811" s="47"/>
      <c r="H811" s="47"/>
      <c r="I811" s="44"/>
    </row>
    <row r="812" spans="1:9" ht="18">
      <c r="A812" s="46"/>
      <c r="B812" s="47"/>
      <c r="C812" s="47"/>
      <c r="D812" s="47"/>
      <c r="E812" s="47"/>
      <c r="F812" s="47"/>
      <c r="G812" s="47"/>
      <c r="H812" s="47"/>
      <c r="I812" s="44"/>
    </row>
    <row r="813" spans="1:9" ht="18">
      <c r="A813" s="46"/>
      <c r="B813" s="47"/>
      <c r="C813" s="47"/>
      <c r="D813" s="47"/>
      <c r="E813" s="47"/>
      <c r="F813" s="47"/>
      <c r="G813" s="47"/>
      <c r="H813" s="47"/>
      <c r="I813" s="44"/>
    </row>
    <row r="814" spans="1:9" ht="18">
      <c r="A814" s="46"/>
      <c r="B814" s="47"/>
      <c r="C814" s="47"/>
      <c r="D814" s="47"/>
      <c r="E814" s="47"/>
      <c r="F814" s="47"/>
      <c r="G814" s="47"/>
      <c r="H814" s="47"/>
      <c r="I814" s="44"/>
    </row>
    <row r="815" spans="1:9" ht="18">
      <c r="A815" s="46"/>
      <c r="B815" s="47"/>
      <c r="C815" s="47"/>
      <c r="D815" s="47"/>
      <c r="E815" s="47"/>
      <c r="F815" s="47"/>
      <c r="G815" s="47"/>
      <c r="H815" s="47"/>
      <c r="I815" s="44"/>
    </row>
    <row r="816" spans="1:9" ht="18">
      <c r="A816" s="46"/>
      <c r="B816" s="47"/>
      <c r="C816" s="47"/>
      <c r="D816" s="47"/>
      <c r="E816" s="47"/>
      <c r="F816" s="47"/>
      <c r="G816" s="47"/>
      <c r="H816" s="47"/>
      <c r="I816" s="44"/>
    </row>
    <row r="817" spans="1:9" ht="18">
      <c r="A817" s="46"/>
      <c r="B817" s="47"/>
      <c r="C817" s="47"/>
      <c r="D817" s="47"/>
      <c r="E817" s="47"/>
      <c r="F817" s="47"/>
      <c r="G817" s="47"/>
      <c r="H817" s="47"/>
      <c r="I817" s="44"/>
    </row>
    <row r="818" spans="1:9" ht="18">
      <c r="A818" s="46"/>
      <c r="B818" s="47"/>
      <c r="C818" s="47"/>
      <c r="D818" s="47"/>
      <c r="E818" s="47"/>
      <c r="F818" s="47"/>
      <c r="G818" s="47"/>
      <c r="H818" s="47"/>
      <c r="I818" s="44"/>
    </row>
    <row r="819" spans="1:9" ht="18">
      <c r="A819" s="46"/>
      <c r="B819" s="47"/>
      <c r="C819" s="47"/>
      <c r="D819" s="47"/>
      <c r="E819" s="47"/>
      <c r="F819" s="47"/>
      <c r="G819" s="47"/>
      <c r="H819" s="47"/>
      <c r="I819" s="44"/>
    </row>
    <row r="820" spans="1:9" ht="18">
      <c r="A820" s="46"/>
      <c r="B820" s="47"/>
      <c r="C820" s="47"/>
      <c r="D820" s="47"/>
      <c r="E820" s="47"/>
      <c r="F820" s="47"/>
      <c r="G820" s="47"/>
      <c r="H820" s="47"/>
      <c r="I820" s="44"/>
    </row>
    <row r="821" spans="1:9" ht="18">
      <c r="A821" s="46"/>
      <c r="B821" s="47"/>
      <c r="C821" s="47"/>
      <c r="D821" s="47"/>
      <c r="E821" s="47"/>
      <c r="F821" s="47"/>
      <c r="G821" s="47"/>
      <c r="H821" s="47"/>
      <c r="I821" s="44"/>
    </row>
    <row r="822" spans="1:9" ht="18">
      <c r="A822" s="46"/>
      <c r="B822" s="47"/>
      <c r="C822" s="47"/>
      <c r="D822" s="47"/>
      <c r="E822" s="47"/>
      <c r="F822" s="47"/>
      <c r="G822" s="47"/>
      <c r="H822" s="47"/>
      <c r="I822" s="44"/>
    </row>
    <row r="823" spans="1:9" ht="18">
      <c r="A823" s="46"/>
      <c r="B823" s="47"/>
      <c r="C823" s="47"/>
      <c r="D823" s="47"/>
      <c r="E823" s="47"/>
      <c r="F823" s="47"/>
      <c r="G823" s="47"/>
      <c r="H823" s="47"/>
      <c r="I823" s="44"/>
    </row>
    <row r="824" spans="1:9" ht="18">
      <c r="A824" s="46"/>
      <c r="B824" s="47"/>
      <c r="C824" s="47"/>
      <c r="D824" s="47"/>
      <c r="E824" s="47"/>
      <c r="F824" s="47"/>
      <c r="G824" s="47"/>
      <c r="H824" s="47"/>
      <c r="I824" s="44"/>
    </row>
    <row r="825" spans="1:9" ht="18">
      <c r="A825" s="46"/>
      <c r="B825" s="47"/>
      <c r="C825" s="47"/>
      <c r="D825" s="47"/>
      <c r="E825" s="47"/>
      <c r="F825" s="47"/>
      <c r="G825" s="47"/>
      <c r="H825" s="47"/>
      <c r="I825" s="44"/>
    </row>
    <row r="826" spans="1:9" ht="18">
      <c r="A826" s="46"/>
      <c r="B826" s="47"/>
      <c r="C826" s="47"/>
      <c r="D826" s="47"/>
      <c r="E826" s="47"/>
      <c r="F826" s="47"/>
      <c r="G826" s="47"/>
      <c r="H826" s="47"/>
      <c r="I826" s="44"/>
    </row>
    <row r="827" spans="1:9" ht="18">
      <c r="A827" s="46"/>
      <c r="B827" s="47"/>
      <c r="C827" s="47"/>
      <c r="D827" s="47"/>
      <c r="E827" s="47"/>
      <c r="F827" s="47"/>
      <c r="G827" s="47"/>
      <c r="H827" s="47"/>
      <c r="I827" s="44"/>
    </row>
    <row r="828" spans="1:9" ht="18">
      <c r="A828" s="46"/>
      <c r="B828" s="47"/>
      <c r="C828" s="47"/>
      <c r="D828" s="47"/>
      <c r="E828" s="47"/>
      <c r="F828" s="47"/>
      <c r="G828" s="47"/>
      <c r="H828" s="47"/>
      <c r="I828" s="44"/>
    </row>
    <row r="829" spans="1:9" ht="18">
      <c r="A829" s="46"/>
      <c r="B829" s="47"/>
      <c r="C829" s="47"/>
      <c r="D829" s="47"/>
      <c r="E829" s="47"/>
      <c r="F829" s="47"/>
      <c r="G829" s="47"/>
      <c r="H829" s="47"/>
      <c r="I829" s="44"/>
    </row>
    <row r="830" spans="1:9" ht="18">
      <c r="A830" s="46"/>
      <c r="B830" s="47"/>
      <c r="C830" s="47"/>
      <c r="D830" s="47"/>
      <c r="E830" s="47"/>
      <c r="F830" s="47"/>
      <c r="G830" s="47"/>
      <c r="H830" s="47"/>
      <c r="I830" s="44"/>
    </row>
    <row r="831" spans="1:9" ht="18">
      <c r="A831" s="46"/>
      <c r="B831" s="47"/>
      <c r="C831" s="47"/>
      <c r="D831" s="47"/>
      <c r="E831" s="47"/>
      <c r="F831" s="47"/>
      <c r="G831" s="47"/>
      <c r="H831" s="47"/>
      <c r="I831" s="44"/>
    </row>
    <row r="832" spans="1:9" ht="18">
      <c r="A832" s="46"/>
      <c r="B832" s="47"/>
      <c r="C832" s="47"/>
      <c r="D832" s="47"/>
      <c r="E832" s="47"/>
      <c r="F832" s="47"/>
      <c r="G832" s="47"/>
      <c r="H832" s="47"/>
      <c r="I832" s="44"/>
    </row>
    <row r="833" spans="1:9" ht="18">
      <c r="A833" s="46"/>
      <c r="B833" s="47"/>
      <c r="C833" s="47"/>
      <c r="D833" s="47"/>
      <c r="E833" s="47"/>
      <c r="F833" s="47"/>
      <c r="G833" s="47"/>
      <c r="H833" s="47"/>
      <c r="I833" s="44"/>
    </row>
    <row r="834" spans="1:9" ht="18">
      <c r="A834" s="46"/>
      <c r="B834" s="47"/>
      <c r="C834" s="47"/>
      <c r="D834" s="47"/>
      <c r="E834" s="47"/>
      <c r="F834" s="47"/>
      <c r="G834" s="47"/>
      <c r="H834" s="47"/>
      <c r="I834" s="44"/>
    </row>
    <row r="835" spans="1:9" ht="18">
      <c r="A835" s="46"/>
      <c r="B835" s="47"/>
      <c r="C835" s="47"/>
      <c r="D835" s="47"/>
      <c r="E835" s="47"/>
      <c r="F835" s="47"/>
      <c r="G835" s="47"/>
      <c r="H835" s="47"/>
      <c r="I835" s="44"/>
    </row>
    <row r="836" spans="1:9" ht="18">
      <c r="A836" s="46"/>
      <c r="B836" s="47"/>
      <c r="C836" s="47"/>
      <c r="D836" s="47"/>
      <c r="E836" s="47"/>
      <c r="F836" s="47"/>
      <c r="G836" s="47"/>
      <c r="H836" s="47"/>
      <c r="I836" s="44"/>
    </row>
    <row r="837" spans="1:9" ht="18">
      <c r="A837" s="46"/>
      <c r="B837" s="47"/>
      <c r="C837" s="47"/>
      <c r="D837" s="47"/>
      <c r="E837" s="47"/>
      <c r="F837" s="47"/>
      <c r="G837" s="47"/>
      <c r="H837" s="47"/>
      <c r="I837" s="44"/>
    </row>
    <row r="838" spans="1:9" ht="18">
      <c r="A838" s="46"/>
      <c r="B838" s="47"/>
      <c r="C838" s="47"/>
      <c r="D838" s="47"/>
      <c r="E838" s="47"/>
      <c r="F838" s="47"/>
      <c r="G838" s="47"/>
      <c r="H838" s="47"/>
      <c r="I838" s="44"/>
    </row>
    <row r="839" spans="1:9" ht="18">
      <c r="A839" s="46"/>
      <c r="B839" s="47"/>
      <c r="C839" s="47"/>
      <c r="D839" s="47"/>
      <c r="E839" s="47"/>
      <c r="F839" s="47"/>
      <c r="G839" s="47"/>
      <c r="H839" s="47"/>
      <c r="I839" s="44"/>
    </row>
    <row r="840" spans="1:9" ht="18">
      <c r="A840" s="46"/>
      <c r="B840" s="47"/>
      <c r="C840" s="47"/>
      <c r="D840" s="47"/>
      <c r="E840" s="47"/>
      <c r="F840" s="47"/>
      <c r="G840" s="47"/>
      <c r="H840" s="47"/>
      <c r="I840" s="44"/>
    </row>
    <row r="841" spans="1:9" ht="18">
      <c r="A841" s="46"/>
      <c r="B841" s="47"/>
      <c r="C841" s="47"/>
      <c r="D841" s="47"/>
      <c r="E841" s="47"/>
      <c r="F841" s="47"/>
      <c r="G841" s="47"/>
      <c r="H841" s="47"/>
      <c r="I841" s="44"/>
    </row>
    <row r="842" spans="1:9" ht="18">
      <c r="A842" s="46"/>
      <c r="B842" s="47"/>
      <c r="C842" s="47"/>
      <c r="D842" s="47"/>
      <c r="E842" s="47"/>
      <c r="F842" s="47"/>
      <c r="G842" s="47"/>
      <c r="H842" s="47"/>
      <c r="I842" s="44"/>
    </row>
    <row r="843" spans="1:9" ht="18">
      <c r="A843" s="46"/>
      <c r="B843" s="47"/>
      <c r="C843" s="47"/>
      <c r="D843" s="47"/>
      <c r="E843" s="47"/>
      <c r="F843" s="47"/>
      <c r="G843" s="47"/>
      <c r="H843" s="47"/>
      <c r="I843" s="44"/>
    </row>
    <row r="844" spans="1:9" ht="18">
      <c r="A844" s="46"/>
      <c r="B844" s="47"/>
      <c r="C844" s="47"/>
      <c r="D844" s="47"/>
      <c r="E844" s="47"/>
      <c r="F844" s="47"/>
      <c r="G844" s="47"/>
      <c r="H844" s="47"/>
      <c r="I844" s="44"/>
    </row>
    <row r="845" spans="1:9" ht="18">
      <c r="A845" s="46"/>
      <c r="B845" s="47"/>
      <c r="C845" s="47"/>
      <c r="D845" s="47"/>
      <c r="E845" s="47"/>
      <c r="F845" s="47"/>
      <c r="G845" s="47"/>
      <c r="H845" s="47"/>
      <c r="I845" s="44"/>
    </row>
    <row r="846" spans="1:9" ht="18">
      <c r="A846" s="46"/>
      <c r="B846" s="47"/>
      <c r="C846" s="47"/>
      <c r="D846" s="47"/>
      <c r="E846" s="47"/>
      <c r="F846" s="47"/>
      <c r="G846" s="47"/>
      <c r="H846" s="47"/>
      <c r="I846" s="44"/>
    </row>
    <row r="847" spans="1:9" ht="18">
      <c r="A847" s="46"/>
      <c r="B847" s="47"/>
      <c r="C847" s="47"/>
      <c r="D847" s="47"/>
      <c r="E847" s="47"/>
      <c r="F847" s="47"/>
      <c r="G847" s="47"/>
      <c r="H847" s="47"/>
      <c r="I847" s="44"/>
    </row>
    <row r="848" spans="1:9" ht="18">
      <c r="A848" s="46"/>
      <c r="B848" s="47"/>
      <c r="C848" s="47"/>
      <c r="D848" s="47"/>
      <c r="E848" s="47"/>
      <c r="F848" s="47"/>
      <c r="G848" s="47"/>
      <c r="H848" s="47"/>
      <c r="I848" s="44"/>
    </row>
    <row r="849" spans="1:9" ht="18">
      <c r="A849" s="46"/>
      <c r="B849" s="47"/>
      <c r="C849" s="47"/>
      <c r="D849" s="47"/>
      <c r="E849" s="47"/>
      <c r="F849" s="47"/>
      <c r="G849" s="47"/>
      <c r="H849" s="47"/>
      <c r="I849" s="44"/>
    </row>
    <row r="850" spans="1:9" ht="18">
      <c r="A850" s="46"/>
      <c r="B850" s="47"/>
      <c r="C850" s="47"/>
      <c r="D850" s="47"/>
      <c r="E850" s="47"/>
      <c r="F850" s="47"/>
      <c r="G850" s="47"/>
      <c r="H850" s="47"/>
      <c r="I850" s="44"/>
    </row>
    <row r="851" spans="1:9" ht="18">
      <c r="A851" s="46"/>
      <c r="B851" s="47"/>
      <c r="C851" s="47"/>
      <c r="D851" s="47"/>
      <c r="E851" s="47"/>
      <c r="F851" s="47"/>
      <c r="G851" s="47"/>
      <c r="H851" s="47"/>
      <c r="I851" s="44"/>
    </row>
    <row r="852" spans="1:9" ht="18">
      <c r="A852" s="46"/>
      <c r="B852" s="47"/>
      <c r="C852" s="47"/>
      <c r="D852" s="47"/>
      <c r="E852" s="47"/>
      <c r="F852" s="47"/>
      <c r="G852" s="47"/>
      <c r="H852" s="47"/>
      <c r="I852" s="44"/>
    </row>
    <row r="853" spans="1:9" ht="18">
      <c r="A853" s="46"/>
      <c r="B853" s="47"/>
      <c r="C853" s="47"/>
      <c r="D853" s="47"/>
      <c r="E853" s="47"/>
      <c r="F853" s="47"/>
      <c r="G853" s="47"/>
      <c r="H853" s="47"/>
      <c r="I853" s="44"/>
    </row>
    <row r="854" spans="1:9" ht="18">
      <c r="A854" s="46"/>
      <c r="B854" s="47"/>
      <c r="C854" s="47"/>
      <c r="D854" s="47"/>
      <c r="E854" s="47"/>
      <c r="F854" s="47"/>
      <c r="G854" s="47"/>
      <c r="H854" s="47"/>
      <c r="I854" s="44"/>
    </row>
    <row r="855" spans="1:9" ht="18">
      <c r="A855" s="46"/>
      <c r="B855" s="47"/>
      <c r="C855" s="47"/>
      <c r="D855" s="47"/>
      <c r="E855" s="47"/>
      <c r="F855" s="47"/>
      <c r="G855" s="47"/>
      <c r="H855" s="47"/>
      <c r="I855" s="44"/>
    </row>
    <row r="856" spans="1:9" ht="18">
      <c r="A856" s="46"/>
      <c r="B856" s="47"/>
      <c r="C856" s="47"/>
      <c r="D856" s="47"/>
      <c r="E856" s="47"/>
      <c r="F856" s="47"/>
      <c r="G856" s="47"/>
      <c r="H856" s="47"/>
      <c r="I856" s="44"/>
    </row>
    <row r="857" spans="1:9" ht="18">
      <c r="A857" s="46"/>
      <c r="B857" s="47"/>
      <c r="C857" s="47"/>
      <c r="D857" s="47"/>
      <c r="E857" s="47"/>
      <c r="F857" s="47"/>
      <c r="G857" s="47"/>
      <c r="H857" s="47"/>
      <c r="I857" s="44"/>
    </row>
    <row r="858" spans="1:9" ht="18">
      <c r="A858" s="46"/>
      <c r="B858" s="47"/>
      <c r="C858" s="47"/>
      <c r="D858" s="47"/>
      <c r="E858" s="47"/>
      <c r="F858" s="47"/>
      <c r="G858" s="47"/>
      <c r="H858" s="47"/>
      <c r="I858" s="44"/>
    </row>
    <row r="859" spans="1:9" ht="18">
      <c r="A859" s="46"/>
      <c r="B859" s="47"/>
      <c r="C859" s="47"/>
      <c r="D859" s="47"/>
      <c r="E859" s="47"/>
      <c r="F859" s="47"/>
      <c r="G859" s="47"/>
      <c r="H859" s="47"/>
      <c r="I859" s="44"/>
    </row>
    <row r="860" spans="1:9" ht="18">
      <c r="A860" s="46"/>
      <c r="B860" s="47"/>
      <c r="C860" s="47"/>
      <c r="D860" s="47"/>
      <c r="E860" s="47"/>
      <c r="F860" s="47"/>
      <c r="G860" s="47"/>
      <c r="H860" s="47"/>
      <c r="I860" s="44"/>
    </row>
    <row r="861" spans="1:9" ht="18">
      <c r="A861" s="46"/>
      <c r="B861" s="47"/>
      <c r="C861" s="47"/>
      <c r="D861" s="47"/>
      <c r="E861" s="47"/>
      <c r="F861" s="47"/>
      <c r="G861" s="47"/>
      <c r="H861" s="47"/>
      <c r="I861" s="44"/>
    </row>
    <row r="862" spans="1:9" ht="18">
      <c r="A862" s="46"/>
      <c r="B862" s="47"/>
      <c r="C862" s="47"/>
      <c r="D862" s="47"/>
      <c r="E862" s="47"/>
      <c r="F862" s="47"/>
      <c r="G862" s="47"/>
      <c r="H862" s="47"/>
      <c r="I862" s="44"/>
    </row>
    <row r="863" spans="1:9" ht="18">
      <c r="A863" s="46"/>
      <c r="B863" s="47"/>
      <c r="C863" s="47"/>
      <c r="D863" s="47"/>
      <c r="E863" s="47"/>
      <c r="F863" s="47"/>
      <c r="G863" s="47"/>
      <c r="H863" s="47"/>
      <c r="I863" s="44"/>
    </row>
    <row r="864" spans="1:9" ht="18">
      <c r="A864" s="46"/>
      <c r="B864" s="47"/>
      <c r="C864" s="47"/>
      <c r="D864" s="47"/>
      <c r="E864" s="47"/>
      <c r="F864" s="47"/>
      <c r="G864" s="47"/>
      <c r="H864" s="47"/>
      <c r="I864" s="44"/>
    </row>
    <row r="865" spans="1:9" ht="18">
      <c r="A865" s="46"/>
      <c r="B865" s="47"/>
      <c r="C865" s="47"/>
      <c r="D865" s="47"/>
      <c r="E865" s="47"/>
      <c r="F865" s="47"/>
      <c r="G865" s="47"/>
      <c r="H865" s="47"/>
      <c r="I865" s="44"/>
    </row>
    <row r="866" spans="1:9" ht="18">
      <c r="A866" s="46"/>
      <c r="B866" s="47"/>
      <c r="C866" s="47"/>
      <c r="D866" s="47"/>
      <c r="E866" s="47"/>
      <c r="F866" s="47"/>
      <c r="G866" s="47"/>
      <c r="H866" s="47"/>
      <c r="I866" s="44"/>
    </row>
    <row r="867" spans="1:9" ht="18">
      <c r="A867" s="46"/>
      <c r="B867" s="47"/>
      <c r="C867" s="47"/>
      <c r="D867" s="47"/>
      <c r="E867" s="47"/>
      <c r="F867" s="47"/>
      <c r="G867" s="47"/>
      <c r="H867" s="47"/>
      <c r="I867" s="44"/>
    </row>
    <row r="868" spans="1:9" ht="18">
      <c r="A868" s="46"/>
      <c r="B868" s="47"/>
      <c r="C868" s="47"/>
      <c r="D868" s="47"/>
      <c r="E868" s="47"/>
      <c r="F868" s="47"/>
      <c r="G868" s="47"/>
      <c r="H868" s="47"/>
      <c r="I868" s="44"/>
    </row>
    <row r="869" spans="1:9" ht="18">
      <c r="A869" s="46"/>
      <c r="B869" s="47"/>
      <c r="C869" s="47"/>
      <c r="D869" s="47"/>
      <c r="E869" s="47"/>
      <c r="F869" s="47"/>
      <c r="G869" s="47"/>
      <c r="H869" s="47"/>
      <c r="I869" s="44"/>
    </row>
    <row r="870" spans="1:9" ht="18">
      <c r="A870" s="46"/>
      <c r="B870" s="47"/>
      <c r="C870" s="47"/>
      <c r="D870" s="47"/>
      <c r="E870" s="47"/>
      <c r="F870" s="47"/>
      <c r="G870" s="47"/>
      <c r="H870" s="47"/>
      <c r="I870" s="44"/>
    </row>
    <row r="871" spans="1:9" ht="18">
      <c r="A871" s="46"/>
      <c r="B871" s="47"/>
      <c r="C871" s="47"/>
      <c r="D871" s="47"/>
      <c r="E871" s="47"/>
      <c r="F871" s="47"/>
      <c r="G871" s="47"/>
      <c r="H871" s="47"/>
      <c r="I871" s="44"/>
    </row>
    <row r="872" spans="1:9" ht="18">
      <c r="A872" s="46"/>
      <c r="B872" s="47"/>
      <c r="C872" s="47"/>
      <c r="D872" s="47"/>
      <c r="E872" s="47"/>
      <c r="F872" s="47"/>
      <c r="G872" s="47"/>
      <c r="H872" s="47"/>
      <c r="I872" s="44"/>
    </row>
    <row r="873" spans="1:9" ht="18">
      <c r="A873" s="46"/>
      <c r="B873" s="47"/>
      <c r="C873" s="47"/>
      <c r="D873" s="47"/>
      <c r="E873" s="47"/>
      <c r="F873" s="47"/>
      <c r="G873" s="47"/>
      <c r="H873" s="47"/>
      <c r="I873" s="44"/>
    </row>
    <row r="874" spans="1:9" ht="18">
      <c r="A874" s="46"/>
      <c r="B874" s="47"/>
      <c r="C874" s="47"/>
      <c r="D874" s="47"/>
      <c r="E874" s="47"/>
      <c r="F874" s="47"/>
      <c r="G874" s="47"/>
      <c r="H874" s="47"/>
      <c r="I874" s="44"/>
    </row>
    <row r="875" spans="1:9" ht="18">
      <c r="A875" s="46"/>
      <c r="B875" s="47"/>
      <c r="C875" s="47"/>
      <c r="D875" s="47"/>
      <c r="E875" s="47"/>
      <c r="F875" s="47"/>
      <c r="G875" s="47"/>
      <c r="H875" s="47"/>
      <c r="I875" s="44"/>
    </row>
    <row r="876" spans="1:9" ht="18">
      <c r="A876" s="46"/>
      <c r="B876" s="47"/>
      <c r="C876" s="47"/>
      <c r="D876" s="47"/>
      <c r="E876" s="47"/>
      <c r="F876" s="47"/>
      <c r="G876" s="47"/>
      <c r="H876" s="47"/>
      <c r="I876" s="44"/>
    </row>
    <row r="877" spans="1:9" ht="18">
      <c r="A877" s="46"/>
      <c r="B877" s="47"/>
      <c r="C877" s="47"/>
      <c r="D877" s="47"/>
      <c r="E877" s="47"/>
      <c r="F877" s="47"/>
      <c r="G877" s="47"/>
      <c r="H877" s="47"/>
      <c r="I877" s="44"/>
    </row>
    <row r="878" spans="1:9" ht="18">
      <c r="A878" s="46"/>
      <c r="B878" s="47"/>
      <c r="C878" s="47"/>
      <c r="D878" s="47"/>
      <c r="E878" s="47"/>
      <c r="F878" s="47"/>
      <c r="G878" s="47"/>
      <c r="H878" s="47"/>
      <c r="I878" s="44"/>
    </row>
    <row r="879" spans="1:9" ht="18">
      <c r="A879" s="46"/>
      <c r="B879" s="47"/>
      <c r="C879" s="47"/>
      <c r="D879" s="47"/>
      <c r="E879" s="47"/>
      <c r="F879" s="47"/>
      <c r="G879" s="47"/>
      <c r="H879" s="47"/>
      <c r="I879" s="44"/>
    </row>
    <row r="880" spans="1:9" ht="18">
      <c r="A880" s="46"/>
      <c r="B880" s="47"/>
      <c r="C880" s="47"/>
      <c r="D880" s="47"/>
      <c r="E880" s="47"/>
      <c r="F880" s="47"/>
      <c r="G880" s="47"/>
      <c r="H880" s="47"/>
      <c r="I880" s="44"/>
    </row>
    <row r="881" spans="1:9" ht="18">
      <c r="A881" s="46"/>
      <c r="B881" s="47"/>
      <c r="C881" s="47"/>
      <c r="D881" s="47"/>
      <c r="E881" s="47"/>
      <c r="F881" s="47"/>
      <c r="G881" s="47"/>
      <c r="H881" s="47"/>
      <c r="I881" s="44"/>
    </row>
    <row r="882" spans="1:9" ht="18">
      <c r="A882" s="46"/>
      <c r="B882" s="47"/>
      <c r="C882" s="47"/>
      <c r="D882" s="47"/>
      <c r="E882" s="47"/>
      <c r="F882" s="47"/>
      <c r="G882" s="47"/>
      <c r="H882" s="47"/>
      <c r="I882" s="44"/>
    </row>
    <row r="883" spans="1:9" ht="18">
      <c r="A883" s="46"/>
      <c r="B883" s="47"/>
      <c r="C883" s="47"/>
      <c r="D883" s="47"/>
      <c r="E883" s="47"/>
      <c r="F883" s="47"/>
      <c r="G883" s="47"/>
      <c r="H883" s="47"/>
      <c r="I883" s="44"/>
    </row>
    <row r="884" spans="1:9" ht="18">
      <c r="A884" s="46"/>
      <c r="B884" s="47"/>
      <c r="C884" s="47"/>
      <c r="D884" s="47"/>
      <c r="E884" s="47"/>
      <c r="F884" s="47"/>
      <c r="G884" s="47"/>
      <c r="H884" s="47"/>
      <c r="I884" s="44"/>
    </row>
    <row r="885" spans="1:9" ht="18">
      <c r="A885" s="46"/>
      <c r="B885" s="47"/>
      <c r="C885" s="47"/>
      <c r="D885" s="47"/>
      <c r="E885" s="47"/>
      <c r="F885" s="47"/>
      <c r="G885" s="47"/>
      <c r="H885" s="47"/>
      <c r="I885" s="44"/>
    </row>
    <row r="886" spans="1:9" ht="18">
      <c r="A886" s="46"/>
      <c r="B886" s="47"/>
      <c r="C886" s="47"/>
      <c r="D886" s="47"/>
      <c r="E886" s="47"/>
      <c r="F886" s="47"/>
      <c r="G886" s="47"/>
      <c r="H886" s="47"/>
      <c r="I886" s="44"/>
    </row>
    <row r="887" spans="1:9" ht="18">
      <c r="A887" s="46"/>
      <c r="B887" s="47"/>
      <c r="C887" s="47"/>
      <c r="D887" s="47"/>
      <c r="E887" s="47"/>
      <c r="F887" s="47"/>
      <c r="G887" s="47"/>
      <c r="H887" s="47"/>
      <c r="I887" s="44"/>
    </row>
    <row r="888" spans="1:9" ht="18">
      <c r="A888" s="46"/>
      <c r="B888" s="47"/>
      <c r="C888" s="47"/>
      <c r="D888" s="47"/>
      <c r="E888" s="47"/>
      <c r="F888" s="47"/>
      <c r="G888" s="47"/>
      <c r="H888" s="47"/>
      <c r="I888" s="44"/>
    </row>
    <row r="889" spans="1:9" ht="18">
      <c r="A889" s="46"/>
      <c r="B889" s="47"/>
      <c r="C889" s="47"/>
      <c r="D889" s="47"/>
      <c r="E889" s="47"/>
      <c r="F889" s="47"/>
      <c r="G889" s="47"/>
      <c r="H889" s="47"/>
      <c r="I889" s="44"/>
    </row>
    <row r="890" spans="1:9" ht="18">
      <c r="A890" s="46"/>
      <c r="B890" s="47"/>
      <c r="C890" s="47"/>
      <c r="D890" s="47"/>
      <c r="E890" s="47"/>
      <c r="F890" s="47"/>
      <c r="G890" s="47"/>
      <c r="H890" s="47"/>
      <c r="I890" s="44"/>
    </row>
    <row r="891" spans="1:9" ht="18">
      <c r="A891" s="46"/>
      <c r="B891" s="47"/>
      <c r="C891" s="47"/>
      <c r="D891" s="47"/>
      <c r="E891" s="47"/>
      <c r="F891" s="47"/>
      <c r="G891" s="47"/>
      <c r="H891" s="47"/>
      <c r="I891" s="44"/>
    </row>
    <row r="892" spans="1:9" ht="18">
      <c r="A892" s="46"/>
      <c r="B892" s="47"/>
      <c r="C892" s="47"/>
      <c r="D892" s="47"/>
      <c r="E892" s="47"/>
      <c r="F892" s="47"/>
      <c r="G892" s="47"/>
      <c r="H892" s="47"/>
      <c r="I892" s="44"/>
    </row>
    <row r="893" spans="1:9" ht="18">
      <c r="A893" s="46"/>
      <c r="B893" s="47"/>
      <c r="C893" s="47"/>
      <c r="D893" s="47"/>
      <c r="E893" s="47"/>
      <c r="F893" s="47"/>
      <c r="G893" s="47"/>
      <c r="H893" s="47"/>
      <c r="I893" s="44"/>
    </row>
    <row r="894" spans="1:9" ht="18">
      <c r="A894" s="46"/>
      <c r="B894" s="47"/>
      <c r="C894" s="47"/>
      <c r="D894" s="47"/>
      <c r="E894" s="47"/>
      <c r="F894" s="47"/>
      <c r="G894" s="47"/>
      <c r="H894" s="47"/>
      <c r="I894" s="44"/>
    </row>
    <row r="895" spans="1:9" ht="18">
      <c r="A895" s="46"/>
      <c r="B895" s="47"/>
      <c r="C895" s="47"/>
      <c r="D895" s="47"/>
      <c r="E895" s="47"/>
      <c r="F895" s="47"/>
      <c r="G895" s="47"/>
      <c r="H895" s="47"/>
      <c r="I895" s="44"/>
    </row>
    <row r="896" spans="1:9" ht="18">
      <c r="A896" s="46"/>
      <c r="B896" s="47"/>
      <c r="C896" s="47"/>
      <c r="D896" s="47"/>
      <c r="E896" s="47"/>
      <c r="F896" s="47"/>
      <c r="G896" s="47"/>
      <c r="H896" s="47"/>
      <c r="I896" s="44"/>
    </row>
    <row r="897" spans="1:9" ht="18">
      <c r="A897" s="46"/>
      <c r="B897" s="47"/>
      <c r="C897" s="47"/>
      <c r="D897" s="47"/>
      <c r="E897" s="47"/>
      <c r="F897" s="47"/>
      <c r="G897" s="47"/>
      <c r="H897" s="47"/>
      <c r="I897" s="44"/>
    </row>
    <row r="898" spans="1:9" ht="18">
      <c r="A898" s="46"/>
      <c r="B898" s="47"/>
      <c r="C898" s="47"/>
      <c r="D898" s="47"/>
      <c r="E898" s="47"/>
      <c r="F898" s="47"/>
      <c r="G898" s="47"/>
      <c r="H898" s="47"/>
      <c r="I898" s="44"/>
    </row>
    <row r="899" spans="1:9" ht="18">
      <c r="A899" s="46"/>
      <c r="B899" s="47"/>
      <c r="C899" s="47"/>
      <c r="D899" s="47"/>
      <c r="E899" s="47"/>
      <c r="F899" s="47"/>
      <c r="G899" s="47"/>
      <c r="H899" s="47"/>
      <c r="I899" s="44"/>
    </row>
    <row r="900" spans="1:9" ht="18">
      <c r="A900" s="46"/>
      <c r="B900" s="47"/>
      <c r="C900" s="47"/>
      <c r="D900" s="47"/>
      <c r="E900" s="47"/>
      <c r="F900" s="47"/>
      <c r="G900" s="47"/>
      <c r="H900" s="47"/>
      <c r="I900" s="44"/>
    </row>
    <row r="901" spans="1:9" ht="18">
      <c r="A901" s="46"/>
      <c r="B901" s="47"/>
      <c r="C901" s="47"/>
      <c r="D901" s="47"/>
      <c r="E901" s="47"/>
      <c r="F901" s="47"/>
      <c r="G901" s="47"/>
      <c r="H901" s="47"/>
      <c r="I901" s="44"/>
    </row>
    <row r="902" spans="1:9" ht="18">
      <c r="A902" s="46"/>
      <c r="B902" s="47"/>
      <c r="C902" s="47"/>
      <c r="D902" s="47"/>
      <c r="E902" s="47"/>
      <c r="F902" s="47"/>
      <c r="G902" s="47"/>
      <c r="H902" s="47"/>
      <c r="I902" s="44"/>
    </row>
    <row r="903" spans="1:9" ht="18">
      <c r="A903" s="46"/>
      <c r="B903" s="47"/>
      <c r="C903" s="47"/>
      <c r="D903" s="47"/>
      <c r="E903" s="47"/>
      <c r="F903" s="47"/>
      <c r="G903" s="47"/>
      <c r="H903" s="47"/>
      <c r="I903" s="44"/>
    </row>
    <row r="904" spans="1:9" ht="18">
      <c r="A904" s="46"/>
      <c r="B904" s="47"/>
      <c r="C904" s="47"/>
      <c r="D904" s="47"/>
      <c r="E904" s="47"/>
      <c r="F904" s="47"/>
      <c r="G904" s="47"/>
      <c r="H904" s="47"/>
      <c r="I904" s="44"/>
    </row>
    <row r="905" spans="1:9" ht="18">
      <c r="A905" s="46"/>
      <c r="B905" s="47"/>
      <c r="C905" s="47"/>
      <c r="D905" s="47"/>
      <c r="E905" s="47"/>
      <c r="F905" s="47"/>
      <c r="G905" s="47"/>
      <c r="H905" s="47"/>
      <c r="I905" s="44"/>
    </row>
    <row r="906" spans="1:9" ht="18">
      <c r="A906" s="46"/>
      <c r="B906" s="47"/>
      <c r="C906" s="47"/>
      <c r="D906" s="47"/>
      <c r="E906" s="47"/>
      <c r="F906" s="47"/>
      <c r="G906" s="47"/>
      <c r="H906" s="47"/>
      <c r="I906" s="44"/>
    </row>
    <row r="907" spans="1:9" ht="18">
      <c r="A907" s="46"/>
      <c r="B907" s="47"/>
      <c r="C907" s="47"/>
      <c r="D907" s="47"/>
      <c r="E907" s="47"/>
      <c r="F907" s="47"/>
      <c r="G907" s="47"/>
      <c r="H907" s="47"/>
      <c r="I907" s="44"/>
    </row>
    <row r="908" spans="1:9" ht="18">
      <c r="A908" s="46"/>
      <c r="B908" s="47"/>
      <c r="C908" s="47"/>
      <c r="D908" s="47"/>
      <c r="E908" s="47"/>
      <c r="F908" s="47"/>
      <c r="G908" s="47"/>
      <c r="H908" s="47"/>
      <c r="I908" s="44"/>
    </row>
    <row r="909" spans="1:9" ht="18">
      <c r="A909" s="46"/>
      <c r="B909" s="47"/>
      <c r="C909" s="47"/>
      <c r="D909" s="47"/>
      <c r="E909" s="47"/>
      <c r="F909" s="47"/>
      <c r="G909" s="47"/>
      <c r="H909" s="47"/>
      <c r="I909" s="44"/>
    </row>
    <row r="910" spans="1:9" ht="18">
      <c r="A910" s="46"/>
      <c r="B910" s="47"/>
      <c r="C910" s="47"/>
      <c r="D910" s="47"/>
      <c r="E910" s="47"/>
      <c r="F910" s="47"/>
      <c r="G910" s="47"/>
      <c r="H910" s="47"/>
      <c r="I910" s="44"/>
    </row>
    <row r="911" spans="1:9" ht="18">
      <c r="A911" s="46"/>
      <c r="B911" s="47"/>
      <c r="C911" s="47"/>
      <c r="D911" s="47"/>
      <c r="E911" s="47"/>
      <c r="F911" s="47"/>
      <c r="G911" s="47"/>
      <c r="H911" s="47"/>
      <c r="I911" s="44"/>
    </row>
    <row r="912" spans="1:9" ht="18">
      <c r="A912" s="46"/>
      <c r="B912" s="47"/>
      <c r="C912" s="47"/>
      <c r="D912" s="47"/>
      <c r="E912" s="47"/>
      <c r="F912" s="47"/>
      <c r="G912" s="47"/>
      <c r="H912" s="47"/>
      <c r="I912" s="44"/>
    </row>
    <row r="913" spans="1:9" ht="18">
      <c r="A913" s="46"/>
      <c r="B913" s="47"/>
      <c r="C913" s="47"/>
      <c r="D913" s="47"/>
      <c r="E913" s="47"/>
      <c r="F913" s="47"/>
      <c r="G913" s="47"/>
      <c r="H913" s="47"/>
      <c r="I913" s="44"/>
    </row>
    <row r="914" spans="1:9" ht="18">
      <c r="A914" s="46"/>
      <c r="B914" s="47"/>
      <c r="C914" s="47"/>
      <c r="D914" s="47"/>
      <c r="E914" s="47"/>
      <c r="F914" s="47"/>
      <c r="G914" s="47"/>
      <c r="H914" s="47"/>
      <c r="I914" s="44"/>
    </row>
    <row r="915" spans="1:9" ht="18">
      <c r="A915" s="46"/>
      <c r="B915" s="47"/>
      <c r="C915" s="47"/>
      <c r="D915" s="47"/>
      <c r="E915" s="47"/>
      <c r="F915" s="47"/>
      <c r="G915" s="47"/>
      <c r="H915" s="47"/>
      <c r="I915" s="44"/>
    </row>
    <row r="916" spans="1:9" ht="18">
      <c r="A916" s="46"/>
      <c r="B916" s="47"/>
      <c r="C916" s="47"/>
      <c r="D916" s="47"/>
      <c r="E916" s="47"/>
      <c r="F916" s="47"/>
      <c r="G916" s="47"/>
      <c r="H916" s="47"/>
      <c r="I916" s="44"/>
    </row>
    <row r="917" spans="1:9" ht="18">
      <c r="A917" s="46"/>
      <c r="B917" s="47"/>
      <c r="C917" s="47"/>
      <c r="D917" s="47"/>
      <c r="E917" s="47"/>
      <c r="F917" s="47"/>
      <c r="G917" s="47"/>
      <c r="H917" s="47"/>
      <c r="I917" s="44"/>
    </row>
    <row r="918" spans="1:9" ht="18">
      <c r="A918" s="46"/>
      <c r="B918" s="47"/>
      <c r="C918" s="47"/>
      <c r="D918" s="47"/>
      <c r="E918" s="47"/>
      <c r="F918" s="47"/>
      <c r="G918" s="47"/>
      <c r="H918" s="47"/>
      <c r="I918" s="44"/>
    </row>
    <row r="919" spans="1:9" ht="18">
      <c r="A919" s="46"/>
      <c r="B919" s="47"/>
      <c r="C919" s="47"/>
      <c r="D919" s="47"/>
      <c r="E919" s="47"/>
      <c r="F919" s="47"/>
      <c r="G919" s="47"/>
      <c r="H919" s="47"/>
      <c r="I919" s="44"/>
    </row>
    <row r="920" spans="1:9" ht="18">
      <c r="A920" s="46"/>
      <c r="B920" s="47"/>
      <c r="C920" s="47"/>
      <c r="D920" s="47"/>
      <c r="E920" s="47"/>
      <c r="F920" s="47"/>
      <c r="G920" s="47"/>
      <c r="H920" s="47"/>
      <c r="I920" s="44"/>
    </row>
    <row r="921" spans="1:9" ht="18">
      <c r="A921" s="46"/>
      <c r="B921" s="47"/>
      <c r="C921" s="47"/>
      <c r="D921" s="47"/>
      <c r="E921" s="47"/>
      <c r="F921" s="47"/>
      <c r="G921" s="47"/>
      <c r="H921" s="47"/>
      <c r="I921" s="44"/>
    </row>
    <row r="922" spans="1:9" ht="18">
      <c r="A922" s="46"/>
      <c r="B922" s="47"/>
      <c r="C922" s="47"/>
      <c r="D922" s="47"/>
      <c r="E922" s="47"/>
      <c r="F922" s="47"/>
      <c r="G922" s="47"/>
      <c r="H922" s="47"/>
      <c r="I922" s="44"/>
    </row>
    <row r="923" spans="1:9" ht="18">
      <c r="A923" s="46"/>
      <c r="B923" s="47"/>
      <c r="C923" s="47"/>
      <c r="D923" s="47"/>
      <c r="E923" s="47"/>
      <c r="F923" s="47"/>
      <c r="G923" s="47"/>
      <c r="H923" s="47"/>
      <c r="I923" s="44"/>
    </row>
    <row r="924" spans="1:9" ht="18">
      <c r="A924" s="46"/>
      <c r="B924" s="47"/>
      <c r="C924" s="47"/>
      <c r="D924" s="47"/>
      <c r="E924" s="47"/>
      <c r="F924" s="47"/>
      <c r="G924" s="47"/>
      <c r="H924" s="47"/>
      <c r="I924" s="44"/>
    </row>
    <row r="925" spans="1:9" ht="18">
      <c r="A925" s="46"/>
      <c r="B925" s="47"/>
      <c r="C925" s="47"/>
      <c r="D925" s="47"/>
      <c r="E925" s="47"/>
      <c r="F925" s="47"/>
      <c r="G925" s="47"/>
      <c r="H925" s="47"/>
      <c r="I925" s="44"/>
    </row>
    <row r="926" spans="1:9" ht="18">
      <c r="A926" s="46"/>
      <c r="B926" s="47"/>
      <c r="C926" s="47"/>
      <c r="D926" s="47"/>
      <c r="E926" s="47"/>
      <c r="F926" s="47"/>
      <c r="G926" s="47"/>
      <c r="H926" s="47"/>
      <c r="I926" s="44"/>
    </row>
    <row r="927" spans="1:9" ht="18">
      <c r="A927" s="46"/>
      <c r="B927" s="47"/>
      <c r="C927" s="47"/>
      <c r="D927" s="47"/>
      <c r="E927" s="47"/>
      <c r="F927" s="47"/>
      <c r="G927" s="47"/>
      <c r="H927" s="47"/>
      <c r="I927" s="44"/>
    </row>
    <row r="928" spans="1:9" ht="18">
      <c r="A928" s="46"/>
      <c r="B928" s="47"/>
      <c r="C928" s="47"/>
      <c r="D928" s="47"/>
      <c r="E928" s="47"/>
      <c r="F928" s="47"/>
      <c r="G928" s="47"/>
      <c r="H928" s="47"/>
      <c r="I928" s="44"/>
    </row>
    <row r="929" spans="1:9" ht="18">
      <c r="A929" s="46"/>
      <c r="B929" s="47"/>
      <c r="C929" s="47"/>
      <c r="D929" s="47"/>
      <c r="E929" s="47"/>
      <c r="F929" s="47"/>
      <c r="G929" s="47"/>
      <c r="H929" s="47"/>
      <c r="I929" s="44"/>
    </row>
    <row r="930" spans="1:9" ht="18">
      <c r="A930" s="46"/>
      <c r="B930" s="47"/>
      <c r="C930" s="47"/>
      <c r="D930" s="47"/>
      <c r="E930" s="47"/>
      <c r="F930" s="47"/>
      <c r="G930" s="47"/>
      <c r="H930" s="47"/>
      <c r="I930" s="44"/>
    </row>
    <row r="931" spans="1:9" ht="18">
      <c r="A931" s="46"/>
      <c r="B931" s="47"/>
      <c r="C931" s="47"/>
      <c r="D931" s="47"/>
      <c r="E931" s="47"/>
      <c r="F931" s="47"/>
      <c r="G931" s="47"/>
      <c r="H931" s="47"/>
      <c r="I931" s="44"/>
    </row>
    <row r="932" spans="1:9" ht="18">
      <c r="A932" s="46"/>
      <c r="B932" s="47"/>
      <c r="C932" s="47"/>
      <c r="D932" s="47"/>
      <c r="E932" s="47"/>
      <c r="F932" s="47"/>
      <c r="G932" s="47"/>
      <c r="H932" s="47"/>
      <c r="I932" s="44"/>
    </row>
    <row r="933" spans="1:9" ht="18">
      <c r="A933" s="46"/>
      <c r="B933" s="47"/>
      <c r="C933" s="47"/>
      <c r="D933" s="47"/>
      <c r="E933" s="47"/>
      <c r="F933" s="47"/>
      <c r="G933" s="47"/>
      <c r="H933" s="47"/>
      <c r="I933" s="44"/>
    </row>
    <row r="934" spans="1:9" ht="18">
      <c r="A934" s="46"/>
      <c r="B934" s="47"/>
      <c r="C934" s="47"/>
      <c r="D934" s="47"/>
      <c r="E934" s="47"/>
      <c r="F934" s="47"/>
      <c r="G934" s="47"/>
      <c r="H934" s="47"/>
      <c r="I934" s="44"/>
    </row>
    <row r="935" spans="1:9" ht="18">
      <c r="A935" s="46"/>
      <c r="B935" s="47"/>
      <c r="C935" s="47"/>
      <c r="D935" s="47"/>
      <c r="E935" s="47"/>
      <c r="F935" s="47"/>
      <c r="G935" s="47"/>
      <c r="H935" s="47"/>
      <c r="I935" s="44"/>
    </row>
    <row r="936" spans="1:9" ht="18">
      <c r="A936" s="46"/>
      <c r="B936" s="47"/>
      <c r="C936" s="47"/>
      <c r="D936" s="47"/>
      <c r="E936" s="47"/>
      <c r="F936" s="47"/>
      <c r="G936" s="47"/>
      <c r="H936" s="47"/>
      <c r="I936" s="44"/>
    </row>
    <row r="937" spans="1:9" ht="18">
      <c r="A937" s="46"/>
      <c r="B937" s="47"/>
      <c r="C937" s="47"/>
      <c r="D937" s="47"/>
      <c r="E937" s="47"/>
      <c r="F937" s="47"/>
      <c r="G937" s="47"/>
      <c r="H937" s="47"/>
      <c r="I937" s="44"/>
    </row>
    <row r="938" spans="1:9" ht="18">
      <c r="A938" s="46"/>
      <c r="B938" s="47"/>
      <c r="C938" s="47"/>
      <c r="D938" s="47"/>
      <c r="E938" s="47"/>
      <c r="F938" s="47"/>
      <c r="G938" s="47"/>
      <c r="H938" s="47"/>
      <c r="I938" s="44"/>
    </row>
    <row r="939" spans="1:9" ht="18">
      <c r="A939" s="46"/>
      <c r="B939" s="47"/>
      <c r="C939" s="47"/>
      <c r="D939" s="47"/>
      <c r="E939" s="47"/>
      <c r="F939" s="47"/>
      <c r="G939" s="47"/>
      <c r="H939" s="47"/>
      <c r="I939" s="44"/>
    </row>
    <row r="940" spans="1:9" ht="18">
      <c r="A940" s="46"/>
      <c r="B940" s="47"/>
      <c r="C940" s="47"/>
      <c r="D940" s="47"/>
      <c r="E940" s="47"/>
      <c r="F940" s="47"/>
      <c r="G940" s="47"/>
      <c r="H940" s="47"/>
      <c r="I940" s="44"/>
    </row>
    <row r="941" spans="1:9" ht="18">
      <c r="A941" s="46"/>
      <c r="B941" s="47"/>
      <c r="C941" s="47"/>
      <c r="D941" s="47"/>
      <c r="E941" s="47"/>
      <c r="F941" s="47"/>
      <c r="G941" s="47"/>
      <c r="H941" s="47"/>
      <c r="I941" s="44"/>
    </row>
    <row r="942" spans="1:9" ht="18">
      <c r="A942" s="46"/>
      <c r="B942" s="47"/>
      <c r="C942" s="47"/>
      <c r="D942" s="47"/>
      <c r="E942" s="47"/>
      <c r="F942" s="47"/>
      <c r="G942" s="47"/>
      <c r="H942" s="47"/>
      <c r="I942" s="44"/>
    </row>
    <row r="943" spans="1:9" ht="18">
      <c r="A943" s="46"/>
      <c r="B943" s="47"/>
      <c r="C943" s="47"/>
      <c r="D943" s="47"/>
      <c r="E943" s="47"/>
      <c r="F943" s="47"/>
      <c r="G943" s="47"/>
      <c r="H943" s="47"/>
      <c r="I943" s="44"/>
    </row>
    <row r="944" spans="1:9" ht="18">
      <c r="A944" s="46"/>
      <c r="B944" s="47"/>
      <c r="C944" s="47"/>
      <c r="D944" s="47"/>
      <c r="E944" s="47"/>
      <c r="F944" s="47"/>
      <c r="G944" s="47"/>
      <c r="H944" s="47"/>
      <c r="I944" s="44"/>
    </row>
    <row r="945" spans="1:9" ht="18">
      <c r="A945" s="46"/>
      <c r="B945" s="47"/>
      <c r="C945" s="47"/>
      <c r="D945" s="47"/>
      <c r="E945" s="47"/>
      <c r="F945" s="47"/>
      <c r="G945" s="47"/>
      <c r="H945" s="47"/>
      <c r="I945" s="44"/>
    </row>
    <row r="946" spans="1:9" ht="18">
      <c r="A946" s="46"/>
      <c r="B946" s="47"/>
      <c r="C946" s="47"/>
      <c r="D946" s="47"/>
      <c r="E946" s="47"/>
      <c r="F946" s="47"/>
      <c r="G946" s="47"/>
      <c r="H946" s="47"/>
      <c r="I946" s="44"/>
    </row>
    <row r="947" spans="1:9" ht="18">
      <c r="A947" s="46"/>
      <c r="B947" s="47"/>
      <c r="C947" s="47"/>
      <c r="D947" s="47"/>
      <c r="E947" s="47"/>
      <c r="F947" s="47"/>
      <c r="G947" s="47"/>
      <c r="H947" s="47"/>
      <c r="I947" s="44"/>
    </row>
    <row r="948" spans="1:9" ht="18">
      <c r="A948" s="46"/>
      <c r="B948" s="47"/>
      <c r="C948" s="47"/>
      <c r="D948" s="47"/>
      <c r="E948" s="47"/>
      <c r="F948" s="47"/>
      <c r="G948" s="47"/>
      <c r="H948" s="47"/>
      <c r="I948" s="44"/>
    </row>
    <row r="949" spans="1:9" ht="18">
      <c r="A949" s="46"/>
      <c r="B949" s="47"/>
      <c r="C949" s="47"/>
      <c r="D949" s="47"/>
      <c r="E949" s="47"/>
      <c r="F949" s="47"/>
      <c r="G949" s="47"/>
      <c r="H949" s="47"/>
      <c r="I949" s="44"/>
    </row>
    <row r="950" spans="1:9" ht="18">
      <c r="A950" s="46"/>
      <c r="B950" s="47"/>
      <c r="C950" s="47"/>
      <c r="D950" s="47"/>
      <c r="E950" s="47"/>
      <c r="F950" s="47"/>
      <c r="G950" s="47"/>
      <c r="H950" s="47"/>
      <c r="I950" s="44"/>
    </row>
    <row r="951" spans="1:9" ht="18">
      <c r="A951" s="46"/>
      <c r="B951" s="47"/>
      <c r="C951" s="47"/>
      <c r="D951" s="47"/>
      <c r="E951" s="47"/>
      <c r="F951" s="47"/>
      <c r="G951" s="47"/>
      <c r="H951" s="47"/>
      <c r="I951" s="44"/>
    </row>
    <row r="952" spans="1:9" ht="18">
      <c r="A952" s="46"/>
      <c r="B952" s="47"/>
      <c r="C952" s="47"/>
      <c r="D952" s="47"/>
      <c r="E952" s="47"/>
      <c r="F952" s="47"/>
      <c r="G952" s="47"/>
      <c r="H952" s="47"/>
      <c r="I952" s="44"/>
    </row>
    <row r="953" spans="1:9" ht="18">
      <c r="A953" s="46"/>
      <c r="B953" s="47"/>
      <c r="C953" s="47"/>
      <c r="D953" s="47"/>
      <c r="E953" s="47"/>
      <c r="F953" s="47"/>
      <c r="G953" s="47"/>
      <c r="H953" s="47"/>
      <c r="I953" s="44"/>
    </row>
    <row r="954" spans="1:9" ht="18">
      <c r="A954" s="46"/>
      <c r="B954" s="47"/>
      <c r="C954" s="47"/>
      <c r="D954" s="47"/>
      <c r="E954" s="47"/>
      <c r="F954" s="47"/>
      <c r="G954" s="47"/>
      <c r="H954" s="47"/>
      <c r="I954" s="44"/>
    </row>
    <row r="955" spans="1:9" ht="18">
      <c r="A955" s="46"/>
      <c r="B955" s="47"/>
      <c r="C955" s="47"/>
      <c r="D955" s="47"/>
      <c r="E955" s="47"/>
      <c r="F955" s="47"/>
      <c r="G955" s="47"/>
      <c r="H955" s="47"/>
      <c r="I955" s="44"/>
    </row>
    <row r="956" spans="1:9" ht="18">
      <c r="A956" s="46"/>
      <c r="B956" s="47"/>
      <c r="C956" s="47"/>
      <c r="D956" s="47"/>
      <c r="E956" s="47"/>
      <c r="F956" s="47"/>
      <c r="G956" s="47"/>
      <c r="H956" s="47"/>
      <c r="I956" s="44"/>
    </row>
    <row r="957" spans="1:9" ht="18">
      <c r="A957" s="46"/>
      <c r="B957" s="47"/>
      <c r="C957" s="47"/>
      <c r="D957" s="47"/>
      <c r="E957" s="47"/>
      <c r="F957" s="47"/>
      <c r="G957" s="47"/>
      <c r="H957" s="47"/>
      <c r="I957" s="44"/>
    </row>
    <row r="958" spans="1:9" ht="18">
      <c r="A958" s="46"/>
      <c r="B958" s="47"/>
      <c r="C958" s="47"/>
      <c r="D958" s="47"/>
      <c r="E958" s="47"/>
      <c r="F958" s="47"/>
      <c r="G958" s="47"/>
      <c r="H958" s="47"/>
      <c r="I958" s="44"/>
    </row>
    <row r="959" spans="1:9" ht="18">
      <c r="A959" s="46"/>
      <c r="B959" s="47"/>
      <c r="C959" s="47"/>
      <c r="D959" s="47"/>
      <c r="E959" s="47"/>
      <c r="F959" s="47"/>
      <c r="G959" s="47"/>
      <c r="H959" s="47"/>
      <c r="I959" s="44"/>
    </row>
    <row r="960" spans="1:9" ht="18">
      <c r="A960" s="46"/>
      <c r="B960" s="47"/>
      <c r="C960" s="47"/>
      <c r="D960" s="47"/>
      <c r="E960" s="47"/>
      <c r="F960" s="47"/>
      <c r="G960" s="47"/>
      <c r="H960" s="47"/>
      <c r="I960" s="44"/>
    </row>
    <row r="961" spans="1:9" ht="18">
      <c r="A961" s="46"/>
      <c r="B961" s="47"/>
      <c r="C961" s="47"/>
      <c r="D961" s="47"/>
      <c r="E961" s="47"/>
      <c r="F961" s="47"/>
      <c r="G961" s="47"/>
      <c r="H961" s="47"/>
      <c r="I961" s="44"/>
    </row>
    <row r="962" spans="1:9" ht="18">
      <c r="A962" s="46"/>
      <c r="B962" s="47"/>
      <c r="C962" s="47"/>
      <c r="D962" s="47"/>
      <c r="E962" s="47"/>
      <c r="F962" s="47"/>
      <c r="G962" s="47"/>
      <c r="H962" s="47"/>
      <c r="I962" s="44"/>
    </row>
    <row r="963" spans="1:9" ht="18">
      <c r="A963" s="46"/>
      <c r="B963" s="47"/>
      <c r="C963" s="47"/>
      <c r="D963" s="47"/>
      <c r="E963" s="47"/>
      <c r="F963" s="47"/>
      <c r="G963" s="47"/>
      <c r="H963" s="47"/>
      <c r="I963" s="44"/>
    </row>
  </sheetData>
  <sheetProtection/>
  <mergeCells count="9">
    <mergeCell ref="A697:I697"/>
    <mergeCell ref="E1:M1"/>
    <mergeCell ref="A3:M3"/>
    <mergeCell ref="I4:M4"/>
    <mergeCell ref="J6:J9"/>
    <mergeCell ref="K6:K9"/>
    <mergeCell ref="L6:L9"/>
    <mergeCell ref="M6:M9"/>
    <mergeCell ref="E2:I2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L43"/>
  <sheetViews>
    <sheetView zoomScalePageLayoutView="0" workbookViewId="0" topLeftCell="B19">
      <selection activeCell="C1" sqref="C1:F1"/>
    </sheetView>
  </sheetViews>
  <sheetFormatPr defaultColWidth="9.125" defaultRowHeight="12.75"/>
  <cols>
    <col min="1" max="1" width="1.12109375" style="3" hidden="1" customWidth="1"/>
    <col min="2" max="2" width="52.125" style="3" customWidth="1"/>
    <col min="3" max="3" width="8.00390625" style="4" customWidth="1"/>
    <col min="4" max="4" width="8.75390625" style="4" customWidth="1"/>
    <col min="5" max="5" width="13.375" style="11" customWidth="1"/>
    <col min="6" max="6" width="12.00390625" style="3" customWidth="1"/>
    <col min="7" max="16384" width="9.125" style="3" customWidth="1"/>
  </cols>
  <sheetData>
    <row r="1" spans="3:6" ht="56.25" customHeight="1">
      <c r="C1" s="206" t="s">
        <v>473</v>
      </c>
      <c r="D1" s="206"/>
      <c r="E1" s="206"/>
      <c r="F1" s="206"/>
    </row>
    <row r="2" spans="2:6" ht="57" customHeight="1">
      <c r="B2" s="207" t="s">
        <v>393</v>
      </c>
      <c r="C2" s="207"/>
      <c r="D2" s="207"/>
      <c r="E2" s="207"/>
      <c r="F2" s="207"/>
    </row>
    <row r="3" ht="15" customHeight="1">
      <c r="E3" s="137" t="s">
        <v>70</v>
      </c>
    </row>
    <row r="4" spans="2:6" ht="15" customHeight="1">
      <c r="B4" s="208" t="s">
        <v>42</v>
      </c>
      <c r="C4" s="210" t="s">
        <v>209</v>
      </c>
      <c r="D4" s="210" t="s">
        <v>214</v>
      </c>
      <c r="E4" s="204" t="s">
        <v>217</v>
      </c>
      <c r="F4" s="204"/>
    </row>
    <row r="5" spans="2:6" ht="16.5" customHeight="1">
      <c r="B5" s="209"/>
      <c r="C5" s="211"/>
      <c r="D5" s="211"/>
      <c r="E5" s="160" t="s">
        <v>362</v>
      </c>
      <c r="F5" s="161" t="s">
        <v>394</v>
      </c>
    </row>
    <row r="6" spans="2:6" s="5" customFormat="1" ht="15.75">
      <c r="B6" s="66" t="s">
        <v>112</v>
      </c>
      <c r="C6" s="67" t="s">
        <v>57</v>
      </c>
      <c r="D6" s="67"/>
      <c r="E6" s="196">
        <f>SUM(E7:E13)</f>
        <v>51610.90000000001</v>
      </c>
      <c r="F6" s="196">
        <f>SUM(F7:F13)</f>
        <v>51553.90000000001</v>
      </c>
    </row>
    <row r="7" spans="2:6" ht="47.25">
      <c r="B7" s="95" t="s">
        <v>424</v>
      </c>
      <c r="C7" s="69" t="s">
        <v>57</v>
      </c>
      <c r="D7" s="69" t="s">
        <v>63</v>
      </c>
      <c r="E7" s="197">
        <f>'р.пр.ц.ст.прил 12'!H10</f>
        <v>1634.9</v>
      </c>
      <c r="F7" s="197">
        <f>'р.пр.ц.ст.прил 12'!I10</f>
        <v>1634.9</v>
      </c>
    </row>
    <row r="8" spans="2:6" ht="63">
      <c r="B8" s="95" t="s">
        <v>405</v>
      </c>
      <c r="C8" s="69" t="s">
        <v>57</v>
      </c>
      <c r="D8" s="69" t="s">
        <v>58</v>
      </c>
      <c r="E8" s="197">
        <f>'р.пр.ц.ст.прил 12'!H16</f>
        <v>2979</v>
      </c>
      <c r="F8" s="197">
        <f>'р.пр.ц.ст.прил 12'!I16</f>
        <v>2979</v>
      </c>
    </row>
    <row r="9" spans="2:6" ht="63">
      <c r="B9" s="189" t="s">
        <v>459</v>
      </c>
      <c r="C9" s="69" t="s">
        <v>57</v>
      </c>
      <c r="D9" s="69" t="s">
        <v>60</v>
      </c>
      <c r="E9" s="197">
        <f>'р.пр.ц.ст.прил 12'!H32</f>
        <v>26771.9</v>
      </c>
      <c r="F9" s="197">
        <f>'р.пр.ц.ст.прил 12'!I32</f>
        <v>26771.9</v>
      </c>
    </row>
    <row r="10" spans="2:6" ht="15.75">
      <c r="B10" s="68" t="s">
        <v>375</v>
      </c>
      <c r="C10" s="69" t="s">
        <v>57</v>
      </c>
      <c r="D10" s="69" t="s">
        <v>62</v>
      </c>
      <c r="E10" s="197">
        <f>'р.пр.ц.ст.прил 12'!H44</f>
        <v>23</v>
      </c>
      <c r="F10" s="197">
        <f>'р.пр.ц.ст.прил 12'!I44</f>
        <v>23</v>
      </c>
    </row>
    <row r="11" spans="2:6" ht="52.5" customHeight="1">
      <c r="B11" s="95" t="s">
        <v>406</v>
      </c>
      <c r="C11" s="69" t="s">
        <v>57</v>
      </c>
      <c r="D11" s="69" t="s">
        <v>65</v>
      </c>
      <c r="E11" s="197">
        <f>'р.пр.ц.ст.прил 12'!H50</f>
        <v>6648.8</v>
      </c>
      <c r="F11" s="197">
        <f>'р.пр.ц.ст.прил 12'!I50</f>
        <v>6648.8</v>
      </c>
    </row>
    <row r="12" spans="2:6" ht="15.75">
      <c r="B12" s="68" t="s">
        <v>43</v>
      </c>
      <c r="C12" s="69" t="s">
        <v>57</v>
      </c>
      <c r="D12" s="69" t="s">
        <v>74</v>
      </c>
      <c r="E12" s="197">
        <f>'р.пр.ц.ст.прил 12'!H59</f>
        <v>100</v>
      </c>
      <c r="F12" s="197">
        <f>'р.пр.ц.ст.прил 12'!I59</f>
        <v>100</v>
      </c>
    </row>
    <row r="13" spans="2:6" ht="15.75">
      <c r="B13" s="68" t="s">
        <v>44</v>
      </c>
      <c r="C13" s="69" t="s">
        <v>57</v>
      </c>
      <c r="D13" s="69" t="s">
        <v>98</v>
      </c>
      <c r="E13" s="197">
        <f>'р.пр.ц.ст.прил 12'!H65</f>
        <v>13453.3</v>
      </c>
      <c r="F13" s="197">
        <f>'р.пр.ц.ст.прил 12'!I65</f>
        <v>13396.3</v>
      </c>
    </row>
    <row r="14" spans="2:142" s="5" customFormat="1" ht="15.75">
      <c r="B14" s="66" t="s">
        <v>45</v>
      </c>
      <c r="C14" s="67" t="s">
        <v>60</v>
      </c>
      <c r="D14" s="67"/>
      <c r="E14" s="198">
        <f>SUM(E15:E18)</f>
        <v>14113.5</v>
      </c>
      <c r="F14" s="198">
        <f>SUM(F15:F18)</f>
        <v>4630.8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</row>
    <row r="15" spans="2:142" s="5" customFormat="1" ht="15.75">
      <c r="B15" s="68" t="s">
        <v>108</v>
      </c>
      <c r="C15" s="91" t="s">
        <v>60</v>
      </c>
      <c r="D15" s="91" t="s">
        <v>57</v>
      </c>
      <c r="E15" s="199">
        <f>'р.пр.ц.ст.прил 12'!H127</f>
        <v>120</v>
      </c>
      <c r="F15" s="199">
        <f>'р.пр.ц.ст.прил 12'!I127</f>
        <v>120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</row>
    <row r="16" spans="2:142" s="5" customFormat="1" ht="15.75">
      <c r="B16" s="68" t="s">
        <v>192</v>
      </c>
      <c r="C16" s="69" t="s">
        <v>60</v>
      </c>
      <c r="D16" s="69" t="s">
        <v>61</v>
      </c>
      <c r="E16" s="197">
        <f>'р.пр.ц.ст.прил 12'!H135</f>
        <v>70</v>
      </c>
      <c r="F16" s="197">
        <f>'р.пр.ц.ст.прил 12'!I135</f>
        <v>70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</row>
    <row r="17" spans="2:142" s="5" customFormat="1" ht="15.75">
      <c r="B17" s="68" t="s">
        <v>109</v>
      </c>
      <c r="C17" s="69" t="s">
        <v>60</v>
      </c>
      <c r="D17" s="69" t="s">
        <v>59</v>
      </c>
      <c r="E17" s="197">
        <f>'р.пр.ц.ст.прил 12'!H141</f>
        <v>13723.5</v>
      </c>
      <c r="F17" s="197">
        <f>'р.пр.ц.ст.прил 12'!I141</f>
        <v>4240.8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</row>
    <row r="18" spans="1:142" s="8" customFormat="1" ht="29.25" customHeight="1">
      <c r="A18" s="7"/>
      <c r="B18" s="68" t="s">
        <v>75</v>
      </c>
      <c r="C18" s="69" t="s">
        <v>60</v>
      </c>
      <c r="D18" s="69" t="s">
        <v>72</v>
      </c>
      <c r="E18" s="197">
        <f>'р.пр.ц.ст.прил 12'!H169</f>
        <v>200</v>
      </c>
      <c r="F18" s="197">
        <f>'р.пр.ц.ст.прил 12'!I169</f>
        <v>200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</row>
    <row r="19" spans="2:142" s="5" customFormat="1" ht="15.75">
      <c r="B19" s="66" t="s">
        <v>46</v>
      </c>
      <c r="C19" s="67" t="s">
        <v>62</v>
      </c>
      <c r="D19" s="67"/>
      <c r="E19" s="198">
        <f>SUM(E20:E23)</f>
        <v>43270.3</v>
      </c>
      <c r="F19" s="198">
        <f>SUM(F20:F23)</f>
        <v>29489.6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</row>
    <row r="20" spans="2:142" ht="15.75">
      <c r="B20" s="68" t="s">
        <v>47</v>
      </c>
      <c r="C20" s="69" t="s">
        <v>62</v>
      </c>
      <c r="D20" s="69" t="s">
        <v>57</v>
      </c>
      <c r="E20" s="197">
        <f>'р.пр.ц.ст.прил 12'!H178</f>
        <v>1933.7</v>
      </c>
      <c r="F20" s="197">
        <f>'р.пр.ц.ст.прил 12'!I178</f>
        <v>1933.7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</row>
    <row r="21" spans="2:142" ht="15.75">
      <c r="B21" s="68" t="s">
        <v>48</v>
      </c>
      <c r="C21" s="69" t="s">
        <v>62</v>
      </c>
      <c r="D21" s="69" t="s">
        <v>63</v>
      </c>
      <c r="E21" s="197">
        <f>'р.пр.ц.ст.прил 12'!H184</f>
        <v>1530</v>
      </c>
      <c r="F21" s="197">
        <f>'р.пр.ц.ст.прил 12'!I184</f>
        <v>680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</row>
    <row r="22" spans="2:142" ht="15.75">
      <c r="B22" s="68" t="s">
        <v>73</v>
      </c>
      <c r="C22" s="69" t="s">
        <v>62</v>
      </c>
      <c r="D22" s="69" t="s">
        <v>58</v>
      </c>
      <c r="E22" s="197">
        <f>'р.пр.ц.ст.прил 12'!H194</f>
        <v>34141.3</v>
      </c>
      <c r="F22" s="197">
        <f>'р.пр.ц.ст.прил 12'!I194</f>
        <v>21210.6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</row>
    <row r="23" spans="2:142" ht="34.5" customHeight="1">
      <c r="B23" s="95" t="s">
        <v>242</v>
      </c>
      <c r="C23" s="69" t="s">
        <v>62</v>
      </c>
      <c r="D23" s="69" t="s">
        <v>62</v>
      </c>
      <c r="E23" s="197">
        <f>'р.пр.ц.ст.прил 12'!H234</f>
        <v>5665.3</v>
      </c>
      <c r="F23" s="197">
        <f>'р.пр.ц.ст.прил 12'!I234</f>
        <v>5665.3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</row>
    <row r="24" spans="2:6" s="5" customFormat="1" ht="13.5" customHeight="1">
      <c r="B24" s="66" t="s">
        <v>49</v>
      </c>
      <c r="C24" s="67" t="s">
        <v>64</v>
      </c>
      <c r="D24" s="67"/>
      <c r="E24" s="198">
        <f>SUM(E25:E29)</f>
        <v>351203.3</v>
      </c>
      <c r="F24" s="198">
        <f>SUM(F25:F29)</f>
        <v>329639.7</v>
      </c>
    </row>
    <row r="25" spans="2:6" ht="14.25" customHeight="1">
      <c r="B25" s="68" t="s">
        <v>50</v>
      </c>
      <c r="C25" s="69" t="s">
        <v>64</v>
      </c>
      <c r="D25" s="69" t="s">
        <v>57</v>
      </c>
      <c r="E25" s="197">
        <f>'р.пр.ц.ст.прил 12'!H246</f>
        <v>134218.5</v>
      </c>
      <c r="F25" s="197">
        <f>'р.пр.ц.ст.прил 12'!I246</f>
        <v>124162.7</v>
      </c>
    </row>
    <row r="26" spans="2:6" ht="15.75">
      <c r="B26" s="68" t="s">
        <v>51</v>
      </c>
      <c r="C26" s="69" t="s">
        <v>64</v>
      </c>
      <c r="D26" s="69" t="s">
        <v>63</v>
      </c>
      <c r="E26" s="197">
        <f>'р.пр.ц.ст.прил 12'!H258</f>
        <v>146560.5</v>
      </c>
      <c r="F26" s="197">
        <f>'р.пр.ц.ст.прил 12'!I258</f>
        <v>135052.7</v>
      </c>
    </row>
    <row r="27" spans="2:6" ht="15.75">
      <c r="B27" s="68" t="s">
        <v>368</v>
      </c>
      <c r="C27" s="69" t="s">
        <v>64</v>
      </c>
      <c r="D27" s="69" t="s">
        <v>58</v>
      </c>
      <c r="E27" s="197">
        <f>'р.пр.ц.ст.прил 12'!H287</f>
        <v>47625.2</v>
      </c>
      <c r="F27" s="197">
        <f>'р.пр.ц.ст.прил 12'!I287</f>
        <v>47625.2</v>
      </c>
    </row>
    <row r="28" spans="2:6" ht="15.75">
      <c r="B28" s="68" t="s">
        <v>410</v>
      </c>
      <c r="C28" s="69" t="s">
        <v>64</v>
      </c>
      <c r="D28" s="69" t="s">
        <v>64</v>
      </c>
      <c r="E28" s="197">
        <f>'р.пр.ц.ст.прил 12'!H309</f>
        <v>1430</v>
      </c>
      <c r="F28" s="197">
        <f>'р.пр.ц.ст.прил 12'!I309</f>
        <v>1430</v>
      </c>
    </row>
    <row r="29" spans="2:6" ht="15.75">
      <c r="B29" s="68" t="s">
        <v>52</v>
      </c>
      <c r="C29" s="69" t="s">
        <v>64</v>
      </c>
      <c r="D29" s="69" t="s">
        <v>59</v>
      </c>
      <c r="E29" s="197">
        <f>'р.пр.ц.ст.прил 12'!H330</f>
        <v>21369.1</v>
      </c>
      <c r="F29" s="197">
        <f>'р.пр.ц.ст.прил 12'!I330</f>
        <v>21369.1</v>
      </c>
    </row>
    <row r="30" spans="2:6" s="5" customFormat="1" ht="14.25" customHeight="1">
      <c r="B30" s="66" t="s">
        <v>100</v>
      </c>
      <c r="C30" s="67" t="s">
        <v>61</v>
      </c>
      <c r="D30" s="67"/>
      <c r="E30" s="198">
        <f>SUM(E31:E32)</f>
        <v>28082.5</v>
      </c>
      <c r="F30" s="198">
        <f>SUM(F31:F32)</f>
        <v>28082.5</v>
      </c>
    </row>
    <row r="31" spans="2:6" ht="13.5" customHeight="1">
      <c r="B31" s="68" t="s">
        <v>53</v>
      </c>
      <c r="C31" s="69" t="s">
        <v>61</v>
      </c>
      <c r="D31" s="69" t="s">
        <v>57</v>
      </c>
      <c r="E31" s="197">
        <f>'р.пр.ц.ст.прил 12'!H374</f>
        <v>20825.3</v>
      </c>
      <c r="F31" s="197">
        <f>'р.пр.ц.ст.прил 12'!I374</f>
        <v>20825.3</v>
      </c>
    </row>
    <row r="32" spans="2:6" ht="12.75" customHeight="1">
      <c r="B32" s="68" t="s">
        <v>101</v>
      </c>
      <c r="C32" s="69" t="s">
        <v>61</v>
      </c>
      <c r="D32" s="69" t="s">
        <v>60</v>
      </c>
      <c r="E32" s="197">
        <f>'р.пр.ц.ст.прил 12'!H412</f>
        <v>7257.2</v>
      </c>
      <c r="F32" s="197">
        <f>'р.пр.ц.ст.прил 12'!I412</f>
        <v>7257.2</v>
      </c>
    </row>
    <row r="33" spans="2:6" s="5" customFormat="1" ht="15.75">
      <c r="B33" s="66" t="s">
        <v>54</v>
      </c>
      <c r="C33" s="67">
        <v>10</v>
      </c>
      <c r="D33" s="67"/>
      <c r="E33" s="198">
        <f>SUM(E34:E37)</f>
        <v>38201.899999999994</v>
      </c>
      <c r="F33" s="198">
        <f>SUM(F34:F37)</f>
        <v>39175.5</v>
      </c>
    </row>
    <row r="34" spans="2:6" ht="15.75">
      <c r="B34" s="68" t="s">
        <v>55</v>
      </c>
      <c r="C34" s="69">
        <v>10</v>
      </c>
      <c r="D34" s="69" t="s">
        <v>57</v>
      </c>
      <c r="E34" s="197">
        <f>'р.пр.ц.ст.прил 12'!H431</f>
        <v>7485.6</v>
      </c>
      <c r="F34" s="197">
        <f>'р.пр.ц.ст.прил 12'!I431</f>
        <v>7485.6</v>
      </c>
    </row>
    <row r="35" spans="2:6" ht="15.75">
      <c r="B35" s="68" t="s">
        <v>69</v>
      </c>
      <c r="C35" s="69">
        <v>10</v>
      </c>
      <c r="D35" s="69" t="s">
        <v>58</v>
      </c>
      <c r="E35" s="197">
        <f>'р.пр.ц.ст.прил 12'!H437</f>
        <v>2545.1</v>
      </c>
      <c r="F35" s="197">
        <f>'р.пр.ц.ст.прил 12'!I437</f>
        <v>3416.1</v>
      </c>
    </row>
    <row r="36" spans="2:6" ht="15.75">
      <c r="B36" s="68" t="s">
        <v>110</v>
      </c>
      <c r="C36" s="69">
        <v>10</v>
      </c>
      <c r="D36" s="69" t="s">
        <v>60</v>
      </c>
      <c r="E36" s="197">
        <f>'р.пр.ц.ст.прил 12'!H458</f>
        <v>25746</v>
      </c>
      <c r="F36" s="197">
        <f>'р.пр.ц.ст.прил 12'!I458</f>
        <v>25848.6</v>
      </c>
    </row>
    <row r="37" spans="2:6" ht="17.25" customHeight="1">
      <c r="B37" s="68" t="s">
        <v>56</v>
      </c>
      <c r="C37" s="69">
        <v>10</v>
      </c>
      <c r="D37" s="69" t="s">
        <v>65</v>
      </c>
      <c r="E37" s="197">
        <f>'р.пр.ц.ст.прил 12'!H494</f>
        <v>2425.2</v>
      </c>
      <c r="F37" s="197">
        <f>'р.пр.ц.ст.прил 12'!I494</f>
        <v>2425.2</v>
      </c>
    </row>
    <row r="38" spans="2:6" ht="15.75">
      <c r="B38" s="66" t="s">
        <v>86</v>
      </c>
      <c r="C38" s="67" t="s">
        <v>74</v>
      </c>
      <c r="D38" s="67"/>
      <c r="E38" s="198">
        <f>E39</f>
        <v>6660</v>
      </c>
      <c r="F38" s="198">
        <f>F39</f>
        <v>6660</v>
      </c>
    </row>
    <row r="39" spans="2:6" ht="15.75">
      <c r="B39" s="68" t="s">
        <v>99</v>
      </c>
      <c r="C39" s="69" t="s">
        <v>74</v>
      </c>
      <c r="D39" s="69" t="s">
        <v>63</v>
      </c>
      <c r="E39" s="197">
        <f>'р.пр.ц.ст.прил 12'!H506</f>
        <v>6660</v>
      </c>
      <c r="F39" s="197">
        <f>'р.пр.ц.ст.прил 12'!I506</f>
        <v>6660</v>
      </c>
    </row>
    <row r="40" spans="2:6" ht="35.25" customHeight="1">
      <c r="B40" s="88" t="s">
        <v>215</v>
      </c>
      <c r="C40" s="89" t="s">
        <v>98</v>
      </c>
      <c r="D40" s="89"/>
      <c r="E40" s="200">
        <f>E41</f>
        <v>5315.2</v>
      </c>
      <c r="F40" s="200">
        <f>F41</f>
        <v>5315.2</v>
      </c>
    </row>
    <row r="41" spans="2:11" ht="29.25" customHeight="1">
      <c r="B41" s="90" t="s">
        <v>216</v>
      </c>
      <c r="C41" s="91" t="s">
        <v>98</v>
      </c>
      <c r="D41" s="91" t="s">
        <v>57</v>
      </c>
      <c r="E41" s="199">
        <f>'р.пр.ц.ст.прил 12'!H528</f>
        <v>5315.2</v>
      </c>
      <c r="F41" s="199">
        <f>'р.пр.ц.ст.прил 12'!I528</f>
        <v>5315.2</v>
      </c>
      <c r="K41" s="5"/>
    </row>
    <row r="42" spans="2:6" s="5" customFormat="1" ht="15.75">
      <c r="B42" s="50" t="s">
        <v>206</v>
      </c>
      <c r="C42" s="67"/>
      <c r="D42" s="67"/>
      <c r="E42" s="198">
        <f>E38+E33+E30+E24+E19+E14+E6+E40</f>
        <v>538457.5999999999</v>
      </c>
      <c r="F42" s="198">
        <f>F38+F33+F30+F24+F19+F14+F6+F40</f>
        <v>494547.2</v>
      </c>
    </row>
    <row r="43" spans="2:6" s="5" customFormat="1" ht="0.75" customHeight="1">
      <c r="B43" s="71"/>
      <c r="C43" s="72"/>
      <c r="D43" s="72"/>
      <c r="E43" s="201"/>
      <c r="F43" s="202"/>
    </row>
  </sheetData>
  <sheetProtection formatCells="0" formatColumns="0" formatRows="0" insertColumns="0" insertRows="0" insertHyperlinks="0" deleteColumns="0" deleteRows="0" sort="0" autoFilter="0" pivotTables="0"/>
  <mergeCells count="6">
    <mergeCell ref="B2:F2"/>
    <mergeCell ref="C1:F1"/>
    <mergeCell ref="B4:B5"/>
    <mergeCell ref="C4:C5"/>
    <mergeCell ref="D4:D5"/>
    <mergeCell ref="E4:F4"/>
  </mergeCells>
  <printOptions/>
  <pageMargins left="0.984251968503937" right="0.5905511811023623" top="0.7874015748031497" bottom="0.5905511811023623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622"/>
  <sheetViews>
    <sheetView view="pageBreakPreview" zoomScaleSheetLayoutView="100" zoomScalePageLayoutView="0" workbookViewId="0" topLeftCell="B523">
      <selection activeCell="B514" sqref="B514"/>
    </sheetView>
  </sheetViews>
  <sheetFormatPr defaultColWidth="9.125" defaultRowHeight="12.75"/>
  <cols>
    <col min="1" max="1" width="0" style="2" hidden="1" customWidth="1"/>
    <col min="2" max="2" width="41.25390625" style="94" customWidth="1"/>
    <col min="3" max="3" width="4.125" style="24" customWidth="1"/>
    <col min="4" max="4" width="4.375" style="24" customWidth="1"/>
    <col min="5" max="5" width="15.375" style="22" customWidth="1"/>
    <col min="6" max="6" width="5.00390625" style="22" customWidth="1"/>
    <col min="7" max="7" width="3.875" style="22" customWidth="1"/>
    <col min="8" max="8" width="12.125" style="23" customWidth="1"/>
    <col min="9" max="9" width="11.00390625" style="2" customWidth="1"/>
    <col min="10" max="16384" width="9.125" style="2" customWidth="1"/>
  </cols>
  <sheetData>
    <row r="1" spans="2:9" ht="80.25" customHeight="1">
      <c r="B1" s="213"/>
      <c r="C1" s="213"/>
      <c r="D1" s="213"/>
      <c r="F1" s="214" t="s">
        <v>474</v>
      </c>
      <c r="G1" s="214"/>
      <c r="H1" s="214"/>
      <c r="I1" s="214"/>
    </row>
    <row r="2" spans="2:9" s="13" customFormat="1" ht="89.25" customHeight="1">
      <c r="B2" s="215" t="s">
        <v>395</v>
      </c>
      <c r="C2" s="215"/>
      <c r="D2" s="215"/>
      <c r="E2" s="215"/>
      <c r="F2" s="215"/>
      <c r="G2" s="215"/>
      <c r="H2" s="215"/>
      <c r="I2" s="215"/>
    </row>
    <row r="3" spans="2:9" s="13" customFormat="1" ht="15">
      <c r="B3" s="93"/>
      <c r="C3" s="14"/>
      <c r="D3" s="14"/>
      <c r="E3" s="14"/>
      <c r="F3" s="14"/>
      <c r="G3" s="14"/>
      <c r="I3" s="136" t="s">
        <v>70</v>
      </c>
    </row>
    <row r="4" spans="2:9" ht="15.75" customHeight="1">
      <c r="B4" s="216" t="s">
        <v>42</v>
      </c>
      <c r="C4" s="217" t="s">
        <v>66</v>
      </c>
      <c r="D4" s="217" t="s">
        <v>67</v>
      </c>
      <c r="E4" s="217" t="s">
        <v>218</v>
      </c>
      <c r="F4" s="217" t="s">
        <v>68</v>
      </c>
      <c r="G4" s="217" t="s">
        <v>88</v>
      </c>
      <c r="H4" s="218" t="s">
        <v>217</v>
      </c>
      <c r="I4" s="218"/>
    </row>
    <row r="5" spans="2:9" ht="3.75" customHeight="1" hidden="1">
      <c r="B5" s="216"/>
      <c r="C5" s="217"/>
      <c r="D5" s="217"/>
      <c r="E5" s="217"/>
      <c r="F5" s="217"/>
      <c r="G5" s="217"/>
      <c r="H5" s="218"/>
      <c r="I5" s="218"/>
    </row>
    <row r="6" spans="2:9" ht="16.5" customHeight="1">
      <c r="B6" s="216"/>
      <c r="C6" s="217"/>
      <c r="D6" s="217"/>
      <c r="E6" s="217"/>
      <c r="F6" s="217"/>
      <c r="G6" s="217"/>
      <c r="H6" s="96" t="s">
        <v>362</v>
      </c>
      <c r="I6" s="96" t="s">
        <v>394</v>
      </c>
    </row>
    <row r="7" spans="2:9" s="1" customFormat="1" ht="14.25">
      <c r="B7" s="97" t="s">
        <v>112</v>
      </c>
      <c r="C7" s="98" t="s">
        <v>57</v>
      </c>
      <c r="D7" s="98"/>
      <c r="E7" s="98"/>
      <c r="F7" s="98"/>
      <c r="G7" s="98"/>
      <c r="H7" s="56">
        <f>H10+H16+H32+H44+H50+H59+H65</f>
        <v>51610.90000000001</v>
      </c>
      <c r="I7" s="56">
        <f>I10+I16+I32+I44+I50+I59+I65</f>
        <v>51553.90000000001</v>
      </c>
    </row>
    <row r="8" spans="2:9" s="1" customFormat="1" ht="14.25">
      <c r="B8" s="97" t="s">
        <v>106</v>
      </c>
      <c r="C8" s="98" t="s">
        <v>57</v>
      </c>
      <c r="D8" s="98"/>
      <c r="E8" s="98"/>
      <c r="F8" s="98"/>
      <c r="G8" s="98" t="s">
        <v>90</v>
      </c>
      <c r="H8" s="56">
        <f>H15+H21+H24+H27+H31+H37+H40+H43+H55+H58+H64+H91+H94+H98+H101+H105+H109+H112+H118+H123</f>
        <v>50181.200000000004</v>
      </c>
      <c r="I8" s="56">
        <f>I15+I21+I24+I27+I31+I37+I40+I43+I55+I58+I64+I91+I94+I98+I101+I105+I109+I112+I118+I123</f>
        <v>50124.200000000004</v>
      </c>
    </row>
    <row r="9" spans="2:9" s="1" customFormat="1" ht="14.25">
      <c r="B9" s="97" t="s">
        <v>107</v>
      </c>
      <c r="C9" s="98" t="s">
        <v>57</v>
      </c>
      <c r="D9" s="98"/>
      <c r="E9" s="98"/>
      <c r="F9" s="98"/>
      <c r="G9" s="98" t="s">
        <v>91</v>
      </c>
      <c r="H9" s="56">
        <f>H70+H73+H77+H80+H84+H87+H49</f>
        <v>1429.7</v>
      </c>
      <c r="I9" s="56">
        <f>I70+I73+I77+I80+I84+I87+I49</f>
        <v>1429.7</v>
      </c>
    </row>
    <row r="10" spans="2:9" ht="57">
      <c r="B10" s="78" t="s">
        <v>424</v>
      </c>
      <c r="C10" s="98" t="s">
        <v>57</v>
      </c>
      <c r="D10" s="98" t="s">
        <v>63</v>
      </c>
      <c r="E10" s="98"/>
      <c r="F10" s="98"/>
      <c r="G10" s="98"/>
      <c r="H10" s="56">
        <f aca="true" t="shared" si="0" ref="H10:I14">H11</f>
        <v>1634.9</v>
      </c>
      <c r="I10" s="56">
        <f t="shared" si="0"/>
        <v>1634.9</v>
      </c>
    </row>
    <row r="11" spans="2:9" ht="15">
      <c r="B11" s="75" t="s">
        <v>30</v>
      </c>
      <c r="C11" s="99" t="s">
        <v>57</v>
      </c>
      <c r="D11" s="99" t="s">
        <v>63</v>
      </c>
      <c r="E11" s="99" t="s">
        <v>243</v>
      </c>
      <c r="F11" s="99"/>
      <c r="G11" s="99"/>
      <c r="H11" s="57">
        <f t="shared" si="0"/>
        <v>1634.9</v>
      </c>
      <c r="I11" s="57">
        <f t="shared" si="0"/>
        <v>1634.9</v>
      </c>
    </row>
    <row r="12" spans="2:9" ht="30" customHeight="1">
      <c r="B12" s="101" t="s">
        <v>40</v>
      </c>
      <c r="C12" s="99" t="s">
        <v>57</v>
      </c>
      <c r="D12" s="99" t="s">
        <v>63</v>
      </c>
      <c r="E12" s="99" t="s">
        <v>341</v>
      </c>
      <c r="F12" s="99"/>
      <c r="G12" s="99"/>
      <c r="H12" s="57">
        <f t="shared" si="0"/>
        <v>1634.9</v>
      </c>
      <c r="I12" s="57">
        <f t="shared" si="0"/>
        <v>1634.9</v>
      </c>
    </row>
    <row r="13" spans="2:9" ht="89.25" customHeight="1">
      <c r="B13" s="75" t="s">
        <v>412</v>
      </c>
      <c r="C13" s="99" t="s">
        <v>57</v>
      </c>
      <c r="D13" s="99" t="s">
        <v>63</v>
      </c>
      <c r="E13" s="99" t="s">
        <v>341</v>
      </c>
      <c r="F13" s="99" t="s">
        <v>115</v>
      </c>
      <c r="G13" s="99"/>
      <c r="H13" s="57">
        <f t="shared" si="0"/>
        <v>1634.9</v>
      </c>
      <c r="I13" s="57">
        <f t="shared" si="0"/>
        <v>1634.9</v>
      </c>
    </row>
    <row r="14" spans="2:9" s="9" customFormat="1" ht="30.75" customHeight="1">
      <c r="B14" s="75" t="s">
        <v>411</v>
      </c>
      <c r="C14" s="102" t="s">
        <v>57</v>
      </c>
      <c r="D14" s="102" t="s">
        <v>63</v>
      </c>
      <c r="E14" s="99" t="s">
        <v>341</v>
      </c>
      <c r="F14" s="99" t="s">
        <v>116</v>
      </c>
      <c r="G14" s="102"/>
      <c r="H14" s="57">
        <f t="shared" si="0"/>
        <v>1634.9</v>
      </c>
      <c r="I14" s="57">
        <f t="shared" si="0"/>
        <v>1634.9</v>
      </c>
    </row>
    <row r="15" spans="2:9" ht="15">
      <c r="B15" s="104" t="s">
        <v>106</v>
      </c>
      <c r="C15" s="102" t="s">
        <v>57</v>
      </c>
      <c r="D15" s="102" t="s">
        <v>63</v>
      </c>
      <c r="E15" s="102" t="s">
        <v>341</v>
      </c>
      <c r="F15" s="102" t="s">
        <v>116</v>
      </c>
      <c r="G15" s="102" t="s">
        <v>90</v>
      </c>
      <c r="H15" s="59">
        <f>'вед.прил.14'!I221</f>
        <v>1634.9</v>
      </c>
      <c r="I15" s="59">
        <f>'вед.прил.14'!J221</f>
        <v>1634.9</v>
      </c>
    </row>
    <row r="16" spans="2:9" ht="72" customHeight="1">
      <c r="B16" s="78" t="s">
        <v>405</v>
      </c>
      <c r="C16" s="98" t="s">
        <v>57</v>
      </c>
      <c r="D16" s="98" t="s">
        <v>58</v>
      </c>
      <c r="E16" s="98"/>
      <c r="F16" s="98"/>
      <c r="G16" s="98"/>
      <c r="H16" s="61">
        <f>H17</f>
        <v>2979</v>
      </c>
      <c r="I16" s="61">
        <f>I17</f>
        <v>2979</v>
      </c>
    </row>
    <row r="17" spans="2:9" ht="15">
      <c r="B17" s="75" t="s">
        <v>30</v>
      </c>
      <c r="C17" s="99" t="s">
        <v>57</v>
      </c>
      <c r="D17" s="99" t="s">
        <v>58</v>
      </c>
      <c r="E17" s="99" t="s">
        <v>243</v>
      </c>
      <c r="F17" s="99"/>
      <c r="G17" s="99"/>
      <c r="H17" s="195">
        <f>H18+H28</f>
        <v>2979</v>
      </c>
      <c r="I17" s="195">
        <f>I18+I28</f>
        <v>2979</v>
      </c>
    </row>
    <row r="18" spans="2:9" ht="30">
      <c r="B18" s="180" t="s">
        <v>114</v>
      </c>
      <c r="C18" s="52" t="s">
        <v>57</v>
      </c>
      <c r="D18" s="52" t="s">
        <v>58</v>
      </c>
      <c r="E18" s="52" t="s">
        <v>244</v>
      </c>
      <c r="F18" s="52"/>
      <c r="G18" s="52"/>
      <c r="H18" s="57">
        <f>H19+H22+H25</f>
        <v>1534.8</v>
      </c>
      <c r="I18" s="57">
        <f>I19+I22+I25</f>
        <v>1534.8</v>
      </c>
    </row>
    <row r="19" spans="2:9" s="9" customFormat="1" ht="88.5" customHeight="1">
      <c r="B19" s="75" t="s">
        <v>412</v>
      </c>
      <c r="C19" s="52" t="s">
        <v>57</v>
      </c>
      <c r="D19" s="52" t="s">
        <v>58</v>
      </c>
      <c r="E19" s="52" t="s">
        <v>244</v>
      </c>
      <c r="F19" s="52" t="s">
        <v>115</v>
      </c>
      <c r="G19" s="52"/>
      <c r="H19" s="57">
        <f>H20</f>
        <v>1335.3</v>
      </c>
      <c r="I19" s="57">
        <f>I20</f>
        <v>1335.3</v>
      </c>
    </row>
    <row r="20" spans="2:9" s="9" customFormat="1" ht="29.25" customHeight="1">
      <c r="B20" s="75" t="s">
        <v>411</v>
      </c>
      <c r="C20" s="52" t="s">
        <v>57</v>
      </c>
      <c r="D20" s="52" t="s">
        <v>58</v>
      </c>
      <c r="E20" s="52" t="s">
        <v>244</v>
      </c>
      <c r="F20" s="52" t="s">
        <v>116</v>
      </c>
      <c r="G20" s="52"/>
      <c r="H20" s="57">
        <f>H21</f>
        <v>1335.3</v>
      </c>
      <c r="I20" s="57">
        <f>I21</f>
        <v>1335.3</v>
      </c>
    </row>
    <row r="21" spans="2:9" s="9" customFormat="1" ht="15">
      <c r="B21" s="77" t="s">
        <v>106</v>
      </c>
      <c r="C21" s="53" t="s">
        <v>57</v>
      </c>
      <c r="D21" s="53" t="s">
        <v>58</v>
      </c>
      <c r="E21" s="53" t="s">
        <v>244</v>
      </c>
      <c r="F21" s="53" t="s">
        <v>116</v>
      </c>
      <c r="G21" s="53" t="s">
        <v>90</v>
      </c>
      <c r="H21" s="59">
        <f>'вед.прил.14'!I16</f>
        <v>1335.3</v>
      </c>
      <c r="I21" s="59">
        <f>'вед.прил.14'!J16</f>
        <v>1335.3</v>
      </c>
    </row>
    <row r="22" spans="2:9" s="9" customFormat="1" ht="29.25" customHeight="1">
      <c r="B22" s="76" t="s">
        <v>413</v>
      </c>
      <c r="C22" s="52" t="s">
        <v>57</v>
      </c>
      <c r="D22" s="52" t="s">
        <v>58</v>
      </c>
      <c r="E22" s="52" t="s">
        <v>244</v>
      </c>
      <c r="F22" s="52" t="s">
        <v>117</v>
      </c>
      <c r="G22" s="52"/>
      <c r="H22" s="57">
        <f>H23</f>
        <v>198.5</v>
      </c>
      <c r="I22" s="57">
        <f>I23</f>
        <v>198.5</v>
      </c>
    </row>
    <row r="23" spans="2:9" s="9" customFormat="1" ht="45">
      <c r="B23" s="76" t="s">
        <v>414</v>
      </c>
      <c r="C23" s="52" t="s">
        <v>57</v>
      </c>
      <c r="D23" s="52" t="s">
        <v>58</v>
      </c>
      <c r="E23" s="52" t="s">
        <v>244</v>
      </c>
      <c r="F23" s="52" t="s">
        <v>119</v>
      </c>
      <c r="G23" s="52"/>
      <c r="H23" s="57">
        <f>H24</f>
        <v>198.5</v>
      </c>
      <c r="I23" s="57">
        <f>I24</f>
        <v>198.5</v>
      </c>
    </row>
    <row r="24" spans="2:9" s="9" customFormat="1" ht="15">
      <c r="B24" s="77" t="s">
        <v>106</v>
      </c>
      <c r="C24" s="53" t="s">
        <v>57</v>
      </c>
      <c r="D24" s="53" t="s">
        <v>58</v>
      </c>
      <c r="E24" s="53" t="s">
        <v>244</v>
      </c>
      <c r="F24" s="53" t="s">
        <v>119</v>
      </c>
      <c r="G24" s="53" t="s">
        <v>90</v>
      </c>
      <c r="H24" s="59">
        <f>'вед.прил.14'!I19</f>
        <v>198.5</v>
      </c>
      <c r="I24" s="59">
        <f>'вед.прил.14'!J19</f>
        <v>198.5</v>
      </c>
    </row>
    <row r="25" spans="2:9" s="9" customFormat="1" ht="15">
      <c r="B25" s="76" t="s">
        <v>127</v>
      </c>
      <c r="C25" s="52" t="s">
        <v>57</v>
      </c>
      <c r="D25" s="52" t="s">
        <v>58</v>
      </c>
      <c r="E25" s="52" t="s">
        <v>244</v>
      </c>
      <c r="F25" s="52" t="s">
        <v>126</v>
      </c>
      <c r="G25" s="52"/>
      <c r="H25" s="57">
        <f>H26</f>
        <v>1</v>
      </c>
      <c r="I25" s="57">
        <f>I26</f>
        <v>1</v>
      </c>
    </row>
    <row r="26" spans="2:9" s="9" customFormat="1" ht="15">
      <c r="B26" s="76" t="s">
        <v>129</v>
      </c>
      <c r="C26" s="52" t="s">
        <v>57</v>
      </c>
      <c r="D26" s="52" t="s">
        <v>58</v>
      </c>
      <c r="E26" s="52" t="s">
        <v>244</v>
      </c>
      <c r="F26" s="52" t="s">
        <v>128</v>
      </c>
      <c r="G26" s="52"/>
      <c r="H26" s="57">
        <f>H27</f>
        <v>1</v>
      </c>
      <c r="I26" s="57">
        <f>I27</f>
        <v>1</v>
      </c>
    </row>
    <row r="27" spans="2:9" s="9" customFormat="1" ht="15">
      <c r="B27" s="77" t="s">
        <v>106</v>
      </c>
      <c r="C27" s="53" t="s">
        <v>57</v>
      </c>
      <c r="D27" s="53" t="s">
        <v>58</v>
      </c>
      <c r="E27" s="53" t="s">
        <v>244</v>
      </c>
      <c r="F27" s="53" t="s">
        <v>128</v>
      </c>
      <c r="G27" s="53" t="s">
        <v>90</v>
      </c>
      <c r="H27" s="59">
        <f>'вед.прил.14'!I22</f>
        <v>1</v>
      </c>
      <c r="I27" s="59">
        <f>'вед.прил.14'!J22</f>
        <v>1</v>
      </c>
    </row>
    <row r="28" spans="2:9" ht="45">
      <c r="B28" s="80" t="s">
        <v>221</v>
      </c>
      <c r="C28" s="99" t="s">
        <v>57</v>
      </c>
      <c r="D28" s="99" t="s">
        <v>58</v>
      </c>
      <c r="E28" s="99" t="s">
        <v>245</v>
      </c>
      <c r="F28" s="99"/>
      <c r="G28" s="99"/>
      <c r="H28" s="195">
        <f aca="true" t="shared" si="1" ref="H28:I30">H29</f>
        <v>1444.2</v>
      </c>
      <c r="I28" s="195">
        <f t="shared" si="1"/>
        <v>1444.2</v>
      </c>
    </row>
    <row r="29" spans="2:9" s="20" customFormat="1" ht="91.5" customHeight="1">
      <c r="B29" s="75" t="s">
        <v>228</v>
      </c>
      <c r="C29" s="102" t="s">
        <v>57</v>
      </c>
      <c r="D29" s="102" t="s">
        <v>58</v>
      </c>
      <c r="E29" s="99" t="s">
        <v>245</v>
      </c>
      <c r="F29" s="99" t="s">
        <v>115</v>
      </c>
      <c r="G29" s="102"/>
      <c r="H29" s="65">
        <f t="shared" si="1"/>
        <v>1444.2</v>
      </c>
      <c r="I29" s="65">
        <f t="shared" si="1"/>
        <v>1444.2</v>
      </c>
    </row>
    <row r="30" spans="2:9" s="10" customFormat="1" ht="28.5" customHeight="1">
      <c r="B30" s="75" t="s">
        <v>118</v>
      </c>
      <c r="C30" s="99" t="s">
        <v>57</v>
      </c>
      <c r="D30" s="99" t="s">
        <v>58</v>
      </c>
      <c r="E30" s="99" t="s">
        <v>245</v>
      </c>
      <c r="F30" s="99" t="s">
        <v>116</v>
      </c>
      <c r="G30" s="99"/>
      <c r="H30" s="195">
        <f t="shared" si="1"/>
        <v>1444.2</v>
      </c>
      <c r="I30" s="195">
        <f t="shared" si="1"/>
        <v>1444.2</v>
      </c>
    </row>
    <row r="31" spans="2:9" s="10" customFormat="1" ht="15">
      <c r="B31" s="77" t="s">
        <v>106</v>
      </c>
      <c r="C31" s="102" t="s">
        <v>57</v>
      </c>
      <c r="D31" s="102" t="s">
        <v>58</v>
      </c>
      <c r="E31" s="102" t="s">
        <v>245</v>
      </c>
      <c r="F31" s="102" t="s">
        <v>116</v>
      </c>
      <c r="G31" s="102" t="s">
        <v>90</v>
      </c>
      <c r="H31" s="65">
        <f>'вед.прил.14'!I26</f>
        <v>1444.2</v>
      </c>
      <c r="I31" s="65">
        <f>'вед.прил.14'!J26</f>
        <v>1444.2</v>
      </c>
    </row>
    <row r="32" spans="2:9" s="10" customFormat="1" ht="45" customHeight="1">
      <c r="B32" s="97" t="s">
        <v>459</v>
      </c>
      <c r="C32" s="98" t="s">
        <v>57</v>
      </c>
      <c r="D32" s="98" t="s">
        <v>60</v>
      </c>
      <c r="E32" s="98"/>
      <c r="F32" s="98"/>
      <c r="G32" s="98"/>
      <c r="H32" s="61">
        <f>H33</f>
        <v>26771.9</v>
      </c>
      <c r="I32" s="61">
        <f>I33</f>
        <v>26771.9</v>
      </c>
    </row>
    <row r="33" spans="2:9" s="10" customFormat="1" ht="15">
      <c r="B33" s="75" t="s">
        <v>30</v>
      </c>
      <c r="C33" s="52" t="s">
        <v>57</v>
      </c>
      <c r="D33" s="52" t="s">
        <v>60</v>
      </c>
      <c r="E33" s="52" t="s">
        <v>243</v>
      </c>
      <c r="F33" s="52"/>
      <c r="G33" s="52"/>
      <c r="H33" s="57">
        <f>H34</f>
        <v>26771.9</v>
      </c>
      <c r="I33" s="57">
        <f>I34</f>
        <v>26771.9</v>
      </c>
    </row>
    <row r="34" spans="2:9" s="20" customFormat="1" ht="30">
      <c r="B34" s="80" t="s">
        <v>114</v>
      </c>
      <c r="C34" s="52" t="s">
        <v>57</v>
      </c>
      <c r="D34" s="52" t="s">
        <v>60</v>
      </c>
      <c r="E34" s="52" t="s">
        <v>237</v>
      </c>
      <c r="F34" s="52"/>
      <c r="G34" s="52"/>
      <c r="H34" s="57">
        <f>H36+H38+H41</f>
        <v>26771.9</v>
      </c>
      <c r="I34" s="57">
        <f>I36+I38+I41</f>
        <v>26771.9</v>
      </c>
    </row>
    <row r="35" spans="2:9" s="20" customFormat="1" ht="93" customHeight="1">
      <c r="B35" s="75" t="s">
        <v>412</v>
      </c>
      <c r="C35" s="108" t="s">
        <v>57</v>
      </c>
      <c r="D35" s="108" t="s">
        <v>60</v>
      </c>
      <c r="E35" s="52" t="s">
        <v>237</v>
      </c>
      <c r="F35" s="108" t="s">
        <v>115</v>
      </c>
      <c r="G35" s="108"/>
      <c r="H35" s="57">
        <f>H36</f>
        <v>22636.3</v>
      </c>
      <c r="I35" s="57">
        <f>I36</f>
        <v>22636.3</v>
      </c>
    </row>
    <row r="36" spans="2:9" s="20" customFormat="1" ht="27.75" customHeight="1">
      <c r="B36" s="75" t="s">
        <v>411</v>
      </c>
      <c r="C36" s="52" t="s">
        <v>57</v>
      </c>
      <c r="D36" s="52" t="s">
        <v>60</v>
      </c>
      <c r="E36" s="52" t="s">
        <v>237</v>
      </c>
      <c r="F36" s="52" t="s">
        <v>116</v>
      </c>
      <c r="G36" s="52"/>
      <c r="H36" s="57">
        <f>H37</f>
        <v>22636.3</v>
      </c>
      <c r="I36" s="57">
        <f>I37</f>
        <v>22636.3</v>
      </c>
    </row>
    <row r="37" spans="2:9" s="20" customFormat="1" ht="15">
      <c r="B37" s="77" t="s">
        <v>106</v>
      </c>
      <c r="C37" s="53" t="s">
        <v>57</v>
      </c>
      <c r="D37" s="53" t="s">
        <v>60</v>
      </c>
      <c r="E37" s="53" t="s">
        <v>237</v>
      </c>
      <c r="F37" s="53" t="s">
        <v>116</v>
      </c>
      <c r="G37" s="53" t="s">
        <v>90</v>
      </c>
      <c r="H37" s="59">
        <f>'вед.прил.14'!I227</f>
        <v>22636.3</v>
      </c>
      <c r="I37" s="59">
        <f>'вед.прил.14'!J227</f>
        <v>22636.3</v>
      </c>
    </row>
    <row r="38" spans="2:9" s="10" customFormat="1" ht="28.5" customHeight="1">
      <c r="B38" s="76" t="s">
        <v>413</v>
      </c>
      <c r="C38" s="52" t="s">
        <v>57</v>
      </c>
      <c r="D38" s="52" t="s">
        <v>60</v>
      </c>
      <c r="E38" s="52" t="s">
        <v>237</v>
      </c>
      <c r="F38" s="52" t="s">
        <v>117</v>
      </c>
      <c r="G38" s="52"/>
      <c r="H38" s="57">
        <f>H39</f>
        <v>4105.6</v>
      </c>
      <c r="I38" s="57">
        <f>I39</f>
        <v>4105.6</v>
      </c>
    </row>
    <row r="39" spans="2:9" s="10" customFormat="1" ht="45">
      <c r="B39" s="76" t="s">
        <v>414</v>
      </c>
      <c r="C39" s="52" t="s">
        <v>57</v>
      </c>
      <c r="D39" s="52" t="s">
        <v>60</v>
      </c>
      <c r="E39" s="52" t="s">
        <v>237</v>
      </c>
      <c r="F39" s="52" t="s">
        <v>119</v>
      </c>
      <c r="G39" s="52"/>
      <c r="H39" s="57">
        <f>H40</f>
        <v>4105.6</v>
      </c>
      <c r="I39" s="57">
        <f>I40</f>
        <v>4105.6</v>
      </c>
    </row>
    <row r="40" spans="2:9" s="10" customFormat="1" ht="15">
      <c r="B40" s="79" t="s">
        <v>106</v>
      </c>
      <c r="C40" s="53" t="s">
        <v>57</v>
      </c>
      <c r="D40" s="53" t="s">
        <v>60</v>
      </c>
      <c r="E40" s="53" t="s">
        <v>237</v>
      </c>
      <c r="F40" s="53" t="s">
        <v>119</v>
      </c>
      <c r="G40" s="53" t="s">
        <v>90</v>
      </c>
      <c r="H40" s="59">
        <f>'вед.прил.14'!I230</f>
        <v>4105.6</v>
      </c>
      <c r="I40" s="59">
        <f>'вед.прил.14'!J230</f>
        <v>4105.6</v>
      </c>
    </row>
    <row r="41" spans="2:9" s="10" customFormat="1" ht="15">
      <c r="B41" s="76" t="s">
        <v>127</v>
      </c>
      <c r="C41" s="52" t="s">
        <v>57</v>
      </c>
      <c r="D41" s="52" t="s">
        <v>60</v>
      </c>
      <c r="E41" s="52" t="s">
        <v>237</v>
      </c>
      <c r="F41" s="52" t="s">
        <v>126</v>
      </c>
      <c r="G41" s="52"/>
      <c r="H41" s="57">
        <f>H42</f>
        <v>30</v>
      </c>
      <c r="I41" s="57">
        <f>I42</f>
        <v>30</v>
      </c>
    </row>
    <row r="42" spans="2:9" s="10" customFormat="1" ht="15">
      <c r="B42" s="76" t="s">
        <v>129</v>
      </c>
      <c r="C42" s="52" t="s">
        <v>57</v>
      </c>
      <c r="D42" s="52" t="s">
        <v>60</v>
      </c>
      <c r="E42" s="52" t="s">
        <v>237</v>
      </c>
      <c r="F42" s="52" t="s">
        <v>128</v>
      </c>
      <c r="G42" s="52"/>
      <c r="H42" s="57">
        <f>H43</f>
        <v>30</v>
      </c>
      <c r="I42" s="57">
        <f>I43</f>
        <v>30</v>
      </c>
    </row>
    <row r="43" spans="2:9" s="10" customFormat="1" ht="15">
      <c r="B43" s="77" t="s">
        <v>106</v>
      </c>
      <c r="C43" s="53" t="s">
        <v>57</v>
      </c>
      <c r="D43" s="53" t="s">
        <v>60</v>
      </c>
      <c r="E43" s="53" t="s">
        <v>237</v>
      </c>
      <c r="F43" s="53" t="s">
        <v>128</v>
      </c>
      <c r="G43" s="53" t="s">
        <v>90</v>
      </c>
      <c r="H43" s="59">
        <f>'вед.прил.14'!I233</f>
        <v>30</v>
      </c>
      <c r="I43" s="59">
        <f>'вед.прил.14'!J233</f>
        <v>30</v>
      </c>
    </row>
    <row r="44" spans="2:9" s="15" customFormat="1" ht="15">
      <c r="B44" s="78" t="s">
        <v>374</v>
      </c>
      <c r="C44" s="54" t="s">
        <v>57</v>
      </c>
      <c r="D44" s="54" t="s">
        <v>62</v>
      </c>
      <c r="E44" s="54"/>
      <c r="F44" s="54"/>
      <c r="G44" s="54"/>
      <c r="H44" s="57">
        <f aca="true" t="shared" si="2" ref="H44:I48">H45</f>
        <v>23</v>
      </c>
      <c r="I44" s="57">
        <f t="shared" si="2"/>
        <v>23</v>
      </c>
    </row>
    <row r="45" spans="2:9" s="15" customFormat="1" ht="15">
      <c r="B45" s="76" t="s">
        <v>30</v>
      </c>
      <c r="C45" s="52" t="s">
        <v>57</v>
      </c>
      <c r="D45" s="52" t="s">
        <v>62</v>
      </c>
      <c r="E45" s="52" t="s">
        <v>243</v>
      </c>
      <c r="F45" s="52"/>
      <c r="G45" s="52"/>
      <c r="H45" s="57">
        <f t="shared" si="2"/>
        <v>23</v>
      </c>
      <c r="I45" s="57">
        <f t="shared" si="2"/>
        <v>23</v>
      </c>
    </row>
    <row r="46" spans="2:9" s="15" customFormat="1" ht="77.25" customHeight="1">
      <c r="B46" s="75" t="s">
        <v>0</v>
      </c>
      <c r="C46" s="52" t="s">
        <v>57</v>
      </c>
      <c r="D46" s="52" t="s">
        <v>62</v>
      </c>
      <c r="E46" s="52" t="s">
        <v>1</v>
      </c>
      <c r="F46" s="52"/>
      <c r="G46" s="52"/>
      <c r="H46" s="57">
        <f t="shared" si="2"/>
        <v>23</v>
      </c>
      <c r="I46" s="57">
        <f t="shared" si="2"/>
        <v>23</v>
      </c>
    </row>
    <row r="47" spans="2:9" s="15" customFormat="1" ht="30">
      <c r="B47" s="76" t="s">
        <v>413</v>
      </c>
      <c r="C47" s="52" t="s">
        <v>57</v>
      </c>
      <c r="D47" s="52" t="s">
        <v>62</v>
      </c>
      <c r="E47" s="52" t="s">
        <v>1</v>
      </c>
      <c r="F47" s="52" t="s">
        <v>117</v>
      </c>
      <c r="G47" s="52"/>
      <c r="H47" s="57">
        <f t="shared" si="2"/>
        <v>23</v>
      </c>
      <c r="I47" s="57">
        <f t="shared" si="2"/>
        <v>23</v>
      </c>
    </row>
    <row r="48" spans="2:9" s="15" customFormat="1" ht="45">
      <c r="B48" s="76" t="s">
        <v>414</v>
      </c>
      <c r="C48" s="52" t="s">
        <v>57</v>
      </c>
      <c r="D48" s="52" t="s">
        <v>62</v>
      </c>
      <c r="E48" s="52" t="s">
        <v>1</v>
      </c>
      <c r="F48" s="52" t="s">
        <v>119</v>
      </c>
      <c r="G48" s="52"/>
      <c r="H48" s="57">
        <f t="shared" si="2"/>
        <v>23</v>
      </c>
      <c r="I48" s="57">
        <f t="shared" si="2"/>
        <v>23</v>
      </c>
    </row>
    <row r="49" spans="2:9" s="15" customFormat="1" ht="15">
      <c r="B49" s="79" t="s">
        <v>107</v>
      </c>
      <c r="C49" s="53" t="s">
        <v>57</v>
      </c>
      <c r="D49" s="53" t="s">
        <v>62</v>
      </c>
      <c r="E49" s="53" t="s">
        <v>1</v>
      </c>
      <c r="F49" s="53" t="s">
        <v>119</v>
      </c>
      <c r="G49" s="53" t="s">
        <v>91</v>
      </c>
      <c r="H49" s="59">
        <f>'вед.прил.14'!I239</f>
        <v>23</v>
      </c>
      <c r="I49" s="59">
        <f>'вед.прил.14'!J239</f>
        <v>23</v>
      </c>
    </row>
    <row r="50" spans="2:9" s="16" customFormat="1" ht="63" customHeight="1">
      <c r="B50" s="78" t="s">
        <v>406</v>
      </c>
      <c r="C50" s="54" t="s">
        <v>57</v>
      </c>
      <c r="D50" s="54" t="s">
        <v>65</v>
      </c>
      <c r="E50" s="54"/>
      <c r="F50" s="54"/>
      <c r="G50" s="54"/>
      <c r="H50" s="56">
        <f>H51</f>
        <v>6648.8</v>
      </c>
      <c r="I50" s="56">
        <f>I51</f>
        <v>6648.8</v>
      </c>
    </row>
    <row r="51" spans="2:9" s="16" customFormat="1" ht="15">
      <c r="B51" s="75" t="s">
        <v>30</v>
      </c>
      <c r="C51" s="52" t="s">
        <v>57</v>
      </c>
      <c r="D51" s="52" t="s">
        <v>65</v>
      </c>
      <c r="E51" s="52" t="s">
        <v>243</v>
      </c>
      <c r="F51" s="52"/>
      <c r="G51" s="52"/>
      <c r="H51" s="57">
        <f>H52</f>
        <v>6648.8</v>
      </c>
      <c r="I51" s="57">
        <f>I52</f>
        <v>6648.8</v>
      </c>
    </row>
    <row r="52" spans="2:9" s="16" customFormat="1" ht="30">
      <c r="B52" s="80" t="s">
        <v>114</v>
      </c>
      <c r="C52" s="52" t="s">
        <v>57</v>
      </c>
      <c r="D52" s="52" t="s">
        <v>65</v>
      </c>
      <c r="E52" s="52" t="s">
        <v>244</v>
      </c>
      <c r="F52" s="52"/>
      <c r="G52" s="52"/>
      <c r="H52" s="57">
        <f>H53+H56</f>
        <v>6648.8</v>
      </c>
      <c r="I52" s="57">
        <f>I53+I56</f>
        <v>6648.8</v>
      </c>
    </row>
    <row r="53" spans="2:9" s="16" customFormat="1" ht="89.25" customHeight="1">
      <c r="B53" s="75" t="s">
        <v>412</v>
      </c>
      <c r="C53" s="52" t="s">
        <v>57</v>
      </c>
      <c r="D53" s="52" t="s">
        <v>65</v>
      </c>
      <c r="E53" s="52" t="s">
        <v>244</v>
      </c>
      <c r="F53" s="52" t="s">
        <v>115</v>
      </c>
      <c r="G53" s="52"/>
      <c r="H53" s="57">
        <f>H54</f>
        <v>6355</v>
      </c>
      <c r="I53" s="57">
        <f>I54</f>
        <v>6355</v>
      </c>
    </row>
    <row r="54" spans="2:9" s="16" customFormat="1" ht="28.5" customHeight="1">
      <c r="B54" s="75" t="s">
        <v>411</v>
      </c>
      <c r="C54" s="52" t="s">
        <v>57</v>
      </c>
      <c r="D54" s="52" t="s">
        <v>65</v>
      </c>
      <c r="E54" s="52" t="s">
        <v>244</v>
      </c>
      <c r="F54" s="52" t="s">
        <v>116</v>
      </c>
      <c r="G54" s="52"/>
      <c r="H54" s="57">
        <f>H55</f>
        <v>6355</v>
      </c>
      <c r="I54" s="57">
        <f>I55</f>
        <v>6355</v>
      </c>
    </row>
    <row r="55" spans="2:9" s="16" customFormat="1" ht="15">
      <c r="B55" s="77" t="s">
        <v>106</v>
      </c>
      <c r="C55" s="53" t="s">
        <v>57</v>
      </c>
      <c r="D55" s="53" t="s">
        <v>65</v>
      </c>
      <c r="E55" s="53" t="s">
        <v>244</v>
      </c>
      <c r="F55" s="53" t="s">
        <v>116</v>
      </c>
      <c r="G55" s="53" t="s">
        <v>90</v>
      </c>
      <c r="H55" s="59">
        <f>'вед.прил.14'!I46+'вед.прил.14'!I563</f>
        <v>6355</v>
      </c>
      <c r="I55" s="59">
        <f>'вед.прил.14'!J46+'вед.прил.14'!J563</f>
        <v>6355</v>
      </c>
    </row>
    <row r="56" spans="2:9" s="21" customFormat="1" ht="30" customHeight="1">
      <c r="B56" s="76" t="s">
        <v>413</v>
      </c>
      <c r="C56" s="52" t="s">
        <v>57</v>
      </c>
      <c r="D56" s="52" t="s">
        <v>65</v>
      </c>
      <c r="E56" s="52" t="s">
        <v>244</v>
      </c>
      <c r="F56" s="52" t="s">
        <v>117</v>
      </c>
      <c r="G56" s="52"/>
      <c r="H56" s="57">
        <f>H57</f>
        <v>293.8</v>
      </c>
      <c r="I56" s="57">
        <f>I57</f>
        <v>293.8</v>
      </c>
    </row>
    <row r="57" spans="2:9" ht="45">
      <c r="B57" s="76" t="s">
        <v>414</v>
      </c>
      <c r="C57" s="52" t="s">
        <v>57</v>
      </c>
      <c r="D57" s="52" t="s">
        <v>65</v>
      </c>
      <c r="E57" s="52" t="s">
        <v>244</v>
      </c>
      <c r="F57" s="52" t="s">
        <v>119</v>
      </c>
      <c r="G57" s="52"/>
      <c r="H57" s="57">
        <f>H58</f>
        <v>293.8</v>
      </c>
      <c r="I57" s="57">
        <f>I58</f>
        <v>293.8</v>
      </c>
    </row>
    <row r="58" spans="2:9" ht="15">
      <c r="B58" s="77" t="s">
        <v>106</v>
      </c>
      <c r="C58" s="53" t="s">
        <v>57</v>
      </c>
      <c r="D58" s="53" t="s">
        <v>65</v>
      </c>
      <c r="E58" s="53" t="s">
        <v>244</v>
      </c>
      <c r="F58" s="53" t="s">
        <v>119</v>
      </c>
      <c r="G58" s="53" t="s">
        <v>90</v>
      </c>
      <c r="H58" s="59">
        <f>'вед.прил.14'!I566+'вед.прил.14'!I49</f>
        <v>293.8</v>
      </c>
      <c r="I58" s="59">
        <f>'вед.прил.14'!J566+'вед.прил.14'!J49</f>
        <v>293.8</v>
      </c>
    </row>
    <row r="59" spans="2:9" ht="14.25">
      <c r="B59" s="81" t="s">
        <v>43</v>
      </c>
      <c r="C59" s="54" t="s">
        <v>57</v>
      </c>
      <c r="D59" s="54" t="s">
        <v>74</v>
      </c>
      <c r="E59" s="54"/>
      <c r="F59" s="54"/>
      <c r="G59" s="54"/>
      <c r="H59" s="56">
        <f aca="true" t="shared" si="3" ref="H59:I63">H60</f>
        <v>100</v>
      </c>
      <c r="I59" s="56">
        <f t="shared" si="3"/>
        <v>100</v>
      </c>
    </row>
    <row r="60" spans="2:9" ht="15">
      <c r="B60" s="76" t="s">
        <v>30</v>
      </c>
      <c r="C60" s="52" t="s">
        <v>57</v>
      </c>
      <c r="D60" s="52" t="s">
        <v>74</v>
      </c>
      <c r="E60" s="52" t="s">
        <v>243</v>
      </c>
      <c r="F60" s="52"/>
      <c r="G60" s="52"/>
      <c r="H60" s="57">
        <f t="shared" si="3"/>
        <v>100</v>
      </c>
      <c r="I60" s="57">
        <f t="shared" si="3"/>
        <v>100</v>
      </c>
    </row>
    <row r="61" spans="2:9" ht="30">
      <c r="B61" s="76" t="s">
        <v>223</v>
      </c>
      <c r="C61" s="52" t="s">
        <v>57</v>
      </c>
      <c r="D61" s="52" t="s">
        <v>74</v>
      </c>
      <c r="E61" s="52" t="s">
        <v>336</v>
      </c>
      <c r="F61" s="52"/>
      <c r="G61" s="52"/>
      <c r="H61" s="57">
        <f t="shared" si="3"/>
        <v>100</v>
      </c>
      <c r="I61" s="57">
        <f t="shared" si="3"/>
        <v>100</v>
      </c>
    </row>
    <row r="62" spans="2:9" ht="20.25" customHeight="1">
      <c r="B62" s="75" t="s">
        <v>127</v>
      </c>
      <c r="C62" s="52" t="s">
        <v>57</v>
      </c>
      <c r="D62" s="52" t="s">
        <v>74</v>
      </c>
      <c r="E62" s="52" t="s">
        <v>336</v>
      </c>
      <c r="F62" s="52" t="s">
        <v>126</v>
      </c>
      <c r="G62" s="52"/>
      <c r="H62" s="57">
        <f t="shared" si="3"/>
        <v>100</v>
      </c>
      <c r="I62" s="57">
        <f t="shared" si="3"/>
        <v>100</v>
      </c>
    </row>
    <row r="63" spans="2:9" ht="15">
      <c r="B63" s="76" t="s">
        <v>359</v>
      </c>
      <c r="C63" s="52" t="s">
        <v>57</v>
      </c>
      <c r="D63" s="52" t="s">
        <v>74</v>
      </c>
      <c r="E63" s="52" t="s">
        <v>336</v>
      </c>
      <c r="F63" s="52" t="s">
        <v>358</v>
      </c>
      <c r="G63" s="52"/>
      <c r="H63" s="57">
        <f t="shared" si="3"/>
        <v>100</v>
      </c>
      <c r="I63" s="57">
        <f t="shared" si="3"/>
        <v>100</v>
      </c>
    </row>
    <row r="64" spans="2:9" ht="15">
      <c r="B64" s="79" t="s">
        <v>106</v>
      </c>
      <c r="C64" s="53" t="s">
        <v>57</v>
      </c>
      <c r="D64" s="53" t="s">
        <v>74</v>
      </c>
      <c r="E64" s="53" t="s">
        <v>336</v>
      </c>
      <c r="F64" s="53" t="s">
        <v>358</v>
      </c>
      <c r="G64" s="53" t="s">
        <v>90</v>
      </c>
      <c r="H64" s="59">
        <f>'вед.прил.14'!I245</f>
        <v>100</v>
      </c>
      <c r="I64" s="59">
        <f>'вед.прил.14'!J245</f>
        <v>100</v>
      </c>
    </row>
    <row r="65" spans="2:9" s="9" customFormat="1" ht="14.25">
      <c r="B65" s="97" t="s">
        <v>44</v>
      </c>
      <c r="C65" s="54" t="s">
        <v>57</v>
      </c>
      <c r="D65" s="54" t="s">
        <v>98</v>
      </c>
      <c r="E65" s="54"/>
      <c r="F65" s="54"/>
      <c r="G65" s="54"/>
      <c r="H65" s="56">
        <f>H66+H113</f>
        <v>13453.3</v>
      </c>
      <c r="I65" s="56">
        <f>I66+I113</f>
        <v>13396.3</v>
      </c>
    </row>
    <row r="66" spans="2:9" ht="15">
      <c r="B66" s="75" t="s">
        <v>30</v>
      </c>
      <c r="C66" s="52" t="s">
        <v>57</v>
      </c>
      <c r="D66" s="52" t="s">
        <v>98</v>
      </c>
      <c r="E66" s="52" t="s">
        <v>239</v>
      </c>
      <c r="F66" s="52"/>
      <c r="G66" s="52"/>
      <c r="H66" s="57">
        <f>H67+H74+H81+H88+H95+H106+H102</f>
        <v>13396.3</v>
      </c>
      <c r="I66" s="57">
        <f>I67+I74+I81+I88+I95+I106+I102</f>
        <v>13396.3</v>
      </c>
    </row>
    <row r="67" spans="2:9" s="9" customFormat="1" ht="108" customHeight="1">
      <c r="B67" s="84" t="s">
        <v>39</v>
      </c>
      <c r="C67" s="52" t="s">
        <v>57</v>
      </c>
      <c r="D67" s="52" t="s">
        <v>98</v>
      </c>
      <c r="E67" s="52" t="s">
        <v>240</v>
      </c>
      <c r="F67" s="54"/>
      <c r="G67" s="54"/>
      <c r="H67" s="57">
        <f>H69+H71</f>
        <v>327.7</v>
      </c>
      <c r="I67" s="57">
        <f>I69+I71</f>
        <v>327.7</v>
      </c>
    </row>
    <row r="68" spans="2:9" s="9" customFormat="1" ht="88.5" customHeight="1">
      <c r="B68" s="75" t="s">
        <v>412</v>
      </c>
      <c r="C68" s="108" t="s">
        <v>57</v>
      </c>
      <c r="D68" s="108" t="s">
        <v>98</v>
      </c>
      <c r="E68" s="52" t="s">
        <v>240</v>
      </c>
      <c r="F68" s="108" t="s">
        <v>115</v>
      </c>
      <c r="G68" s="109"/>
      <c r="H68" s="57">
        <f>H69</f>
        <v>260.4</v>
      </c>
      <c r="I68" s="57">
        <f>I69</f>
        <v>260.4</v>
      </c>
    </row>
    <row r="69" spans="2:9" s="9" customFormat="1" ht="30" customHeight="1">
      <c r="B69" s="75" t="s">
        <v>411</v>
      </c>
      <c r="C69" s="52" t="s">
        <v>57</v>
      </c>
      <c r="D69" s="52" t="s">
        <v>98</v>
      </c>
      <c r="E69" s="52" t="s">
        <v>240</v>
      </c>
      <c r="F69" s="52" t="s">
        <v>116</v>
      </c>
      <c r="G69" s="52"/>
      <c r="H69" s="57">
        <f>H70</f>
        <v>260.4</v>
      </c>
      <c r="I69" s="57">
        <f>I70</f>
        <v>260.4</v>
      </c>
    </row>
    <row r="70" spans="2:9" s="17" customFormat="1" ht="16.5" customHeight="1">
      <c r="B70" s="77" t="s">
        <v>107</v>
      </c>
      <c r="C70" s="53" t="s">
        <v>57</v>
      </c>
      <c r="D70" s="53" t="s">
        <v>98</v>
      </c>
      <c r="E70" s="53" t="s">
        <v>240</v>
      </c>
      <c r="F70" s="53" t="s">
        <v>116</v>
      </c>
      <c r="G70" s="53" t="s">
        <v>91</v>
      </c>
      <c r="H70" s="59">
        <f>'вед.прил.14'!I269</f>
        <v>260.4</v>
      </c>
      <c r="I70" s="59">
        <f>'вед.прил.14'!J269</f>
        <v>260.4</v>
      </c>
    </row>
    <row r="71" spans="2:9" s="12" customFormat="1" ht="30" customHeight="1">
      <c r="B71" s="76" t="s">
        <v>413</v>
      </c>
      <c r="C71" s="52" t="s">
        <v>57</v>
      </c>
      <c r="D71" s="52" t="s">
        <v>98</v>
      </c>
      <c r="E71" s="52" t="s">
        <v>240</v>
      </c>
      <c r="F71" s="52" t="s">
        <v>117</v>
      </c>
      <c r="G71" s="52"/>
      <c r="H71" s="57">
        <f>H72</f>
        <v>67.3</v>
      </c>
      <c r="I71" s="57">
        <f>I72</f>
        <v>67.3</v>
      </c>
    </row>
    <row r="72" spans="2:9" s="12" customFormat="1" ht="45">
      <c r="B72" s="76" t="s">
        <v>414</v>
      </c>
      <c r="C72" s="52" t="s">
        <v>57</v>
      </c>
      <c r="D72" s="52" t="s">
        <v>98</v>
      </c>
      <c r="E72" s="52" t="s">
        <v>240</v>
      </c>
      <c r="F72" s="52" t="s">
        <v>119</v>
      </c>
      <c r="G72" s="52"/>
      <c r="H72" s="57">
        <f>H73</f>
        <v>67.3</v>
      </c>
      <c r="I72" s="57">
        <f>I73</f>
        <v>67.3</v>
      </c>
    </row>
    <row r="73" spans="2:9" s="12" customFormat="1" ht="18.75" customHeight="1">
      <c r="B73" s="79" t="s">
        <v>107</v>
      </c>
      <c r="C73" s="53" t="s">
        <v>57</v>
      </c>
      <c r="D73" s="53" t="s">
        <v>98</v>
      </c>
      <c r="E73" s="53" t="s">
        <v>240</v>
      </c>
      <c r="F73" s="53" t="s">
        <v>119</v>
      </c>
      <c r="G73" s="53" t="s">
        <v>91</v>
      </c>
      <c r="H73" s="59">
        <f>'вед.прил.14'!I272</f>
        <v>67.3</v>
      </c>
      <c r="I73" s="59">
        <f>'вед.прил.14'!J272</f>
        <v>67.3</v>
      </c>
    </row>
    <row r="74" spans="2:9" s="12" customFormat="1" ht="75">
      <c r="B74" s="84" t="s">
        <v>38</v>
      </c>
      <c r="C74" s="52" t="s">
        <v>57</v>
      </c>
      <c r="D74" s="52" t="s">
        <v>98</v>
      </c>
      <c r="E74" s="52" t="s">
        <v>327</v>
      </c>
      <c r="F74" s="52"/>
      <c r="G74" s="52"/>
      <c r="H74" s="57">
        <f>H76+H78</f>
        <v>754.6</v>
      </c>
      <c r="I74" s="57">
        <f>I76+I78</f>
        <v>754.6</v>
      </c>
    </row>
    <row r="75" spans="2:9" s="12" customFormat="1" ht="78" customHeight="1">
      <c r="B75" s="75" t="s">
        <v>412</v>
      </c>
      <c r="C75" s="108" t="s">
        <v>57</v>
      </c>
      <c r="D75" s="108" t="s">
        <v>98</v>
      </c>
      <c r="E75" s="52" t="s">
        <v>327</v>
      </c>
      <c r="F75" s="108" t="s">
        <v>115</v>
      </c>
      <c r="G75" s="108"/>
      <c r="H75" s="57">
        <f>H76</f>
        <v>719</v>
      </c>
      <c r="I75" s="57">
        <f>I76</f>
        <v>719</v>
      </c>
    </row>
    <row r="76" spans="2:9" s="9" customFormat="1" ht="33.75" customHeight="1">
      <c r="B76" s="75" t="s">
        <v>411</v>
      </c>
      <c r="C76" s="52" t="s">
        <v>57</v>
      </c>
      <c r="D76" s="52" t="s">
        <v>98</v>
      </c>
      <c r="E76" s="52" t="s">
        <v>327</v>
      </c>
      <c r="F76" s="52" t="s">
        <v>116</v>
      </c>
      <c r="G76" s="52"/>
      <c r="H76" s="57">
        <f>H77</f>
        <v>719</v>
      </c>
      <c r="I76" s="57">
        <f>I77</f>
        <v>719</v>
      </c>
    </row>
    <row r="77" spans="2:9" s="9" customFormat="1" ht="15">
      <c r="B77" s="77" t="s">
        <v>107</v>
      </c>
      <c r="C77" s="53" t="s">
        <v>57</v>
      </c>
      <c r="D77" s="53" t="s">
        <v>98</v>
      </c>
      <c r="E77" s="53" t="s">
        <v>327</v>
      </c>
      <c r="F77" s="53" t="s">
        <v>116</v>
      </c>
      <c r="G77" s="53" t="s">
        <v>91</v>
      </c>
      <c r="H77" s="59">
        <f>'вед.прил.14'!I276</f>
        <v>719</v>
      </c>
      <c r="I77" s="59">
        <f>'вед.прил.14'!J276</f>
        <v>719</v>
      </c>
    </row>
    <row r="78" spans="2:9" s="9" customFormat="1" ht="31.5" customHeight="1">
      <c r="B78" s="76" t="s">
        <v>413</v>
      </c>
      <c r="C78" s="52" t="s">
        <v>57</v>
      </c>
      <c r="D78" s="52" t="s">
        <v>98</v>
      </c>
      <c r="E78" s="52" t="s">
        <v>327</v>
      </c>
      <c r="F78" s="52" t="s">
        <v>117</v>
      </c>
      <c r="G78" s="52"/>
      <c r="H78" s="57">
        <f>H79</f>
        <v>35.6</v>
      </c>
      <c r="I78" s="57">
        <f>I79</f>
        <v>35.6</v>
      </c>
    </row>
    <row r="79" spans="2:9" s="9" customFormat="1" ht="45">
      <c r="B79" s="76" t="s">
        <v>414</v>
      </c>
      <c r="C79" s="52" t="s">
        <v>57</v>
      </c>
      <c r="D79" s="52" t="s">
        <v>98</v>
      </c>
      <c r="E79" s="52" t="s">
        <v>327</v>
      </c>
      <c r="F79" s="52" t="s">
        <v>119</v>
      </c>
      <c r="G79" s="52"/>
      <c r="H79" s="57">
        <f>H80</f>
        <v>35.6</v>
      </c>
      <c r="I79" s="57">
        <f>I80</f>
        <v>35.6</v>
      </c>
    </row>
    <row r="80" spans="2:9" s="9" customFormat="1" ht="15">
      <c r="B80" s="79" t="s">
        <v>107</v>
      </c>
      <c r="C80" s="53" t="s">
        <v>57</v>
      </c>
      <c r="D80" s="53" t="s">
        <v>98</v>
      </c>
      <c r="E80" s="53" t="s">
        <v>327</v>
      </c>
      <c r="F80" s="53" t="s">
        <v>119</v>
      </c>
      <c r="G80" s="53" t="s">
        <v>91</v>
      </c>
      <c r="H80" s="59">
        <f>'вед.прил.14'!I279</f>
        <v>35.6</v>
      </c>
      <c r="I80" s="59">
        <f>'вед.прил.14'!J279</f>
        <v>35.6</v>
      </c>
    </row>
    <row r="81" spans="2:9" s="9" customFormat="1" ht="45">
      <c r="B81" s="84" t="s">
        <v>37</v>
      </c>
      <c r="C81" s="52" t="s">
        <v>57</v>
      </c>
      <c r="D81" s="52" t="s">
        <v>98</v>
      </c>
      <c r="E81" s="52" t="s">
        <v>326</v>
      </c>
      <c r="F81" s="52"/>
      <c r="G81" s="52"/>
      <c r="H81" s="57">
        <f>H82+H85</f>
        <v>324.4</v>
      </c>
      <c r="I81" s="57">
        <f>I82+I85</f>
        <v>324.4</v>
      </c>
    </row>
    <row r="82" spans="2:9" s="9" customFormat="1" ht="89.25" customHeight="1">
      <c r="B82" s="75" t="s">
        <v>412</v>
      </c>
      <c r="C82" s="108" t="s">
        <v>57</v>
      </c>
      <c r="D82" s="108" t="s">
        <v>98</v>
      </c>
      <c r="E82" s="52" t="s">
        <v>326</v>
      </c>
      <c r="F82" s="108" t="s">
        <v>115</v>
      </c>
      <c r="G82" s="108"/>
      <c r="H82" s="57">
        <f>H83</f>
        <v>276</v>
      </c>
      <c r="I82" s="57">
        <f>I83</f>
        <v>276</v>
      </c>
    </row>
    <row r="83" spans="2:9" s="9" customFormat="1" ht="32.25" customHeight="1">
      <c r="B83" s="75" t="s">
        <v>411</v>
      </c>
      <c r="C83" s="52" t="s">
        <v>57</v>
      </c>
      <c r="D83" s="52" t="s">
        <v>98</v>
      </c>
      <c r="E83" s="52" t="s">
        <v>326</v>
      </c>
      <c r="F83" s="52" t="s">
        <v>116</v>
      </c>
      <c r="G83" s="52"/>
      <c r="H83" s="57">
        <f>H84</f>
        <v>276</v>
      </c>
      <c r="I83" s="57">
        <f>I84</f>
        <v>276</v>
      </c>
    </row>
    <row r="84" spans="2:9" s="9" customFormat="1" ht="15">
      <c r="B84" s="77" t="s">
        <v>107</v>
      </c>
      <c r="C84" s="53" t="s">
        <v>57</v>
      </c>
      <c r="D84" s="53" t="s">
        <v>98</v>
      </c>
      <c r="E84" s="53" t="s">
        <v>326</v>
      </c>
      <c r="F84" s="53" t="s">
        <v>116</v>
      </c>
      <c r="G84" s="53" t="s">
        <v>91</v>
      </c>
      <c r="H84" s="59">
        <f>'вед.прил.14'!I283</f>
        <v>276</v>
      </c>
      <c r="I84" s="59">
        <f>'вед.прил.14'!J283</f>
        <v>276</v>
      </c>
    </row>
    <row r="85" spans="2:9" s="9" customFormat="1" ht="30">
      <c r="B85" s="76" t="s">
        <v>413</v>
      </c>
      <c r="C85" s="52" t="s">
        <v>57</v>
      </c>
      <c r="D85" s="52" t="s">
        <v>98</v>
      </c>
      <c r="E85" s="52" t="s">
        <v>326</v>
      </c>
      <c r="F85" s="52" t="s">
        <v>117</v>
      </c>
      <c r="G85" s="52"/>
      <c r="H85" s="57">
        <f>H86</f>
        <v>48.4</v>
      </c>
      <c r="I85" s="57">
        <f>I86</f>
        <v>48.4</v>
      </c>
    </row>
    <row r="86" spans="2:9" s="9" customFormat="1" ht="45">
      <c r="B86" s="76" t="s">
        <v>414</v>
      </c>
      <c r="C86" s="52" t="s">
        <v>57</v>
      </c>
      <c r="D86" s="52" t="s">
        <v>98</v>
      </c>
      <c r="E86" s="52" t="s">
        <v>326</v>
      </c>
      <c r="F86" s="52" t="s">
        <v>119</v>
      </c>
      <c r="G86" s="52"/>
      <c r="H86" s="57">
        <f>H87</f>
        <v>48.4</v>
      </c>
      <c r="I86" s="57">
        <f>I87</f>
        <v>48.4</v>
      </c>
    </row>
    <row r="87" spans="2:9" s="9" customFormat="1" ht="15">
      <c r="B87" s="77" t="s">
        <v>107</v>
      </c>
      <c r="C87" s="53" t="s">
        <v>57</v>
      </c>
      <c r="D87" s="53" t="s">
        <v>98</v>
      </c>
      <c r="E87" s="53" t="s">
        <v>326</v>
      </c>
      <c r="F87" s="53" t="s">
        <v>119</v>
      </c>
      <c r="G87" s="53" t="s">
        <v>91</v>
      </c>
      <c r="H87" s="59">
        <f>'вед.прил.14'!I286</f>
        <v>48.4</v>
      </c>
      <c r="I87" s="59">
        <f>'вед.прил.14'!J286</f>
        <v>48.4</v>
      </c>
    </row>
    <row r="88" spans="2:9" s="9" customFormat="1" ht="30">
      <c r="B88" s="80" t="s">
        <v>114</v>
      </c>
      <c r="C88" s="52" t="s">
        <v>57</v>
      </c>
      <c r="D88" s="52" t="s">
        <v>98</v>
      </c>
      <c r="E88" s="52" t="s">
        <v>244</v>
      </c>
      <c r="F88" s="52"/>
      <c r="G88" s="52"/>
      <c r="H88" s="57">
        <f>H90+H92</f>
        <v>6979.6</v>
      </c>
      <c r="I88" s="57">
        <f>I90+I92</f>
        <v>6979.6</v>
      </c>
    </row>
    <row r="89" spans="2:9" s="9" customFormat="1" ht="90.75" customHeight="1">
      <c r="B89" s="75" t="s">
        <v>412</v>
      </c>
      <c r="C89" s="108" t="s">
        <v>57</v>
      </c>
      <c r="D89" s="108" t="s">
        <v>98</v>
      </c>
      <c r="E89" s="52" t="s">
        <v>244</v>
      </c>
      <c r="F89" s="108" t="s">
        <v>115</v>
      </c>
      <c r="G89" s="108"/>
      <c r="H89" s="57">
        <f>H90</f>
        <v>6583.8</v>
      </c>
      <c r="I89" s="57">
        <f>I90</f>
        <v>6583.8</v>
      </c>
    </row>
    <row r="90" spans="2:9" ht="28.5" customHeight="1">
      <c r="B90" s="75" t="s">
        <v>411</v>
      </c>
      <c r="C90" s="52" t="s">
        <v>57</v>
      </c>
      <c r="D90" s="52" t="s">
        <v>98</v>
      </c>
      <c r="E90" s="52" t="s">
        <v>244</v>
      </c>
      <c r="F90" s="52" t="s">
        <v>116</v>
      </c>
      <c r="G90" s="52"/>
      <c r="H90" s="57">
        <f>H91</f>
        <v>6583.8</v>
      </c>
      <c r="I90" s="57">
        <f>I91</f>
        <v>6583.8</v>
      </c>
    </row>
    <row r="91" spans="2:9" s="16" customFormat="1" ht="15">
      <c r="B91" s="77" t="s">
        <v>106</v>
      </c>
      <c r="C91" s="52" t="s">
        <v>57</v>
      </c>
      <c r="D91" s="52" t="s">
        <v>98</v>
      </c>
      <c r="E91" s="53" t="s">
        <v>244</v>
      </c>
      <c r="F91" s="53" t="s">
        <v>116</v>
      </c>
      <c r="G91" s="53" t="s">
        <v>90</v>
      </c>
      <c r="H91" s="59">
        <f>'вед.прил.14'!I173</f>
        <v>6583.8</v>
      </c>
      <c r="I91" s="59">
        <f>'вед.прил.14'!J173</f>
        <v>6583.8</v>
      </c>
    </row>
    <row r="92" spans="2:9" s="16" customFormat="1" ht="28.5" customHeight="1">
      <c r="B92" s="76" t="s">
        <v>413</v>
      </c>
      <c r="C92" s="52" t="s">
        <v>57</v>
      </c>
      <c r="D92" s="52" t="s">
        <v>98</v>
      </c>
      <c r="E92" s="52" t="s">
        <v>244</v>
      </c>
      <c r="F92" s="52" t="s">
        <v>117</v>
      </c>
      <c r="G92" s="52"/>
      <c r="H92" s="57">
        <f>H93</f>
        <v>395.8</v>
      </c>
      <c r="I92" s="57">
        <f>I93</f>
        <v>395.8</v>
      </c>
    </row>
    <row r="93" spans="2:9" s="16" customFormat="1" ht="45">
      <c r="B93" s="76" t="s">
        <v>414</v>
      </c>
      <c r="C93" s="52" t="s">
        <v>57</v>
      </c>
      <c r="D93" s="52" t="s">
        <v>98</v>
      </c>
      <c r="E93" s="52" t="s">
        <v>244</v>
      </c>
      <c r="F93" s="52" t="s">
        <v>119</v>
      </c>
      <c r="G93" s="52"/>
      <c r="H93" s="57">
        <f>H94</f>
        <v>395.8</v>
      </c>
      <c r="I93" s="57">
        <f>I94</f>
        <v>395.8</v>
      </c>
    </row>
    <row r="94" spans="2:9" s="15" customFormat="1" ht="15">
      <c r="B94" s="79" t="s">
        <v>106</v>
      </c>
      <c r="C94" s="52" t="s">
        <v>57</v>
      </c>
      <c r="D94" s="52" t="s">
        <v>98</v>
      </c>
      <c r="E94" s="53" t="s">
        <v>244</v>
      </c>
      <c r="F94" s="53" t="s">
        <v>119</v>
      </c>
      <c r="G94" s="53" t="s">
        <v>90</v>
      </c>
      <c r="H94" s="59">
        <f>'вед.прил.14'!I176</f>
        <v>395.8</v>
      </c>
      <c r="I94" s="59">
        <f>'вед.прил.14'!J176</f>
        <v>395.8</v>
      </c>
    </row>
    <row r="95" spans="2:9" s="15" customFormat="1" ht="75.75" customHeight="1">
      <c r="B95" s="76" t="s">
        <v>205</v>
      </c>
      <c r="C95" s="52" t="s">
        <v>57</v>
      </c>
      <c r="D95" s="52" t="s">
        <v>98</v>
      </c>
      <c r="E95" s="52" t="s">
        <v>10</v>
      </c>
      <c r="F95" s="52"/>
      <c r="G95" s="52"/>
      <c r="H95" s="57">
        <f>H96+H99</f>
        <v>1300</v>
      </c>
      <c r="I95" s="57">
        <f>I96+I99</f>
        <v>1300</v>
      </c>
    </row>
    <row r="96" spans="2:9" s="15" customFormat="1" ht="30" customHeight="1">
      <c r="B96" s="76" t="s">
        <v>413</v>
      </c>
      <c r="C96" s="52" t="s">
        <v>57</v>
      </c>
      <c r="D96" s="52" t="s">
        <v>98</v>
      </c>
      <c r="E96" s="52" t="s">
        <v>10</v>
      </c>
      <c r="F96" s="52" t="s">
        <v>117</v>
      </c>
      <c r="G96" s="52"/>
      <c r="H96" s="57">
        <f>H97</f>
        <v>1295.8</v>
      </c>
      <c r="I96" s="57">
        <f>I97</f>
        <v>1295.8</v>
      </c>
    </row>
    <row r="97" spans="2:9" s="15" customFormat="1" ht="45">
      <c r="B97" s="76" t="s">
        <v>414</v>
      </c>
      <c r="C97" s="52" t="s">
        <v>57</v>
      </c>
      <c r="D97" s="52" t="s">
        <v>98</v>
      </c>
      <c r="E97" s="52" t="s">
        <v>10</v>
      </c>
      <c r="F97" s="52" t="s">
        <v>119</v>
      </c>
      <c r="G97" s="52"/>
      <c r="H97" s="57">
        <f>H98</f>
        <v>1295.8</v>
      </c>
      <c r="I97" s="57">
        <f>I98</f>
        <v>1295.8</v>
      </c>
    </row>
    <row r="98" spans="2:9" s="16" customFormat="1" ht="15">
      <c r="B98" s="79" t="s">
        <v>106</v>
      </c>
      <c r="C98" s="53" t="s">
        <v>57</v>
      </c>
      <c r="D98" s="53" t="s">
        <v>98</v>
      </c>
      <c r="E98" s="53" t="s">
        <v>10</v>
      </c>
      <c r="F98" s="53" t="s">
        <v>119</v>
      </c>
      <c r="G98" s="53" t="s">
        <v>90</v>
      </c>
      <c r="H98" s="59">
        <f>'вед.прил.14'!I180</f>
        <v>1295.8</v>
      </c>
      <c r="I98" s="59">
        <f>'вед.прил.14'!J180</f>
        <v>1295.8</v>
      </c>
    </row>
    <row r="99" spans="2:9" s="16" customFormat="1" ht="15">
      <c r="B99" s="76" t="s">
        <v>127</v>
      </c>
      <c r="C99" s="52" t="s">
        <v>57</v>
      </c>
      <c r="D99" s="52" t="s">
        <v>98</v>
      </c>
      <c r="E99" s="52" t="s">
        <v>10</v>
      </c>
      <c r="F99" s="52" t="s">
        <v>126</v>
      </c>
      <c r="G99" s="52"/>
      <c r="H99" s="57">
        <f>H100</f>
        <v>4.2</v>
      </c>
      <c r="I99" s="57">
        <f>I100</f>
        <v>4.2</v>
      </c>
    </row>
    <row r="100" spans="2:9" s="15" customFormat="1" ht="15">
      <c r="B100" s="76" t="s">
        <v>129</v>
      </c>
      <c r="C100" s="52" t="s">
        <v>57</v>
      </c>
      <c r="D100" s="52" t="s">
        <v>98</v>
      </c>
      <c r="E100" s="52" t="s">
        <v>10</v>
      </c>
      <c r="F100" s="52" t="s">
        <v>128</v>
      </c>
      <c r="G100" s="52"/>
      <c r="H100" s="57">
        <f>H101</f>
        <v>4.2</v>
      </c>
      <c r="I100" s="57">
        <f>I101</f>
        <v>4.2</v>
      </c>
    </row>
    <row r="101" spans="2:9" s="9" customFormat="1" ht="15">
      <c r="B101" s="77" t="s">
        <v>106</v>
      </c>
      <c r="C101" s="53" t="s">
        <v>57</v>
      </c>
      <c r="D101" s="53" t="s">
        <v>98</v>
      </c>
      <c r="E101" s="53" t="s">
        <v>10</v>
      </c>
      <c r="F101" s="53" t="s">
        <v>128</v>
      </c>
      <c r="G101" s="53" t="s">
        <v>90</v>
      </c>
      <c r="H101" s="59">
        <f>'вед.прил.14'!I183</f>
        <v>4.2</v>
      </c>
      <c r="I101" s="59">
        <f>'вед.прил.14'!J183</f>
        <v>4.2</v>
      </c>
    </row>
    <row r="102" spans="2:9" s="9" customFormat="1" ht="58.5" customHeight="1">
      <c r="B102" s="76" t="s">
        <v>241</v>
      </c>
      <c r="C102" s="52" t="s">
        <v>57</v>
      </c>
      <c r="D102" s="52" t="s">
        <v>98</v>
      </c>
      <c r="E102" s="52" t="s">
        <v>247</v>
      </c>
      <c r="F102" s="52"/>
      <c r="G102" s="52"/>
      <c r="H102" s="57">
        <f aca="true" t="shared" si="4" ref="H102:I104">H103</f>
        <v>3200</v>
      </c>
      <c r="I102" s="57">
        <f t="shared" si="4"/>
        <v>3200</v>
      </c>
    </row>
    <row r="103" spans="2:9" s="9" customFormat="1" ht="30" customHeight="1">
      <c r="B103" s="76" t="s">
        <v>413</v>
      </c>
      <c r="C103" s="52" t="s">
        <v>57</v>
      </c>
      <c r="D103" s="52" t="s">
        <v>98</v>
      </c>
      <c r="E103" s="52" t="s">
        <v>247</v>
      </c>
      <c r="F103" s="52" t="s">
        <v>117</v>
      </c>
      <c r="G103" s="52"/>
      <c r="H103" s="57">
        <f t="shared" si="4"/>
        <v>3200</v>
      </c>
      <c r="I103" s="57">
        <f t="shared" si="4"/>
        <v>3200</v>
      </c>
    </row>
    <row r="104" spans="2:9" s="9" customFormat="1" ht="45">
      <c r="B104" s="76" t="s">
        <v>414</v>
      </c>
      <c r="C104" s="52" t="s">
        <v>57</v>
      </c>
      <c r="D104" s="52" t="s">
        <v>98</v>
      </c>
      <c r="E104" s="52" t="s">
        <v>247</v>
      </c>
      <c r="F104" s="52" t="s">
        <v>119</v>
      </c>
      <c r="G104" s="52"/>
      <c r="H104" s="57">
        <f t="shared" si="4"/>
        <v>3200</v>
      </c>
      <c r="I104" s="57">
        <f t="shared" si="4"/>
        <v>3200</v>
      </c>
    </row>
    <row r="105" spans="2:9" s="9" customFormat="1" ht="15">
      <c r="B105" s="77" t="s">
        <v>106</v>
      </c>
      <c r="C105" s="53" t="s">
        <v>57</v>
      </c>
      <c r="D105" s="53" t="s">
        <v>98</v>
      </c>
      <c r="E105" s="53" t="s">
        <v>247</v>
      </c>
      <c r="F105" s="53" t="s">
        <v>119</v>
      </c>
      <c r="G105" s="53" t="s">
        <v>90</v>
      </c>
      <c r="H105" s="59">
        <f>'вед.прил.14'!I32</f>
        <v>3200</v>
      </c>
      <c r="I105" s="59">
        <f>'вед.прил.14'!J32</f>
        <v>3200</v>
      </c>
    </row>
    <row r="106" spans="2:9" ht="45">
      <c r="B106" s="76" t="s">
        <v>204</v>
      </c>
      <c r="C106" s="52" t="s">
        <v>57</v>
      </c>
      <c r="D106" s="52" t="s">
        <v>98</v>
      </c>
      <c r="E106" s="52" t="s">
        <v>248</v>
      </c>
      <c r="F106" s="52"/>
      <c r="G106" s="52"/>
      <c r="H106" s="57">
        <f>H107+H110</f>
        <v>510</v>
      </c>
      <c r="I106" s="57">
        <f>I107+I110</f>
        <v>510</v>
      </c>
    </row>
    <row r="107" spans="2:9" ht="27.75" customHeight="1">
      <c r="B107" s="76" t="s">
        <v>413</v>
      </c>
      <c r="C107" s="52" t="s">
        <v>57</v>
      </c>
      <c r="D107" s="52" t="s">
        <v>98</v>
      </c>
      <c r="E107" s="52" t="s">
        <v>248</v>
      </c>
      <c r="F107" s="52" t="s">
        <v>117</v>
      </c>
      <c r="G107" s="52"/>
      <c r="H107" s="57">
        <f>H108</f>
        <v>465</v>
      </c>
      <c r="I107" s="57">
        <f>I108</f>
        <v>465</v>
      </c>
    </row>
    <row r="108" spans="2:9" ht="45">
      <c r="B108" s="76" t="s">
        <v>414</v>
      </c>
      <c r="C108" s="52" t="s">
        <v>57</v>
      </c>
      <c r="D108" s="52" t="s">
        <v>98</v>
      </c>
      <c r="E108" s="52" t="s">
        <v>248</v>
      </c>
      <c r="F108" s="52" t="s">
        <v>119</v>
      </c>
      <c r="G108" s="52"/>
      <c r="H108" s="57">
        <f>H109</f>
        <v>465</v>
      </c>
      <c r="I108" s="57">
        <f>I109</f>
        <v>465</v>
      </c>
    </row>
    <row r="109" spans="2:9" ht="15">
      <c r="B109" s="79" t="s">
        <v>106</v>
      </c>
      <c r="C109" s="53" t="s">
        <v>57</v>
      </c>
      <c r="D109" s="53" t="s">
        <v>98</v>
      </c>
      <c r="E109" s="53" t="s">
        <v>248</v>
      </c>
      <c r="F109" s="53" t="s">
        <v>119</v>
      </c>
      <c r="G109" s="53" t="s">
        <v>90</v>
      </c>
      <c r="H109" s="59">
        <f>'вед.прил.14'!I36+'вед.прил.14'!I262</f>
        <v>465</v>
      </c>
      <c r="I109" s="59">
        <f>'вед.прил.14'!J36+'вед.прил.14'!J262</f>
        <v>465</v>
      </c>
    </row>
    <row r="110" spans="2:9" ht="15.75" customHeight="1">
      <c r="B110" s="76" t="s">
        <v>127</v>
      </c>
      <c r="C110" s="52" t="s">
        <v>57</v>
      </c>
      <c r="D110" s="52" t="s">
        <v>98</v>
      </c>
      <c r="E110" s="52" t="s">
        <v>248</v>
      </c>
      <c r="F110" s="52" t="s">
        <v>126</v>
      </c>
      <c r="G110" s="52"/>
      <c r="H110" s="59">
        <f>H111</f>
        <v>45</v>
      </c>
      <c r="I110" s="59">
        <f>I111</f>
        <v>45</v>
      </c>
    </row>
    <row r="111" spans="2:9" ht="15">
      <c r="B111" s="76" t="s">
        <v>129</v>
      </c>
      <c r="C111" s="52" t="s">
        <v>57</v>
      </c>
      <c r="D111" s="52" t="s">
        <v>98</v>
      </c>
      <c r="E111" s="52" t="s">
        <v>248</v>
      </c>
      <c r="F111" s="52" t="s">
        <v>128</v>
      </c>
      <c r="G111" s="52"/>
      <c r="H111" s="59">
        <f>H112</f>
        <v>45</v>
      </c>
      <c r="I111" s="59">
        <f>I112</f>
        <v>45</v>
      </c>
    </row>
    <row r="112" spans="2:9" ht="15">
      <c r="B112" s="79" t="s">
        <v>106</v>
      </c>
      <c r="C112" s="53" t="s">
        <v>57</v>
      </c>
      <c r="D112" s="53" t="s">
        <v>98</v>
      </c>
      <c r="E112" s="53" t="s">
        <v>248</v>
      </c>
      <c r="F112" s="53" t="s">
        <v>128</v>
      </c>
      <c r="G112" s="53" t="s">
        <v>90</v>
      </c>
      <c r="H112" s="59">
        <f>'вед.прил.14'!I265</f>
        <v>45</v>
      </c>
      <c r="I112" s="59">
        <f>'вед.прил.14'!J265</f>
        <v>45</v>
      </c>
    </row>
    <row r="113" spans="2:9" ht="45">
      <c r="B113" s="75" t="s">
        <v>367</v>
      </c>
      <c r="C113" s="52" t="s">
        <v>57</v>
      </c>
      <c r="D113" s="52" t="s">
        <v>98</v>
      </c>
      <c r="E113" s="52" t="s">
        <v>333</v>
      </c>
      <c r="F113" s="52"/>
      <c r="G113" s="52"/>
      <c r="H113" s="57">
        <f>H114+H119</f>
        <v>57</v>
      </c>
      <c r="I113" s="57">
        <f>I114+I119</f>
        <v>0</v>
      </c>
    </row>
    <row r="114" spans="2:9" ht="120.75" customHeight="1">
      <c r="B114" s="75" t="s">
        <v>369</v>
      </c>
      <c r="C114" s="52" t="s">
        <v>57</v>
      </c>
      <c r="D114" s="52" t="s">
        <v>98</v>
      </c>
      <c r="E114" s="52" t="s">
        <v>334</v>
      </c>
      <c r="F114" s="52"/>
      <c r="G114" s="52"/>
      <c r="H114" s="57">
        <f aca="true" t="shared" si="5" ref="H114:I117">H115</f>
        <v>27</v>
      </c>
      <c r="I114" s="57">
        <f t="shared" si="5"/>
        <v>0</v>
      </c>
    </row>
    <row r="115" spans="2:9" ht="15">
      <c r="B115" s="76" t="s">
        <v>271</v>
      </c>
      <c r="C115" s="52" t="s">
        <v>57</v>
      </c>
      <c r="D115" s="52" t="s">
        <v>98</v>
      </c>
      <c r="E115" s="52" t="s">
        <v>335</v>
      </c>
      <c r="F115" s="52"/>
      <c r="G115" s="52"/>
      <c r="H115" s="57">
        <f t="shared" si="5"/>
        <v>27</v>
      </c>
      <c r="I115" s="57">
        <f t="shared" si="5"/>
        <v>0</v>
      </c>
    </row>
    <row r="116" spans="2:9" ht="30">
      <c r="B116" s="76" t="s">
        <v>413</v>
      </c>
      <c r="C116" s="52" t="s">
        <v>57</v>
      </c>
      <c r="D116" s="52" t="s">
        <v>98</v>
      </c>
      <c r="E116" s="52" t="s">
        <v>335</v>
      </c>
      <c r="F116" s="52" t="s">
        <v>117</v>
      </c>
      <c r="G116" s="52"/>
      <c r="H116" s="57">
        <f t="shared" si="5"/>
        <v>27</v>
      </c>
      <c r="I116" s="57">
        <f t="shared" si="5"/>
        <v>0</v>
      </c>
    </row>
    <row r="117" spans="2:9" ht="45">
      <c r="B117" s="76" t="s">
        <v>414</v>
      </c>
      <c r="C117" s="52" t="s">
        <v>57</v>
      </c>
      <c r="D117" s="52" t="s">
        <v>98</v>
      </c>
      <c r="E117" s="52" t="s">
        <v>335</v>
      </c>
      <c r="F117" s="52" t="s">
        <v>119</v>
      </c>
      <c r="G117" s="52"/>
      <c r="H117" s="57">
        <f t="shared" si="5"/>
        <v>27</v>
      </c>
      <c r="I117" s="57">
        <f t="shared" si="5"/>
        <v>0</v>
      </c>
    </row>
    <row r="118" spans="2:9" ht="15">
      <c r="B118" s="79" t="s">
        <v>106</v>
      </c>
      <c r="C118" s="53" t="s">
        <v>57</v>
      </c>
      <c r="D118" s="53" t="s">
        <v>98</v>
      </c>
      <c r="E118" s="53" t="s">
        <v>335</v>
      </c>
      <c r="F118" s="53" t="s">
        <v>119</v>
      </c>
      <c r="G118" s="53" t="s">
        <v>90</v>
      </c>
      <c r="H118" s="59">
        <f>'вед.прил.14'!I252</f>
        <v>27</v>
      </c>
      <c r="I118" s="59">
        <f>'вед.прил.14'!J252</f>
        <v>0</v>
      </c>
    </row>
    <row r="119" spans="2:9" ht="45">
      <c r="B119" s="75" t="s">
        <v>370</v>
      </c>
      <c r="C119" s="53"/>
      <c r="D119" s="53"/>
      <c r="E119" s="53"/>
      <c r="F119" s="53"/>
      <c r="G119" s="53"/>
      <c r="H119" s="57">
        <f aca="true" t="shared" si="6" ref="H119:I122">H120</f>
        <v>30</v>
      </c>
      <c r="I119" s="57">
        <f t="shared" si="6"/>
        <v>0</v>
      </c>
    </row>
    <row r="120" spans="2:9" ht="15">
      <c r="B120" s="76" t="s">
        <v>271</v>
      </c>
      <c r="C120" s="52" t="s">
        <v>57</v>
      </c>
      <c r="D120" s="52" t="s">
        <v>98</v>
      </c>
      <c r="E120" s="52" t="s">
        <v>371</v>
      </c>
      <c r="F120" s="52"/>
      <c r="G120" s="52"/>
      <c r="H120" s="57">
        <f t="shared" si="6"/>
        <v>30</v>
      </c>
      <c r="I120" s="57">
        <f t="shared" si="6"/>
        <v>0</v>
      </c>
    </row>
    <row r="121" spans="2:9" ht="30">
      <c r="B121" s="76" t="s">
        <v>413</v>
      </c>
      <c r="C121" s="52" t="s">
        <v>57</v>
      </c>
      <c r="D121" s="52" t="s">
        <v>98</v>
      </c>
      <c r="E121" s="52" t="s">
        <v>371</v>
      </c>
      <c r="F121" s="52" t="s">
        <v>117</v>
      </c>
      <c r="G121" s="52"/>
      <c r="H121" s="57">
        <f t="shared" si="6"/>
        <v>30</v>
      </c>
      <c r="I121" s="57">
        <f t="shared" si="6"/>
        <v>0</v>
      </c>
    </row>
    <row r="122" spans="2:9" ht="45">
      <c r="B122" s="76" t="s">
        <v>414</v>
      </c>
      <c r="C122" s="52" t="s">
        <v>57</v>
      </c>
      <c r="D122" s="52" t="s">
        <v>98</v>
      </c>
      <c r="E122" s="52" t="s">
        <v>371</v>
      </c>
      <c r="F122" s="52" t="s">
        <v>119</v>
      </c>
      <c r="G122" s="52"/>
      <c r="H122" s="57">
        <f t="shared" si="6"/>
        <v>30</v>
      </c>
      <c r="I122" s="57">
        <f t="shared" si="6"/>
        <v>0</v>
      </c>
    </row>
    <row r="123" spans="2:9" ht="15">
      <c r="B123" s="79" t="s">
        <v>106</v>
      </c>
      <c r="C123" s="53" t="s">
        <v>57</v>
      </c>
      <c r="D123" s="53" t="s">
        <v>98</v>
      </c>
      <c r="E123" s="53" t="s">
        <v>371</v>
      </c>
      <c r="F123" s="53" t="s">
        <v>119</v>
      </c>
      <c r="G123" s="53" t="s">
        <v>90</v>
      </c>
      <c r="H123" s="59">
        <f>'вед.прил.14'!I257</f>
        <v>30</v>
      </c>
      <c r="I123" s="59">
        <f>'вед.прил.14'!J257</f>
        <v>0</v>
      </c>
    </row>
    <row r="124" spans="2:9" s="9" customFormat="1" ht="14.25">
      <c r="B124" s="97" t="s">
        <v>45</v>
      </c>
      <c r="C124" s="98" t="s">
        <v>60</v>
      </c>
      <c r="D124" s="98"/>
      <c r="E124" s="98"/>
      <c r="F124" s="98"/>
      <c r="G124" s="98"/>
      <c r="H124" s="61">
        <f>H141+H169+H135+H127</f>
        <v>14113.5</v>
      </c>
      <c r="I124" s="61">
        <f>I141+I169+I135+I127</f>
        <v>4630.8</v>
      </c>
    </row>
    <row r="125" spans="2:9" s="9" customFormat="1" ht="14.25">
      <c r="B125" s="97" t="s">
        <v>106</v>
      </c>
      <c r="C125" s="98" t="s">
        <v>60</v>
      </c>
      <c r="D125" s="98"/>
      <c r="E125" s="98"/>
      <c r="F125" s="98"/>
      <c r="G125" s="98" t="s">
        <v>90</v>
      </c>
      <c r="H125" s="61">
        <f>H140+H147+H152+H174+H158+H168+H134</f>
        <v>4630.8</v>
      </c>
      <c r="I125" s="61">
        <f>I140+I147+I152+I174+I158+I168+I134</f>
        <v>4630.8</v>
      </c>
    </row>
    <row r="126" spans="2:9" s="9" customFormat="1" ht="14.25">
      <c r="B126" s="97" t="s">
        <v>107</v>
      </c>
      <c r="C126" s="98" t="s">
        <v>60</v>
      </c>
      <c r="D126" s="98"/>
      <c r="E126" s="98"/>
      <c r="F126" s="98"/>
      <c r="G126" s="98" t="s">
        <v>91</v>
      </c>
      <c r="H126" s="61">
        <f>H164</f>
        <v>9482.7</v>
      </c>
      <c r="I126" s="61">
        <f>I164</f>
        <v>0</v>
      </c>
    </row>
    <row r="127" spans="2:9" s="9" customFormat="1" ht="14.25">
      <c r="B127" s="184" t="s">
        <v>108</v>
      </c>
      <c r="C127" s="98" t="s">
        <v>60</v>
      </c>
      <c r="D127" s="98" t="s">
        <v>57</v>
      </c>
      <c r="E127" s="98"/>
      <c r="F127" s="98"/>
      <c r="G127" s="98"/>
      <c r="H127" s="61">
        <f aca="true" t="shared" si="7" ref="H127:I133">H128</f>
        <v>120</v>
      </c>
      <c r="I127" s="61">
        <f t="shared" si="7"/>
        <v>120</v>
      </c>
    </row>
    <row r="128" spans="2:9" s="9" customFormat="1" ht="45">
      <c r="B128" s="76" t="s">
        <v>400</v>
      </c>
      <c r="C128" s="52" t="s">
        <v>60</v>
      </c>
      <c r="D128" s="52" t="s">
        <v>57</v>
      </c>
      <c r="E128" s="52" t="s">
        <v>272</v>
      </c>
      <c r="F128" s="52"/>
      <c r="G128" s="52"/>
      <c r="H128" s="195">
        <f t="shared" si="7"/>
        <v>120</v>
      </c>
      <c r="I128" s="195">
        <f t="shared" si="7"/>
        <v>120</v>
      </c>
    </row>
    <row r="129" spans="2:9" s="9" customFormat="1" ht="28.5" customHeight="1">
      <c r="B129" s="76" t="s">
        <v>454</v>
      </c>
      <c r="C129" s="52" t="s">
        <v>60</v>
      </c>
      <c r="D129" s="52" t="s">
        <v>57</v>
      </c>
      <c r="E129" s="52" t="s">
        <v>273</v>
      </c>
      <c r="F129" s="52"/>
      <c r="G129" s="52"/>
      <c r="H129" s="195">
        <f t="shared" si="7"/>
        <v>120</v>
      </c>
      <c r="I129" s="195">
        <f t="shared" si="7"/>
        <v>120</v>
      </c>
    </row>
    <row r="130" spans="2:9" s="9" customFormat="1" ht="60">
      <c r="B130" s="76" t="s">
        <v>274</v>
      </c>
      <c r="C130" s="52" t="s">
        <v>60</v>
      </c>
      <c r="D130" s="52" t="s">
        <v>57</v>
      </c>
      <c r="E130" s="52" t="s">
        <v>275</v>
      </c>
      <c r="F130" s="52"/>
      <c r="G130" s="52"/>
      <c r="H130" s="195">
        <f t="shared" si="7"/>
        <v>120</v>
      </c>
      <c r="I130" s="195">
        <f t="shared" si="7"/>
        <v>120</v>
      </c>
    </row>
    <row r="131" spans="2:9" s="9" customFormat="1" ht="15">
      <c r="B131" s="185" t="s">
        <v>271</v>
      </c>
      <c r="C131" s="52" t="s">
        <v>60</v>
      </c>
      <c r="D131" s="52" t="s">
        <v>57</v>
      </c>
      <c r="E131" s="52" t="s">
        <v>276</v>
      </c>
      <c r="F131" s="52"/>
      <c r="G131" s="52"/>
      <c r="H131" s="195">
        <f t="shared" si="7"/>
        <v>120</v>
      </c>
      <c r="I131" s="195">
        <f t="shared" si="7"/>
        <v>120</v>
      </c>
    </row>
    <row r="132" spans="2:9" s="9" customFormat="1" ht="45">
      <c r="B132" s="185" t="s">
        <v>121</v>
      </c>
      <c r="C132" s="52" t="s">
        <v>60</v>
      </c>
      <c r="D132" s="52" t="s">
        <v>57</v>
      </c>
      <c r="E132" s="52" t="s">
        <v>276</v>
      </c>
      <c r="F132" s="52" t="s">
        <v>120</v>
      </c>
      <c r="G132" s="52"/>
      <c r="H132" s="195">
        <f t="shared" si="7"/>
        <v>120</v>
      </c>
      <c r="I132" s="195">
        <f t="shared" si="7"/>
        <v>120</v>
      </c>
    </row>
    <row r="133" spans="2:9" s="9" customFormat="1" ht="15">
      <c r="B133" s="185" t="s">
        <v>123</v>
      </c>
      <c r="C133" s="52" t="s">
        <v>60</v>
      </c>
      <c r="D133" s="52" t="s">
        <v>57</v>
      </c>
      <c r="E133" s="52" t="s">
        <v>276</v>
      </c>
      <c r="F133" s="52" t="s">
        <v>122</v>
      </c>
      <c r="G133" s="52"/>
      <c r="H133" s="195">
        <f t="shared" si="7"/>
        <v>120</v>
      </c>
      <c r="I133" s="195">
        <f t="shared" si="7"/>
        <v>120</v>
      </c>
    </row>
    <row r="134" spans="2:9" s="9" customFormat="1" ht="21" customHeight="1">
      <c r="B134" s="77" t="s">
        <v>106</v>
      </c>
      <c r="C134" s="53" t="s">
        <v>60</v>
      </c>
      <c r="D134" s="53" t="s">
        <v>57</v>
      </c>
      <c r="E134" s="53" t="s">
        <v>276</v>
      </c>
      <c r="F134" s="53" t="s">
        <v>122</v>
      </c>
      <c r="G134" s="53" t="s">
        <v>90</v>
      </c>
      <c r="H134" s="65">
        <f>'вед.прил.14'!I61</f>
        <v>120</v>
      </c>
      <c r="I134" s="65">
        <f>'вед.прил.14'!J61</f>
        <v>120</v>
      </c>
    </row>
    <row r="135" spans="2:9" ht="18" customHeight="1">
      <c r="B135" s="78" t="s">
        <v>192</v>
      </c>
      <c r="C135" s="54" t="s">
        <v>60</v>
      </c>
      <c r="D135" s="54" t="s">
        <v>61</v>
      </c>
      <c r="E135" s="54"/>
      <c r="F135" s="54"/>
      <c r="G135" s="54"/>
      <c r="H135" s="56">
        <f>H136</f>
        <v>70</v>
      </c>
      <c r="I135" s="56">
        <f>I136</f>
        <v>70</v>
      </c>
    </row>
    <row r="136" spans="2:9" ht="18" customHeight="1">
      <c r="B136" s="75" t="s">
        <v>30</v>
      </c>
      <c r="C136" s="52" t="s">
        <v>60</v>
      </c>
      <c r="D136" s="52" t="s">
        <v>61</v>
      </c>
      <c r="E136" s="52" t="s">
        <v>243</v>
      </c>
      <c r="F136" s="54"/>
      <c r="G136" s="54"/>
      <c r="H136" s="57">
        <f>H137</f>
        <v>70</v>
      </c>
      <c r="I136" s="57">
        <f>I137</f>
        <v>70</v>
      </c>
    </row>
    <row r="137" spans="2:9" ht="75" customHeight="1">
      <c r="B137" s="75" t="s">
        <v>193</v>
      </c>
      <c r="C137" s="52" t="s">
        <v>60</v>
      </c>
      <c r="D137" s="52" t="s">
        <v>61</v>
      </c>
      <c r="E137" s="52" t="s">
        <v>194</v>
      </c>
      <c r="F137" s="52"/>
      <c r="G137" s="52"/>
      <c r="H137" s="57">
        <f aca="true" t="shared" si="8" ref="H137:I139">H138</f>
        <v>70</v>
      </c>
      <c r="I137" s="57">
        <f t="shared" si="8"/>
        <v>70</v>
      </c>
    </row>
    <row r="138" spans="2:9" ht="31.5" customHeight="1">
      <c r="B138" s="76" t="s">
        <v>413</v>
      </c>
      <c r="C138" s="52" t="s">
        <v>60</v>
      </c>
      <c r="D138" s="52" t="s">
        <v>61</v>
      </c>
      <c r="E138" s="52" t="s">
        <v>194</v>
      </c>
      <c r="F138" s="52" t="s">
        <v>117</v>
      </c>
      <c r="G138" s="52"/>
      <c r="H138" s="57">
        <f t="shared" si="8"/>
        <v>70</v>
      </c>
      <c r="I138" s="57">
        <f t="shared" si="8"/>
        <v>70</v>
      </c>
    </row>
    <row r="139" spans="2:9" ht="44.25" customHeight="1">
      <c r="B139" s="76" t="s">
        <v>414</v>
      </c>
      <c r="C139" s="52" t="s">
        <v>60</v>
      </c>
      <c r="D139" s="52" t="s">
        <v>61</v>
      </c>
      <c r="E139" s="52" t="s">
        <v>194</v>
      </c>
      <c r="F139" s="52" t="s">
        <v>119</v>
      </c>
      <c r="G139" s="52"/>
      <c r="H139" s="57">
        <f t="shared" si="8"/>
        <v>70</v>
      </c>
      <c r="I139" s="57">
        <f t="shared" si="8"/>
        <v>70</v>
      </c>
    </row>
    <row r="140" spans="2:9" ht="18" customHeight="1">
      <c r="B140" s="79" t="s">
        <v>106</v>
      </c>
      <c r="C140" s="53" t="s">
        <v>60</v>
      </c>
      <c r="D140" s="53" t="s">
        <v>61</v>
      </c>
      <c r="E140" s="53" t="s">
        <v>194</v>
      </c>
      <c r="F140" s="53" t="s">
        <v>119</v>
      </c>
      <c r="G140" s="53" t="s">
        <v>90</v>
      </c>
      <c r="H140" s="59">
        <f>'вед.прил.14'!I346</f>
        <v>70</v>
      </c>
      <c r="I140" s="59">
        <f>'вед.прил.14'!J346</f>
        <v>70</v>
      </c>
    </row>
    <row r="141" spans="2:9" ht="14.25">
      <c r="B141" s="78" t="s">
        <v>109</v>
      </c>
      <c r="C141" s="54" t="s">
        <v>60</v>
      </c>
      <c r="D141" s="54" t="s">
        <v>59</v>
      </c>
      <c r="E141" s="54"/>
      <c r="F141" s="54"/>
      <c r="G141" s="54"/>
      <c r="H141" s="56">
        <f>H142+H153+H159</f>
        <v>13723.5</v>
      </c>
      <c r="I141" s="56">
        <f>I142+I153+I159</f>
        <v>4240.8</v>
      </c>
    </row>
    <row r="142" spans="2:9" ht="61.5" customHeight="1">
      <c r="B142" s="76" t="s">
        <v>162</v>
      </c>
      <c r="C142" s="52" t="s">
        <v>60</v>
      </c>
      <c r="D142" s="52" t="s">
        <v>59</v>
      </c>
      <c r="E142" s="52" t="s">
        <v>324</v>
      </c>
      <c r="F142" s="52"/>
      <c r="G142" s="52"/>
      <c r="H142" s="57">
        <f>H148+H143</f>
        <v>3895</v>
      </c>
      <c r="I142" s="57">
        <f>I148+I143</f>
        <v>3895</v>
      </c>
    </row>
    <row r="143" spans="2:9" ht="30">
      <c r="B143" s="76" t="s">
        <v>168</v>
      </c>
      <c r="C143" s="52" t="s">
        <v>60</v>
      </c>
      <c r="D143" s="52" t="s">
        <v>59</v>
      </c>
      <c r="E143" s="52" t="s">
        <v>169</v>
      </c>
      <c r="F143" s="52"/>
      <c r="G143" s="52"/>
      <c r="H143" s="57">
        <f aca="true" t="shared" si="9" ref="H143:I146">H144</f>
        <v>725</v>
      </c>
      <c r="I143" s="57">
        <f t="shared" si="9"/>
        <v>725</v>
      </c>
    </row>
    <row r="144" spans="2:9" ht="15">
      <c r="B144" s="76" t="s">
        <v>271</v>
      </c>
      <c r="C144" s="52" t="s">
        <v>60</v>
      </c>
      <c r="D144" s="52" t="s">
        <v>59</v>
      </c>
      <c r="E144" s="52" t="s">
        <v>170</v>
      </c>
      <c r="F144" s="52"/>
      <c r="G144" s="52"/>
      <c r="H144" s="57">
        <f t="shared" si="9"/>
        <v>725</v>
      </c>
      <c r="I144" s="57">
        <f t="shared" si="9"/>
        <v>725</v>
      </c>
    </row>
    <row r="145" spans="2:9" ht="30">
      <c r="B145" s="76" t="s">
        <v>413</v>
      </c>
      <c r="C145" s="52" t="s">
        <v>60</v>
      </c>
      <c r="D145" s="52" t="s">
        <v>59</v>
      </c>
      <c r="E145" s="52" t="s">
        <v>170</v>
      </c>
      <c r="F145" s="52" t="s">
        <v>117</v>
      </c>
      <c r="G145" s="52"/>
      <c r="H145" s="57">
        <f t="shared" si="9"/>
        <v>725</v>
      </c>
      <c r="I145" s="57">
        <f t="shared" si="9"/>
        <v>725</v>
      </c>
    </row>
    <row r="146" spans="2:9" ht="45">
      <c r="B146" s="76" t="s">
        <v>414</v>
      </c>
      <c r="C146" s="52" t="s">
        <v>60</v>
      </c>
      <c r="D146" s="52" t="s">
        <v>59</v>
      </c>
      <c r="E146" s="52" t="s">
        <v>170</v>
      </c>
      <c r="F146" s="52" t="s">
        <v>119</v>
      </c>
      <c r="G146" s="52"/>
      <c r="H146" s="57">
        <f t="shared" si="9"/>
        <v>725</v>
      </c>
      <c r="I146" s="57">
        <f t="shared" si="9"/>
        <v>725</v>
      </c>
    </row>
    <row r="147" spans="2:9" ht="15">
      <c r="B147" s="79" t="s">
        <v>106</v>
      </c>
      <c r="C147" s="53" t="s">
        <v>60</v>
      </c>
      <c r="D147" s="53" t="s">
        <v>59</v>
      </c>
      <c r="E147" s="53" t="s">
        <v>170</v>
      </c>
      <c r="F147" s="53" t="s">
        <v>119</v>
      </c>
      <c r="G147" s="53" t="s">
        <v>90</v>
      </c>
      <c r="H147" s="59">
        <f>'вед.прил.14'!I353</f>
        <v>725</v>
      </c>
      <c r="I147" s="59">
        <f>'вед.прил.14'!J353</f>
        <v>725</v>
      </c>
    </row>
    <row r="148" spans="2:9" ht="45">
      <c r="B148" s="76" t="s">
        <v>325</v>
      </c>
      <c r="C148" s="52" t="s">
        <v>60</v>
      </c>
      <c r="D148" s="52" t="s">
        <v>59</v>
      </c>
      <c r="E148" s="52" t="s">
        <v>171</v>
      </c>
      <c r="F148" s="52"/>
      <c r="G148" s="52"/>
      <c r="H148" s="57">
        <f aca="true" t="shared" si="10" ref="H148:I151">H149</f>
        <v>3170</v>
      </c>
      <c r="I148" s="57">
        <f t="shared" si="10"/>
        <v>3170</v>
      </c>
    </row>
    <row r="149" spans="2:9" ht="15">
      <c r="B149" s="76" t="s">
        <v>271</v>
      </c>
      <c r="C149" s="52" t="s">
        <v>60</v>
      </c>
      <c r="D149" s="52" t="s">
        <v>59</v>
      </c>
      <c r="E149" s="52" t="s">
        <v>172</v>
      </c>
      <c r="F149" s="52"/>
      <c r="G149" s="52"/>
      <c r="H149" s="57">
        <f t="shared" si="10"/>
        <v>3170</v>
      </c>
      <c r="I149" s="57">
        <f t="shared" si="10"/>
        <v>3170</v>
      </c>
    </row>
    <row r="150" spans="2:9" ht="31.5" customHeight="1">
      <c r="B150" s="76" t="s">
        <v>413</v>
      </c>
      <c r="C150" s="52" t="s">
        <v>60</v>
      </c>
      <c r="D150" s="52" t="s">
        <v>59</v>
      </c>
      <c r="E150" s="52" t="s">
        <v>172</v>
      </c>
      <c r="F150" s="52" t="s">
        <v>117</v>
      </c>
      <c r="G150" s="52"/>
      <c r="H150" s="57">
        <f t="shared" si="10"/>
        <v>3170</v>
      </c>
      <c r="I150" s="57">
        <f t="shared" si="10"/>
        <v>3170</v>
      </c>
    </row>
    <row r="151" spans="2:9" ht="42" customHeight="1">
      <c r="B151" s="76" t="s">
        <v>414</v>
      </c>
      <c r="C151" s="52" t="s">
        <v>60</v>
      </c>
      <c r="D151" s="52" t="s">
        <v>59</v>
      </c>
      <c r="E151" s="52" t="s">
        <v>172</v>
      </c>
      <c r="F151" s="52" t="s">
        <v>119</v>
      </c>
      <c r="G151" s="52"/>
      <c r="H151" s="57">
        <f t="shared" si="10"/>
        <v>3170</v>
      </c>
      <c r="I151" s="57">
        <f t="shared" si="10"/>
        <v>3170</v>
      </c>
    </row>
    <row r="152" spans="2:9" ht="14.25" customHeight="1">
      <c r="B152" s="79" t="s">
        <v>106</v>
      </c>
      <c r="C152" s="53" t="s">
        <v>60</v>
      </c>
      <c r="D152" s="53" t="s">
        <v>59</v>
      </c>
      <c r="E152" s="53" t="s">
        <v>172</v>
      </c>
      <c r="F152" s="53" t="s">
        <v>119</v>
      </c>
      <c r="G152" s="53" t="s">
        <v>90</v>
      </c>
      <c r="H152" s="59">
        <f>'вед.прил.14'!I358</f>
        <v>3170</v>
      </c>
      <c r="I152" s="59">
        <f>'вед.прил.14'!J358</f>
        <v>3170</v>
      </c>
    </row>
    <row r="153" spans="2:9" ht="61.5" customHeight="1">
      <c r="B153" s="76" t="s">
        <v>415</v>
      </c>
      <c r="C153" s="52" t="s">
        <v>60</v>
      </c>
      <c r="D153" s="52" t="s">
        <v>59</v>
      </c>
      <c r="E153" s="52" t="s">
        <v>311</v>
      </c>
      <c r="F153" s="52"/>
      <c r="G153" s="52"/>
      <c r="H153" s="57">
        <f aca="true" t="shared" si="11" ref="H153:I157">H154</f>
        <v>250</v>
      </c>
      <c r="I153" s="57">
        <f t="shared" si="11"/>
        <v>250</v>
      </c>
    </row>
    <row r="154" spans="2:9" ht="60.75" customHeight="1">
      <c r="B154" s="76" t="s">
        <v>421</v>
      </c>
      <c r="C154" s="52" t="s">
        <v>60</v>
      </c>
      <c r="D154" s="52" t="s">
        <v>59</v>
      </c>
      <c r="E154" s="52" t="s">
        <v>313</v>
      </c>
      <c r="F154" s="52"/>
      <c r="G154" s="52"/>
      <c r="H154" s="57">
        <f t="shared" si="11"/>
        <v>250</v>
      </c>
      <c r="I154" s="57">
        <f t="shared" si="11"/>
        <v>250</v>
      </c>
    </row>
    <row r="155" spans="2:9" ht="21.75" customHeight="1">
      <c r="B155" s="76" t="s">
        <v>271</v>
      </c>
      <c r="C155" s="52" t="s">
        <v>60</v>
      </c>
      <c r="D155" s="52" t="s">
        <v>59</v>
      </c>
      <c r="E155" s="52" t="s">
        <v>314</v>
      </c>
      <c r="F155" s="52"/>
      <c r="G155" s="52"/>
      <c r="H155" s="57">
        <f t="shared" si="11"/>
        <v>250</v>
      </c>
      <c r="I155" s="57">
        <f t="shared" si="11"/>
        <v>250</v>
      </c>
    </row>
    <row r="156" spans="2:9" ht="28.5" customHeight="1">
      <c r="B156" s="76" t="s">
        <v>413</v>
      </c>
      <c r="C156" s="52" t="s">
        <v>60</v>
      </c>
      <c r="D156" s="52" t="s">
        <v>59</v>
      </c>
      <c r="E156" s="52" t="s">
        <v>314</v>
      </c>
      <c r="F156" s="52" t="s">
        <v>117</v>
      </c>
      <c r="G156" s="52"/>
      <c r="H156" s="57">
        <f t="shared" si="11"/>
        <v>250</v>
      </c>
      <c r="I156" s="57">
        <f t="shared" si="11"/>
        <v>250</v>
      </c>
    </row>
    <row r="157" spans="2:9" ht="44.25" customHeight="1">
      <c r="B157" s="76" t="s">
        <v>414</v>
      </c>
      <c r="C157" s="52" t="s">
        <v>60</v>
      </c>
      <c r="D157" s="52" t="s">
        <v>59</v>
      </c>
      <c r="E157" s="52" t="s">
        <v>314</v>
      </c>
      <c r="F157" s="52" t="s">
        <v>119</v>
      </c>
      <c r="G157" s="52"/>
      <c r="H157" s="57">
        <f t="shared" si="11"/>
        <v>250</v>
      </c>
      <c r="I157" s="57">
        <f t="shared" si="11"/>
        <v>250</v>
      </c>
    </row>
    <row r="158" spans="2:9" ht="14.25" customHeight="1">
      <c r="B158" s="79" t="s">
        <v>106</v>
      </c>
      <c r="C158" s="53" t="s">
        <v>60</v>
      </c>
      <c r="D158" s="53" t="s">
        <v>59</v>
      </c>
      <c r="E158" s="53" t="s">
        <v>314</v>
      </c>
      <c r="F158" s="53" t="s">
        <v>119</v>
      </c>
      <c r="G158" s="53" t="s">
        <v>90</v>
      </c>
      <c r="H158" s="59">
        <f>'вед.прил.14'!I364</f>
        <v>250</v>
      </c>
      <c r="I158" s="59">
        <f>'вед.прил.14'!J364</f>
        <v>250</v>
      </c>
    </row>
    <row r="159" spans="2:9" ht="42" customHeight="1">
      <c r="B159" s="76" t="s">
        <v>376</v>
      </c>
      <c r="C159" s="52" t="s">
        <v>60</v>
      </c>
      <c r="D159" s="52" t="s">
        <v>59</v>
      </c>
      <c r="E159" s="52" t="s">
        <v>5</v>
      </c>
      <c r="F159" s="52"/>
      <c r="G159" s="52"/>
      <c r="H159" s="57">
        <f>H160</f>
        <v>9578.5</v>
      </c>
      <c r="I159" s="57">
        <f>I160</f>
        <v>95.8</v>
      </c>
    </row>
    <row r="160" spans="2:9" ht="59.25" customHeight="1">
      <c r="B160" s="76" t="s">
        <v>6</v>
      </c>
      <c r="C160" s="52" t="s">
        <v>60</v>
      </c>
      <c r="D160" s="52" t="s">
        <v>59</v>
      </c>
      <c r="E160" s="52" t="s">
        <v>7</v>
      </c>
      <c r="F160" s="52"/>
      <c r="G160" s="52"/>
      <c r="H160" s="57">
        <f>H161+H165</f>
        <v>9578.5</v>
      </c>
      <c r="I160" s="57">
        <f>I161+I165</f>
        <v>95.8</v>
      </c>
    </row>
    <row r="161" spans="2:9" ht="22.5" customHeight="1">
      <c r="B161" s="76" t="s">
        <v>271</v>
      </c>
      <c r="C161" s="52" t="s">
        <v>60</v>
      </c>
      <c r="D161" s="52" t="s">
        <v>59</v>
      </c>
      <c r="E161" s="52" t="s">
        <v>430</v>
      </c>
      <c r="F161" s="52"/>
      <c r="G161" s="52"/>
      <c r="H161" s="57">
        <f aca="true" t="shared" si="12" ref="H161:I163">H162</f>
        <v>9482.7</v>
      </c>
      <c r="I161" s="57">
        <f t="shared" si="12"/>
        <v>0</v>
      </c>
    </row>
    <row r="162" spans="2:9" ht="28.5" customHeight="1">
      <c r="B162" s="76" t="s">
        <v>413</v>
      </c>
      <c r="C162" s="52" t="s">
        <v>60</v>
      </c>
      <c r="D162" s="52" t="s">
        <v>59</v>
      </c>
      <c r="E162" s="52" t="s">
        <v>430</v>
      </c>
      <c r="F162" s="52" t="s">
        <v>117</v>
      </c>
      <c r="G162" s="52"/>
      <c r="H162" s="57">
        <f t="shared" si="12"/>
        <v>9482.7</v>
      </c>
      <c r="I162" s="57">
        <f t="shared" si="12"/>
        <v>0</v>
      </c>
    </row>
    <row r="163" spans="2:9" ht="46.5" customHeight="1">
      <c r="B163" s="76" t="s">
        <v>414</v>
      </c>
      <c r="C163" s="52" t="s">
        <v>60</v>
      </c>
      <c r="D163" s="52" t="s">
        <v>59</v>
      </c>
      <c r="E163" s="52" t="s">
        <v>430</v>
      </c>
      <c r="F163" s="52" t="s">
        <v>119</v>
      </c>
      <c r="G163" s="52"/>
      <c r="H163" s="57">
        <f t="shared" si="12"/>
        <v>9482.7</v>
      </c>
      <c r="I163" s="57">
        <f t="shared" si="12"/>
        <v>0</v>
      </c>
    </row>
    <row r="164" spans="2:9" ht="14.25" customHeight="1">
      <c r="B164" s="79" t="s">
        <v>107</v>
      </c>
      <c r="C164" s="53" t="s">
        <v>60</v>
      </c>
      <c r="D164" s="53" t="s">
        <v>59</v>
      </c>
      <c r="E164" s="53" t="s">
        <v>430</v>
      </c>
      <c r="F164" s="53" t="s">
        <v>119</v>
      </c>
      <c r="G164" s="53" t="s">
        <v>91</v>
      </c>
      <c r="H164" s="59">
        <f>'вед.прил.14'!I370</f>
        <v>9482.7</v>
      </c>
      <c r="I164" s="59">
        <f>'вед.прил.14'!J370</f>
        <v>0</v>
      </c>
    </row>
    <row r="165" spans="2:9" ht="17.25" customHeight="1">
      <c r="B165" s="76" t="s">
        <v>271</v>
      </c>
      <c r="C165" s="52" t="s">
        <v>60</v>
      </c>
      <c r="D165" s="52" t="s">
        <v>59</v>
      </c>
      <c r="E165" s="52" t="s">
        <v>429</v>
      </c>
      <c r="F165" s="52"/>
      <c r="G165" s="52"/>
      <c r="H165" s="57">
        <f aca="true" t="shared" si="13" ref="H165:I167">H166</f>
        <v>95.8</v>
      </c>
      <c r="I165" s="57">
        <f t="shared" si="13"/>
        <v>95.8</v>
      </c>
    </row>
    <row r="166" spans="2:9" ht="30" customHeight="1">
      <c r="B166" s="76" t="s">
        <v>413</v>
      </c>
      <c r="C166" s="52" t="s">
        <v>60</v>
      </c>
      <c r="D166" s="52" t="s">
        <v>59</v>
      </c>
      <c r="E166" s="52" t="s">
        <v>429</v>
      </c>
      <c r="F166" s="52" t="s">
        <v>117</v>
      </c>
      <c r="G166" s="52"/>
      <c r="H166" s="57">
        <f t="shared" si="13"/>
        <v>95.8</v>
      </c>
      <c r="I166" s="57">
        <f t="shared" si="13"/>
        <v>95.8</v>
      </c>
    </row>
    <row r="167" spans="2:9" ht="42.75" customHeight="1">
      <c r="B167" s="76" t="s">
        <v>414</v>
      </c>
      <c r="C167" s="52" t="s">
        <v>60</v>
      </c>
      <c r="D167" s="52" t="s">
        <v>59</v>
      </c>
      <c r="E167" s="52" t="s">
        <v>429</v>
      </c>
      <c r="F167" s="52" t="s">
        <v>119</v>
      </c>
      <c r="G167" s="52"/>
      <c r="H167" s="57">
        <f t="shared" si="13"/>
        <v>95.8</v>
      </c>
      <c r="I167" s="57">
        <f t="shared" si="13"/>
        <v>95.8</v>
      </c>
    </row>
    <row r="168" spans="2:9" ht="14.25" customHeight="1">
      <c r="B168" s="79" t="s">
        <v>106</v>
      </c>
      <c r="C168" s="53" t="s">
        <v>60</v>
      </c>
      <c r="D168" s="53" t="s">
        <v>59</v>
      </c>
      <c r="E168" s="53" t="s">
        <v>429</v>
      </c>
      <c r="F168" s="53" t="s">
        <v>119</v>
      </c>
      <c r="G168" s="53" t="s">
        <v>90</v>
      </c>
      <c r="H168" s="59">
        <f>'вед.прил.14'!I374</f>
        <v>95.8</v>
      </c>
      <c r="I168" s="59">
        <f>'вед.прил.14'!J374</f>
        <v>95.8</v>
      </c>
    </row>
    <row r="169" spans="2:9" ht="30" customHeight="1">
      <c r="B169" s="81" t="s">
        <v>75</v>
      </c>
      <c r="C169" s="54" t="s">
        <v>60</v>
      </c>
      <c r="D169" s="54" t="s">
        <v>72</v>
      </c>
      <c r="E169" s="54"/>
      <c r="F169" s="54"/>
      <c r="G169" s="54"/>
      <c r="H169" s="56">
        <f>H170</f>
        <v>200</v>
      </c>
      <c r="I169" s="56">
        <f>I170</f>
        <v>200</v>
      </c>
    </row>
    <row r="170" spans="2:9" ht="16.5" customHeight="1">
      <c r="B170" s="75" t="s">
        <v>30</v>
      </c>
      <c r="C170" s="52" t="s">
        <v>60</v>
      </c>
      <c r="D170" s="52" t="s">
        <v>72</v>
      </c>
      <c r="E170" s="52" t="s">
        <v>243</v>
      </c>
      <c r="F170" s="52"/>
      <c r="G170" s="52"/>
      <c r="H170" s="57">
        <f aca="true" t="shared" si="14" ref="H170:I173">H171</f>
        <v>200</v>
      </c>
      <c r="I170" s="57">
        <f t="shared" si="14"/>
        <v>200</v>
      </c>
    </row>
    <row r="171" spans="2:9" ht="47.25" customHeight="1">
      <c r="B171" s="75" t="s">
        <v>207</v>
      </c>
      <c r="C171" s="52" t="s">
        <v>60</v>
      </c>
      <c r="D171" s="52" t="s">
        <v>72</v>
      </c>
      <c r="E171" s="52" t="s">
        <v>355</v>
      </c>
      <c r="F171" s="52"/>
      <c r="G171" s="52"/>
      <c r="H171" s="57">
        <f t="shared" si="14"/>
        <v>200</v>
      </c>
      <c r="I171" s="57">
        <f t="shared" si="14"/>
        <v>200</v>
      </c>
    </row>
    <row r="172" spans="2:9" ht="28.5" customHeight="1">
      <c r="B172" s="76" t="s">
        <v>413</v>
      </c>
      <c r="C172" s="52" t="s">
        <v>60</v>
      </c>
      <c r="D172" s="52" t="s">
        <v>72</v>
      </c>
      <c r="E172" s="52" t="s">
        <v>355</v>
      </c>
      <c r="F172" s="52" t="s">
        <v>117</v>
      </c>
      <c r="G172" s="52"/>
      <c r="H172" s="57">
        <f t="shared" si="14"/>
        <v>200</v>
      </c>
      <c r="I172" s="57">
        <f t="shared" si="14"/>
        <v>200</v>
      </c>
    </row>
    <row r="173" spans="2:9" ht="45">
      <c r="B173" s="76" t="s">
        <v>414</v>
      </c>
      <c r="C173" s="52" t="s">
        <v>60</v>
      </c>
      <c r="D173" s="52" t="s">
        <v>72</v>
      </c>
      <c r="E173" s="52" t="s">
        <v>355</v>
      </c>
      <c r="F173" s="52" t="s">
        <v>119</v>
      </c>
      <c r="G173" s="52"/>
      <c r="H173" s="57">
        <f t="shared" si="14"/>
        <v>200</v>
      </c>
      <c r="I173" s="57">
        <f t="shared" si="14"/>
        <v>200</v>
      </c>
    </row>
    <row r="174" spans="2:9" ht="15">
      <c r="B174" s="77" t="s">
        <v>106</v>
      </c>
      <c r="C174" s="53" t="s">
        <v>60</v>
      </c>
      <c r="D174" s="53" t="s">
        <v>72</v>
      </c>
      <c r="E174" s="53" t="s">
        <v>355</v>
      </c>
      <c r="F174" s="53" t="s">
        <v>119</v>
      </c>
      <c r="G174" s="53" t="s">
        <v>90</v>
      </c>
      <c r="H174" s="59">
        <f>'вед.прил.14'!I190</f>
        <v>200</v>
      </c>
      <c r="I174" s="59">
        <f>'вед.прил.14'!J190</f>
        <v>200</v>
      </c>
    </row>
    <row r="175" spans="2:9" ht="14.25">
      <c r="B175" s="97" t="s">
        <v>46</v>
      </c>
      <c r="C175" s="98" t="s">
        <v>62</v>
      </c>
      <c r="D175" s="98"/>
      <c r="E175" s="98"/>
      <c r="F175" s="98"/>
      <c r="G175" s="98"/>
      <c r="H175" s="61">
        <f>H178+H184+H194+H234</f>
        <v>43270.3</v>
      </c>
      <c r="I175" s="61">
        <f>I178+I184+I194+I234</f>
        <v>29489.6</v>
      </c>
    </row>
    <row r="176" spans="2:9" ht="14.25">
      <c r="B176" s="97" t="s">
        <v>106</v>
      </c>
      <c r="C176" s="98" t="s">
        <v>62</v>
      </c>
      <c r="D176" s="98"/>
      <c r="E176" s="98"/>
      <c r="F176" s="98"/>
      <c r="G176" s="98" t="s">
        <v>90</v>
      </c>
      <c r="H176" s="61">
        <f>H183+H189+H200+H208+H213+H225+H219+H203+H233+H239+H242+H193</f>
        <v>30339.600000000002</v>
      </c>
      <c r="I176" s="61">
        <f>I183+I189+I200+I208+I213+I225+I219+I203+I233+I239+I242+I193</f>
        <v>29489.600000000002</v>
      </c>
    </row>
    <row r="177" spans="2:9" ht="14.25">
      <c r="B177" s="97" t="s">
        <v>107</v>
      </c>
      <c r="C177" s="98" t="s">
        <v>62</v>
      </c>
      <c r="D177" s="98"/>
      <c r="E177" s="98"/>
      <c r="F177" s="98"/>
      <c r="G177" s="98" t="s">
        <v>91</v>
      </c>
      <c r="H177" s="61">
        <f>H229</f>
        <v>12930.7</v>
      </c>
      <c r="I177" s="61">
        <f>I229</f>
        <v>0</v>
      </c>
    </row>
    <row r="178" spans="2:9" ht="14.25">
      <c r="B178" s="81" t="s">
        <v>47</v>
      </c>
      <c r="C178" s="54" t="s">
        <v>62</v>
      </c>
      <c r="D178" s="54" t="s">
        <v>57</v>
      </c>
      <c r="E178" s="54"/>
      <c r="F178" s="54"/>
      <c r="G178" s="54"/>
      <c r="H178" s="56">
        <f>H179</f>
        <v>1933.7</v>
      </c>
      <c r="I178" s="56">
        <f>I179</f>
        <v>1933.7</v>
      </c>
    </row>
    <row r="179" spans="2:9" ht="15">
      <c r="B179" s="76" t="s">
        <v>30</v>
      </c>
      <c r="C179" s="52" t="s">
        <v>62</v>
      </c>
      <c r="D179" s="52" t="s">
        <v>57</v>
      </c>
      <c r="E179" s="52" t="s">
        <v>243</v>
      </c>
      <c r="F179" s="52"/>
      <c r="G179" s="52"/>
      <c r="H179" s="57">
        <f>H180</f>
        <v>1933.7</v>
      </c>
      <c r="I179" s="57">
        <f>I180</f>
        <v>1933.7</v>
      </c>
    </row>
    <row r="180" spans="2:9" ht="45.75" customHeight="1">
      <c r="B180" s="75" t="s">
        <v>384</v>
      </c>
      <c r="C180" s="52" t="s">
        <v>62</v>
      </c>
      <c r="D180" s="52" t="s">
        <v>57</v>
      </c>
      <c r="E180" s="52" t="s">
        <v>354</v>
      </c>
      <c r="F180" s="52"/>
      <c r="G180" s="52"/>
      <c r="H180" s="57">
        <f aca="true" t="shared" si="15" ref="H180:I182">H181</f>
        <v>1933.7</v>
      </c>
      <c r="I180" s="57">
        <f t="shared" si="15"/>
        <v>1933.7</v>
      </c>
    </row>
    <row r="181" spans="2:9" ht="30.75" customHeight="1">
      <c r="B181" s="76" t="s">
        <v>413</v>
      </c>
      <c r="C181" s="52" t="s">
        <v>62</v>
      </c>
      <c r="D181" s="52" t="s">
        <v>57</v>
      </c>
      <c r="E181" s="52" t="s">
        <v>354</v>
      </c>
      <c r="F181" s="52" t="s">
        <v>117</v>
      </c>
      <c r="G181" s="52"/>
      <c r="H181" s="57">
        <f t="shared" si="15"/>
        <v>1933.7</v>
      </c>
      <c r="I181" s="57">
        <f t="shared" si="15"/>
        <v>1933.7</v>
      </c>
    </row>
    <row r="182" spans="2:9" ht="45">
      <c r="B182" s="76" t="s">
        <v>414</v>
      </c>
      <c r="C182" s="52" t="s">
        <v>62</v>
      </c>
      <c r="D182" s="52" t="s">
        <v>57</v>
      </c>
      <c r="E182" s="52" t="s">
        <v>354</v>
      </c>
      <c r="F182" s="52" t="s">
        <v>119</v>
      </c>
      <c r="G182" s="52"/>
      <c r="H182" s="57">
        <f t="shared" si="15"/>
        <v>1933.7</v>
      </c>
      <c r="I182" s="57">
        <f t="shared" si="15"/>
        <v>1933.7</v>
      </c>
    </row>
    <row r="183" spans="2:9" ht="15">
      <c r="B183" s="77" t="s">
        <v>106</v>
      </c>
      <c r="C183" s="53" t="s">
        <v>62</v>
      </c>
      <c r="D183" s="53" t="s">
        <v>57</v>
      </c>
      <c r="E183" s="53" t="s">
        <v>354</v>
      </c>
      <c r="F183" s="53" t="s">
        <v>119</v>
      </c>
      <c r="G183" s="53" t="s">
        <v>90</v>
      </c>
      <c r="H183" s="59">
        <f>'вед.прил.14'!I197</f>
        <v>1933.7</v>
      </c>
      <c r="I183" s="59">
        <f>'вед.прил.14'!J197</f>
        <v>1933.7</v>
      </c>
    </row>
    <row r="184" spans="2:9" ht="14.25">
      <c r="B184" s="81" t="s">
        <v>48</v>
      </c>
      <c r="C184" s="54" t="s">
        <v>62</v>
      </c>
      <c r="D184" s="54" t="s">
        <v>63</v>
      </c>
      <c r="E184" s="54"/>
      <c r="F184" s="54"/>
      <c r="G184" s="54"/>
      <c r="H184" s="56">
        <f>H185+H190</f>
        <v>1530</v>
      </c>
      <c r="I184" s="56">
        <f>I185+I190</f>
        <v>680</v>
      </c>
    </row>
    <row r="185" spans="2:9" ht="15">
      <c r="B185" s="76" t="s">
        <v>30</v>
      </c>
      <c r="C185" s="52" t="s">
        <v>62</v>
      </c>
      <c r="D185" s="52" t="s">
        <v>63</v>
      </c>
      <c r="E185" s="52" t="s">
        <v>243</v>
      </c>
      <c r="F185" s="52"/>
      <c r="G185" s="52"/>
      <c r="H185" s="57">
        <f aca="true" t="shared" si="16" ref="H185:I188">H186</f>
        <v>680</v>
      </c>
      <c r="I185" s="57">
        <f t="shared" si="16"/>
        <v>680</v>
      </c>
    </row>
    <row r="186" spans="2:9" ht="75" customHeight="1">
      <c r="B186" s="76" t="s">
        <v>381</v>
      </c>
      <c r="C186" s="52" t="s">
        <v>62</v>
      </c>
      <c r="D186" s="52" t="s">
        <v>63</v>
      </c>
      <c r="E186" s="52" t="s">
        <v>265</v>
      </c>
      <c r="F186" s="52"/>
      <c r="G186" s="52"/>
      <c r="H186" s="57">
        <f t="shared" si="16"/>
        <v>680</v>
      </c>
      <c r="I186" s="57">
        <f t="shared" si="16"/>
        <v>680</v>
      </c>
    </row>
    <row r="187" spans="2:9" ht="15">
      <c r="B187" s="76" t="s">
        <v>127</v>
      </c>
      <c r="C187" s="52" t="s">
        <v>62</v>
      </c>
      <c r="D187" s="52" t="s">
        <v>63</v>
      </c>
      <c r="E187" s="52" t="s">
        <v>265</v>
      </c>
      <c r="F187" s="52" t="s">
        <v>126</v>
      </c>
      <c r="G187" s="52"/>
      <c r="H187" s="57">
        <f t="shared" si="16"/>
        <v>680</v>
      </c>
      <c r="I187" s="57">
        <f t="shared" si="16"/>
        <v>680</v>
      </c>
    </row>
    <row r="188" spans="2:9" ht="61.5" customHeight="1">
      <c r="B188" s="76" t="s">
        <v>202</v>
      </c>
      <c r="C188" s="52" t="s">
        <v>62</v>
      </c>
      <c r="D188" s="52" t="s">
        <v>63</v>
      </c>
      <c r="E188" s="52" t="s">
        <v>265</v>
      </c>
      <c r="F188" s="52" t="s">
        <v>201</v>
      </c>
      <c r="G188" s="52"/>
      <c r="H188" s="57">
        <f t="shared" si="16"/>
        <v>680</v>
      </c>
      <c r="I188" s="57">
        <f t="shared" si="16"/>
        <v>680</v>
      </c>
    </row>
    <row r="189" spans="2:9" ht="15">
      <c r="B189" s="77" t="s">
        <v>106</v>
      </c>
      <c r="C189" s="53" t="s">
        <v>62</v>
      </c>
      <c r="D189" s="53" t="s">
        <v>63</v>
      </c>
      <c r="E189" s="53" t="s">
        <v>265</v>
      </c>
      <c r="F189" s="53" t="s">
        <v>201</v>
      </c>
      <c r="G189" s="53" t="s">
        <v>90</v>
      </c>
      <c r="H189" s="59">
        <f>'вед.прил.14'!I573</f>
        <v>680</v>
      </c>
      <c r="I189" s="59">
        <f>'вед.прил.14'!J573</f>
        <v>680</v>
      </c>
    </row>
    <row r="190" spans="2:9" ht="45">
      <c r="B190" s="75" t="s">
        <v>373</v>
      </c>
      <c r="C190" s="52" t="s">
        <v>62</v>
      </c>
      <c r="D190" s="52" t="s">
        <v>63</v>
      </c>
      <c r="E190" s="52" t="s">
        <v>380</v>
      </c>
      <c r="F190" s="52"/>
      <c r="G190" s="52"/>
      <c r="H190" s="57">
        <f aca="true" t="shared" si="17" ref="H190:I192">H191</f>
        <v>850</v>
      </c>
      <c r="I190" s="57">
        <f t="shared" si="17"/>
        <v>0</v>
      </c>
    </row>
    <row r="191" spans="2:9" ht="45">
      <c r="B191" s="75" t="s">
        <v>420</v>
      </c>
      <c r="C191" s="52" t="s">
        <v>62</v>
      </c>
      <c r="D191" s="52" t="s">
        <v>63</v>
      </c>
      <c r="E191" s="52" t="s">
        <v>380</v>
      </c>
      <c r="F191" s="52" t="s">
        <v>200</v>
      </c>
      <c r="G191" s="52"/>
      <c r="H191" s="57">
        <f t="shared" si="17"/>
        <v>850</v>
      </c>
      <c r="I191" s="57">
        <f t="shared" si="17"/>
        <v>0</v>
      </c>
    </row>
    <row r="192" spans="2:9" ht="15">
      <c r="B192" s="185" t="s">
        <v>229</v>
      </c>
      <c r="C192" s="52" t="s">
        <v>62</v>
      </c>
      <c r="D192" s="52" t="s">
        <v>63</v>
      </c>
      <c r="E192" s="52" t="s">
        <v>380</v>
      </c>
      <c r="F192" s="52" t="s">
        <v>27</v>
      </c>
      <c r="G192" s="52"/>
      <c r="H192" s="57">
        <f t="shared" si="17"/>
        <v>850</v>
      </c>
      <c r="I192" s="57">
        <f t="shared" si="17"/>
        <v>0</v>
      </c>
    </row>
    <row r="193" spans="2:9" ht="15">
      <c r="B193" s="187" t="s">
        <v>106</v>
      </c>
      <c r="C193" s="53" t="s">
        <v>62</v>
      </c>
      <c r="D193" s="53" t="s">
        <v>63</v>
      </c>
      <c r="E193" s="133" t="s">
        <v>380</v>
      </c>
      <c r="F193" s="53" t="s">
        <v>27</v>
      </c>
      <c r="G193" s="53" t="s">
        <v>90</v>
      </c>
      <c r="H193" s="59">
        <f>'вед.прил.14'!I380</f>
        <v>850</v>
      </c>
      <c r="I193" s="59">
        <f>'вед.прил.14'!J380</f>
        <v>0</v>
      </c>
    </row>
    <row r="194" spans="2:9" ht="14.25">
      <c r="B194" s="81" t="s">
        <v>225</v>
      </c>
      <c r="C194" s="54" t="s">
        <v>62</v>
      </c>
      <c r="D194" s="54" t="s">
        <v>58</v>
      </c>
      <c r="E194" s="54"/>
      <c r="F194" s="54"/>
      <c r="G194" s="54"/>
      <c r="H194" s="56">
        <f>H195+H220+H214</f>
        <v>34141.3</v>
      </c>
      <c r="I194" s="56">
        <f>I195+I220+I214</f>
        <v>21210.6</v>
      </c>
    </row>
    <row r="195" spans="2:9" ht="45">
      <c r="B195" s="75" t="s">
        <v>173</v>
      </c>
      <c r="C195" s="52" t="s">
        <v>62</v>
      </c>
      <c r="D195" s="52" t="s">
        <v>58</v>
      </c>
      <c r="E195" s="52" t="s">
        <v>319</v>
      </c>
      <c r="F195" s="52"/>
      <c r="G195" s="52"/>
      <c r="H195" s="57">
        <f>H196+H204+H209</f>
        <v>7930</v>
      </c>
      <c r="I195" s="57">
        <f>I196+I204+I209</f>
        <v>7930</v>
      </c>
    </row>
    <row r="196" spans="2:9" ht="45">
      <c r="B196" s="75" t="s">
        <v>137</v>
      </c>
      <c r="C196" s="52" t="s">
        <v>62</v>
      </c>
      <c r="D196" s="52" t="s">
        <v>58</v>
      </c>
      <c r="E196" s="52" t="s">
        <v>174</v>
      </c>
      <c r="F196" s="52"/>
      <c r="G196" s="52"/>
      <c r="H196" s="57">
        <f aca="true" t="shared" si="18" ref="H196:I199">H197</f>
        <v>7030</v>
      </c>
      <c r="I196" s="57">
        <f t="shared" si="18"/>
        <v>7030</v>
      </c>
    </row>
    <row r="197" spans="2:9" ht="15">
      <c r="B197" s="76" t="s">
        <v>271</v>
      </c>
      <c r="C197" s="52" t="s">
        <v>62</v>
      </c>
      <c r="D197" s="52" t="s">
        <v>58</v>
      </c>
      <c r="E197" s="52" t="s">
        <v>175</v>
      </c>
      <c r="F197" s="52"/>
      <c r="G197" s="52"/>
      <c r="H197" s="57">
        <f>H198+H201</f>
        <v>7030</v>
      </c>
      <c r="I197" s="57">
        <f>I198+I201</f>
        <v>7030</v>
      </c>
    </row>
    <row r="198" spans="2:9" ht="30">
      <c r="B198" s="76" t="s">
        <v>413</v>
      </c>
      <c r="C198" s="52" t="s">
        <v>62</v>
      </c>
      <c r="D198" s="52" t="s">
        <v>58</v>
      </c>
      <c r="E198" s="52" t="s">
        <v>175</v>
      </c>
      <c r="F198" s="52" t="s">
        <v>117</v>
      </c>
      <c r="G198" s="52"/>
      <c r="H198" s="57">
        <f t="shared" si="18"/>
        <v>7000</v>
      </c>
      <c r="I198" s="57">
        <f t="shared" si="18"/>
        <v>7000</v>
      </c>
    </row>
    <row r="199" spans="2:9" ht="45">
      <c r="B199" s="76" t="s">
        <v>414</v>
      </c>
      <c r="C199" s="52" t="s">
        <v>62</v>
      </c>
      <c r="D199" s="52" t="s">
        <v>58</v>
      </c>
      <c r="E199" s="52" t="s">
        <v>175</v>
      </c>
      <c r="F199" s="52" t="s">
        <v>119</v>
      </c>
      <c r="G199" s="52"/>
      <c r="H199" s="57">
        <f t="shared" si="18"/>
        <v>7000</v>
      </c>
      <c r="I199" s="57">
        <f t="shared" si="18"/>
        <v>7000</v>
      </c>
    </row>
    <row r="200" spans="2:9" ht="15">
      <c r="B200" s="79" t="s">
        <v>106</v>
      </c>
      <c r="C200" s="53" t="s">
        <v>62</v>
      </c>
      <c r="D200" s="53" t="s">
        <v>58</v>
      </c>
      <c r="E200" s="53" t="s">
        <v>175</v>
      </c>
      <c r="F200" s="53" t="s">
        <v>119</v>
      </c>
      <c r="G200" s="53" t="s">
        <v>90</v>
      </c>
      <c r="H200" s="59">
        <f>'вед.прил.14'!I387</f>
        <v>7000</v>
      </c>
      <c r="I200" s="59">
        <f>'вед.прил.14'!J387</f>
        <v>7000</v>
      </c>
    </row>
    <row r="201" spans="2:9" ht="30">
      <c r="B201" s="75" t="s">
        <v>131</v>
      </c>
      <c r="C201" s="52" t="s">
        <v>62</v>
      </c>
      <c r="D201" s="52" t="s">
        <v>58</v>
      </c>
      <c r="E201" s="52" t="s">
        <v>175</v>
      </c>
      <c r="F201" s="52" t="s">
        <v>130</v>
      </c>
      <c r="G201" s="52"/>
      <c r="H201" s="57">
        <f>H202</f>
        <v>30</v>
      </c>
      <c r="I201" s="57">
        <f>I202</f>
        <v>30</v>
      </c>
    </row>
    <row r="202" spans="2:9" ht="15">
      <c r="B202" s="75" t="s">
        <v>197</v>
      </c>
      <c r="C202" s="52" t="s">
        <v>62</v>
      </c>
      <c r="D202" s="52" t="s">
        <v>58</v>
      </c>
      <c r="E202" s="52" t="s">
        <v>175</v>
      </c>
      <c r="F202" s="52" t="s">
        <v>196</v>
      </c>
      <c r="G202" s="52"/>
      <c r="H202" s="57">
        <f>H203</f>
        <v>30</v>
      </c>
      <c r="I202" s="57">
        <f>I203</f>
        <v>30</v>
      </c>
    </row>
    <row r="203" spans="2:9" ht="15">
      <c r="B203" s="79" t="s">
        <v>106</v>
      </c>
      <c r="C203" s="53" t="s">
        <v>62</v>
      </c>
      <c r="D203" s="53" t="s">
        <v>58</v>
      </c>
      <c r="E203" s="53" t="s">
        <v>175</v>
      </c>
      <c r="F203" s="53" t="s">
        <v>196</v>
      </c>
      <c r="G203" s="53" t="s">
        <v>90</v>
      </c>
      <c r="H203" s="59">
        <f>'вед.прил.14'!I390</f>
        <v>30</v>
      </c>
      <c r="I203" s="59">
        <f>'вед.прил.14'!J390</f>
        <v>30</v>
      </c>
    </row>
    <row r="204" spans="2:9" ht="30">
      <c r="B204" s="75" t="s">
        <v>315</v>
      </c>
      <c r="C204" s="52" t="s">
        <v>62</v>
      </c>
      <c r="D204" s="52" t="s">
        <v>58</v>
      </c>
      <c r="E204" s="52" t="s">
        <v>320</v>
      </c>
      <c r="F204" s="53"/>
      <c r="G204" s="53"/>
      <c r="H204" s="57">
        <f aca="true" t="shared" si="19" ref="H204:I207">H205</f>
        <v>800</v>
      </c>
      <c r="I204" s="57">
        <f t="shared" si="19"/>
        <v>800</v>
      </c>
    </row>
    <row r="205" spans="2:9" ht="15">
      <c r="B205" s="76" t="s">
        <v>271</v>
      </c>
      <c r="C205" s="52" t="s">
        <v>62</v>
      </c>
      <c r="D205" s="52" t="s">
        <v>58</v>
      </c>
      <c r="E205" s="52" t="s">
        <v>321</v>
      </c>
      <c r="F205" s="53"/>
      <c r="G205" s="53"/>
      <c r="H205" s="57">
        <f t="shared" si="19"/>
        <v>800</v>
      </c>
      <c r="I205" s="57">
        <f t="shared" si="19"/>
        <v>800</v>
      </c>
    </row>
    <row r="206" spans="2:9" ht="30">
      <c r="B206" s="76" t="s">
        <v>413</v>
      </c>
      <c r="C206" s="52" t="s">
        <v>62</v>
      </c>
      <c r="D206" s="52" t="s">
        <v>58</v>
      </c>
      <c r="E206" s="52" t="s">
        <v>321</v>
      </c>
      <c r="F206" s="52" t="s">
        <v>117</v>
      </c>
      <c r="G206" s="53"/>
      <c r="H206" s="57">
        <f t="shared" si="19"/>
        <v>800</v>
      </c>
      <c r="I206" s="57">
        <f t="shared" si="19"/>
        <v>800</v>
      </c>
    </row>
    <row r="207" spans="2:9" ht="45">
      <c r="B207" s="76" t="s">
        <v>414</v>
      </c>
      <c r="C207" s="52" t="s">
        <v>62</v>
      </c>
      <c r="D207" s="52" t="s">
        <v>58</v>
      </c>
      <c r="E207" s="52" t="s">
        <v>321</v>
      </c>
      <c r="F207" s="52" t="s">
        <v>119</v>
      </c>
      <c r="G207" s="53"/>
      <c r="H207" s="57">
        <f t="shared" si="19"/>
        <v>800</v>
      </c>
      <c r="I207" s="57">
        <f t="shared" si="19"/>
        <v>800</v>
      </c>
    </row>
    <row r="208" spans="2:9" ht="15">
      <c r="B208" s="79" t="s">
        <v>106</v>
      </c>
      <c r="C208" s="53" t="s">
        <v>62</v>
      </c>
      <c r="D208" s="53" t="s">
        <v>58</v>
      </c>
      <c r="E208" s="53" t="s">
        <v>321</v>
      </c>
      <c r="F208" s="53" t="s">
        <v>119</v>
      </c>
      <c r="G208" s="53" t="s">
        <v>90</v>
      </c>
      <c r="H208" s="59">
        <f>'вед.прил.14'!I395</f>
        <v>800</v>
      </c>
      <c r="I208" s="59">
        <f>'вед.прил.14'!J395</f>
        <v>800</v>
      </c>
    </row>
    <row r="209" spans="2:9" ht="32.25" customHeight="1">
      <c r="B209" s="75" t="s">
        <v>386</v>
      </c>
      <c r="C209" s="52" t="s">
        <v>62</v>
      </c>
      <c r="D209" s="52" t="s">
        <v>58</v>
      </c>
      <c r="E209" s="52" t="s">
        <v>322</v>
      </c>
      <c r="F209" s="53"/>
      <c r="G209" s="53"/>
      <c r="H209" s="57">
        <f aca="true" t="shared" si="20" ref="H209:I212">H210</f>
        <v>100</v>
      </c>
      <c r="I209" s="57">
        <f t="shared" si="20"/>
        <v>100</v>
      </c>
    </row>
    <row r="210" spans="2:9" ht="15">
      <c r="B210" s="76" t="s">
        <v>271</v>
      </c>
      <c r="C210" s="52" t="s">
        <v>62</v>
      </c>
      <c r="D210" s="52" t="s">
        <v>58</v>
      </c>
      <c r="E210" s="52" t="s">
        <v>323</v>
      </c>
      <c r="F210" s="53"/>
      <c r="G210" s="53"/>
      <c r="H210" s="57">
        <f t="shared" si="20"/>
        <v>100</v>
      </c>
      <c r="I210" s="57">
        <f t="shared" si="20"/>
        <v>100</v>
      </c>
    </row>
    <row r="211" spans="2:9" ht="30">
      <c r="B211" s="76" t="s">
        <v>413</v>
      </c>
      <c r="C211" s="52" t="s">
        <v>62</v>
      </c>
      <c r="D211" s="52" t="s">
        <v>58</v>
      </c>
      <c r="E211" s="52" t="s">
        <v>323</v>
      </c>
      <c r="F211" s="52" t="s">
        <v>117</v>
      </c>
      <c r="G211" s="53"/>
      <c r="H211" s="57">
        <f t="shared" si="20"/>
        <v>100</v>
      </c>
      <c r="I211" s="57">
        <f t="shared" si="20"/>
        <v>100</v>
      </c>
    </row>
    <row r="212" spans="2:9" ht="45">
      <c r="B212" s="76" t="s">
        <v>414</v>
      </c>
      <c r="C212" s="52" t="s">
        <v>62</v>
      </c>
      <c r="D212" s="52" t="s">
        <v>58</v>
      </c>
      <c r="E212" s="52" t="s">
        <v>323</v>
      </c>
      <c r="F212" s="52" t="s">
        <v>119</v>
      </c>
      <c r="G212" s="53"/>
      <c r="H212" s="57">
        <f t="shared" si="20"/>
        <v>100</v>
      </c>
      <c r="I212" s="57">
        <f t="shared" si="20"/>
        <v>100</v>
      </c>
    </row>
    <row r="213" spans="2:9" ht="15">
      <c r="B213" s="79" t="s">
        <v>106</v>
      </c>
      <c r="C213" s="53" t="s">
        <v>62</v>
      </c>
      <c r="D213" s="53" t="s">
        <v>58</v>
      </c>
      <c r="E213" s="53" t="s">
        <v>323</v>
      </c>
      <c r="F213" s="53" t="s">
        <v>119</v>
      </c>
      <c r="G213" s="53" t="s">
        <v>90</v>
      </c>
      <c r="H213" s="59">
        <f>'вед.прил.14'!I400</f>
        <v>100</v>
      </c>
      <c r="I213" s="59">
        <f>'вед.прил.14'!J400</f>
        <v>100</v>
      </c>
    </row>
    <row r="214" spans="2:9" ht="60">
      <c r="B214" s="76" t="s">
        <v>166</v>
      </c>
      <c r="C214" s="52" t="s">
        <v>62</v>
      </c>
      <c r="D214" s="52" t="s">
        <v>58</v>
      </c>
      <c r="E214" s="52" t="s">
        <v>311</v>
      </c>
      <c r="F214" s="53"/>
      <c r="G214" s="53"/>
      <c r="H214" s="57">
        <f aca="true" t="shared" si="21" ref="H214:I218">H215</f>
        <v>12900</v>
      </c>
      <c r="I214" s="57">
        <f t="shared" si="21"/>
        <v>12900</v>
      </c>
    </row>
    <row r="215" spans="2:9" ht="45">
      <c r="B215" s="76" t="s">
        <v>312</v>
      </c>
      <c r="C215" s="52" t="s">
        <v>62</v>
      </c>
      <c r="D215" s="52" t="s">
        <v>58</v>
      </c>
      <c r="E215" s="52" t="s">
        <v>313</v>
      </c>
      <c r="F215" s="53"/>
      <c r="G215" s="53"/>
      <c r="H215" s="57">
        <f t="shared" si="21"/>
        <v>12900</v>
      </c>
      <c r="I215" s="57">
        <f t="shared" si="21"/>
        <v>12900</v>
      </c>
    </row>
    <row r="216" spans="2:9" ht="15">
      <c r="B216" s="76" t="s">
        <v>271</v>
      </c>
      <c r="C216" s="52" t="s">
        <v>62</v>
      </c>
      <c r="D216" s="52" t="s">
        <v>58</v>
      </c>
      <c r="E216" s="52" t="s">
        <v>314</v>
      </c>
      <c r="F216" s="53"/>
      <c r="G216" s="53"/>
      <c r="H216" s="57">
        <f t="shared" si="21"/>
        <v>12900</v>
      </c>
      <c r="I216" s="57">
        <f t="shared" si="21"/>
        <v>12900</v>
      </c>
    </row>
    <row r="217" spans="2:9" ht="30">
      <c r="B217" s="76" t="s">
        <v>413</v>
      </c>
      <c r="C217" s="52" t="s">
        <v>62</v>
      </c>
      <c r="D217" s="52" t="s">
        <v>58</v>
      </c>
      <c r="E217" s="52" t="s">
        <v>314</v>
      </c>
      <c r="F217" s="52" t="s">
        <v>117</v>
      </c>
      <c r="G217" s="52"/>
      <c r="H217" s="57">
        <f t="shared" si="21"/>
        <v>12900</v>
      </c>
      <c r="I217" s="57">
        <f t="shared" si="21"/>
        <v>12900</v>
      </c>
    </row>
    <row r="218" spans="2:9" ht="45">
      <c r="B218" s="76" t="s">
        <v>414</v>
      </c>
      <c r="C218" s="52" t="s">
        <v>62</v>
      </c>
      <c r="D218" s="52" t="s">
        <v>58</v>
      </c>
      <c r="E218" s="52" t="s">
        <v>314</v>
      </c>
      <c r="F218" s="52" t="s">
        <v>119</v>
      </c>
      <c r="G218" s="52"/>
      <c r="H218" s="57">
        <f t="shared" si="21"/>
        <v>12900</v>
      </c>
      <c r="I218" s="57">
        <f t="shared" si="21"/>
        <v>12900</v>
      </c>
    </row>
    <row r="219" spans="2:9" ht="15">
      <c r="B219" s="79" t="s">
        <v>106</v>
      </c>
      <c r="C219" s="53" t="s">
        <v>62</v>
      </c>
      <c r="D219" s="53" t="s">
        <v>58</v>
      </c>
      <c r="E219" s="53" t="s">
        <v>314</v>
      </c>
      <c r="F219" s="53" t="s">
        <v>119</v>
      </c>
      <c r="G219" s="53" t="s">
        <v>90</v>
      </c>
      <c r="H219" s="59">
        <f>'вед.прил.14'!I204+'вед.прил.14'!I406</f>
        <v>12900</v>
      </c>
      <c r="I219" s="59">
        <f>'вед.прил.14'!J204+'вед.прил.14'!J406</f>
        <v>12900</v>
      </c>
    </row>
    <row r="220" spans="2:9" ht="48" customHeight="1">
      <c r="B220" s="87" t="s">
        <v>376</v>
      </c>
      <c r="C220" s="52" t="s">
        <v>62</v>
      </c>
      <c r="D220" s="52" t="s">
        <v>58</v>
      </c>
      <c r="E220" s="52" t="s">
        <v>5</v>
      </c>
      <c r="F220" s="52"/>
      <c r="G220" s="52"/>
      <c r="H220" s="57">
        <f aca="true" t="shared" si="22" ref="H220:I223">H221</f>
        <v>13311.300000000001</v>
      </c>
      <c r="I220" s="57">
        <f t="shared" si="22"/>
        <v>380.6</v>
      </c>
    </row>
    <row r="221" spans="2:9" ht="62.25" customHeight="1">
      <c r="B221" s="76" t="s">
        <v>6</v>
      </c>
      <c r="C221" s="52" t="s">
        <v>62</v>
      </c>
      <c r="D221" s="52" t="s">
        <v>58</v>
      </c>
      <c r="E221" s="52" t="s">
        <v>7</v>
      </c>
      <c r="F221" s="52"/>
      <c r="G221" s="52"/>
      <c r="H221" s="57">
        <f>H222+H226+H230</f>
        <v>13311.300000000001</v>
      </c>
      <c r="I221" s="57">
        <f>I222+I226+I230</f>
        <v>380.6</v>
      </c>
    </row>
    <row r="222" spans="2:9" ht="15">
      <c r="B222" s="76" t="s">
        <v>271</v>
      </c>
      <c r="C222" s="52" t="s">
        <v>62</v>
      </c>
      <c r="D222" s="52" t="s">
        <v>58</v>
      </c>
      <c r="E222" s="52" t="s">
        <v>8</v>
      </c>
      <c r="F222" s="52"/>
      <c r="G222" s="52"/>
      <c r="H222" s="57">
        <f t="shared" si="22"/>
        <v>130.6</v>
      </c>
      <c r="I222" s="57">
        <f t="shared" si="22"/>
        <v>130.6</v>
      </c>
    </row>
    <row r="223" spans="2:9" ht="30">
      <c r="B223" s="76" t="s">
        <v>413</v>
      </c>
      <c r="C223" s="52" t="s">
        <v>62</v>
      </c>
      <c r="D223" s="52" t="s">
        <v>58</v>
      </c>
      <c r="E223" s="52" t="s">
        <v>8</v>
      </c>
      <c r="F223" s="52" t="s">
        <v>117</v>
      </c>
      <c r="G223" s="52"/>
      <c r="H223" s="57">
        <f t="shared" si="22"/>
        <v>130.6</v>
      </c>
      <c r="I223" s="57">
        <f t="shared" si="22"/>
        <v>130.6</v>
      </c>
    </row>
    <row r="224" spans="2:9" ht="45">
      <c r="B224" s="76" t="s">
        <v>414</v>
      </c>
      <c r="C224" s="52" t="s">
        <v>62</v>
      </c>
      <c r="D224" s="52" t="s">
        <v>58</v>
      </c>
      <c r="E224" s="52" t="s">
        <v>8</v>
      </c>
      <c r="F224" s="52" t="s">
        <v>119</v>
      </c>
      <c r="G224" s="52"/>
      <c r="H224" s="57">
        <f>H225</f>
        <v>130.6</v>
      </c>
      <c r="I224" s="57">
        <f>I225</f>
        <v>130.6</v>
      </c>
    </row>
    <row r="225" spans="2:9" ht="21" customHeight="1">
      <c r="B225" s="79" t="s">
        <v>106</v>
      </c>
      <c r="C225" s="53" t="s">
        <v>62</v>
      </c>
      <c r="D225" s="53" t="s">
        <v>58</v>
      </c>
      <c r="E225" s="53" t="s">
        <v>8</v>
      </c>
      <c r="F225" s="53" t="s">
        <v>119</v>
      </c>
      <c r="G225" s="53" t="s">
        <v>90</v>
      </c>
      <c r="H225" s="59">
        <f>'вед.прил.14'!I412</f>
        <v>130.6</v>
      </c>
      <c r="I225" s="59">
        <f>'вед.прил.14'!J412</f>
        <v>130.6</v>
      </c>
    </row>
    <row r="226" spans="2:9" ht="21" customHeight="1">
      <c r="B226" s="76" t="s">
        <v>271</v>
      </c>
      <c r="C226" s="52" t="s">
        <v>62</v>
      </c>
      <c r="D226" s="52" t="s">
        <v>58</v>
      </c>
      <c r="E226" s="52" t="s">
        <v>8</v>
      </c>
      <c r="F226" s="52"/>
      <c r="G226" s="52"/>
      <c r="H226" s="57">
        <f aca="true" t="shared" si="23" ref="H226:I228">H227</f>
        <v>12930.7</v>
      </c>
      <c r="I226" s="57">
        <f t="shared" si="23"/>
        <v>0</v>
      </c>
    </row>
    <row r="227" spans="2:9" ht="28.5" customHeight="1">
      <c r="B227" s="76" t="s">
        <v>413</v>
      </c>
      <c r="C227" s="52" t="s">
        <v>62</v>
      </c>
      <c r="D227" s="52" t="s">
        <v>58</v>
      </c>
      <c r="E227" s="52" t="s">
        <v>8</v>
      </c>
      <c r="F227" s="52" t="s">
        <v>117</v>
      </c>
      <c r="G227" s="52"/>
      <c r="H227" s="57">
        <f t="shared" si="23"/>
        <v>12930.7</v>
      </c>
      <c r="I227" s="57">
        <f t="shared" si="23"/>
        <v>0</v>
      </c>
    </row>
    <row r="228" spans="2:9" ht="45" customHeight="1">
      <c r="B228" s="76" t="s">
        <v>414</v>
      </c>
      <c r="C228" s="52" t="s">
        <v>62</v>
      </c>
      <c r="D228" s="52" t="s">
        <v>58</v>
      </c>
      <c r="E228" s="52" t="s">
        <v>8</v>
      </c>
      <c r="F228" s="52" t="s">
        <v>119</v>
      </c>
      <c r="G228" s="52"/>
      <c r="H228" s="57">
        <f t="shared" si="23"/>
        <v>12930.7</v>
      </c>
      <c r="I228" s="57">
        <f t="shared" si="23"/>
        <v>0</v>
      </c>
    </row>
    <row r="229" spans="2:9" ht="18" customHeight="1">
      <c r="B229" s="79" t="s">
        <v>107</v>
      </c>
      <c r="C229" s="53" t="s">
        <v>62</v>
      </c>
      <c r="D229" s="53" t="s">
        <v>58</v>
      </c>
      <c r="E229" s="53" t="s">
        <v>8</v>
      </c>
      <c r="F229" s="53" t="s">
        <v>119</v>
      </c>
      <c r="G229" s="53" t="s">
        <v>91</v>
      </c>
      <c r="H229" s="59">
        <f>'вед.прил.14'!I416</f>
        <v>12930.7</v>
      </c>
      <c r="I229" s="59">
        <f>'вед.прил.14'!J416</f>
        <v>0</v>
      </c>
    </row>
    <row r="230" spans="2:9" ht="21" customHeight="1">
      <c r="B230" s="76" t="s">
        <v>271</v>
      </c>
      <c r="C230" s="52" t="s">
        <v>62</v>
      </c>
      <c r="D230" s="52" t="s">
        <v>58</v>
      </c>
      <c r="E230" s="52" t="s">
        <v>429</v>
      </c>
      <c r="F230" s="52"/>
      <c r="G230" s="52"/>
      <c r="H230" s="57">
        <f aca="true" t="shared" si="24" ref="H230:I232">H231</f>
        <v>250</v>
      </c>
      <c r="I230" s="57">
        <f t="shared" si="24"/>
        <v>250</v>
      </c>
    </row>
    <row r="231" spans="2:9" ht="33" customHeight="1">
      <c r="B231" s="76" t="s">
        <v>413</v>
      </c>
      <c r="C231" s="52" t="s">
        <v>62</v>
      </c>
      <c r="D231" s="52" t="s">
        <v>58</v>
      </c>
      <c r="E231" s="52" t="s">
        <v>429</v>
      </c>
      <c r="F231" s="52" t="s">
        <v>117</v>
      </c>
      <c r="G231" s="52"/>
      <c r="H231" s="57">
        <f t="shared" si="24"/>
        <v>250</v>
      </c>
      <c r="I231" s="57">
        <f t="shared" si="24"/>
        <v>250</v>
      </c>
    </row>
    <row r="232" spans="2:9" ht="45.75" customHeight="1">
      <c r="B232" s="76" t="s">
        <v>414</v>
      </c>
      <c r="C232" s="52" t="s">
        <v>62</v>
      </c>
      <c r="D232" s="52" t="s">
        <v>58</v>
      </c>
      <c r="E232" s="52" t="s">
        <v>429</v>
      </c>
      <c r="F232" s="52" t="s">
        <v>119</v>
      </c>
      <c r="G232" s="52"/>
      <c r="H232" s="57">
        <f t="shared" si="24"/>
        <v>250</v>
      </c>
      <c r="I232" s="57">
        <f t="shared" si="24"/>
        <v>250</v>
      </c>
    </row>
    <row r="233" spans="2:9" ht="21" customHeight="1">
      <c r="B233" s="79" t="s">
        <v>106</v>
      </c>
      <c r="C233" s="53" t="s">
        <v>62</v>
      </c>
      <c r="D233" s="53" t="s">
        <v>58</v>
      </c>
      <c r="E233" s="53" t="s">
        <v>429</v>
      </c>
      <c r="F233" s="53" t="s">
        <v>119</v>
      </c>
      <c r="G233" s="53" t="s">
        <v>90</v>
      </c>
      <c r="H233" s="59">
        <f>'вед.прил.14'!I420</f>
        <v>250</v>
      </c>
      <c r="I233" s="59">
        <f>'вед.прил.14'!J420</f>
        <v>250</v>
      </c>
    </row>
    <row r="234" spans="2:9" ht="28.5">
      <c r="B234" s="78" t="s">
        <v>242</v>
      </c>
      <c r="C234" s="54" t="s">
        <v>62</v>
      </c>
      <c r="D234" s="54" t="s">
        <v>62</v>
      </c>
      <c r="E234" s="54"/>
      <c r="F234" s="54"/>
      <c r="G234" s="54"/>
      <c r="H234" s="56">
        <f>H235</f>
        <v>5665.3</v>
      </c>
      <c r="I234" s="56">
        <f>I235</f>
        <v>5665.3</v>
      </c>
    </row>
    <row r="235" spans="2:9" ht="15">
      <c r="B235" s="75" t="s">
        <v>30</v>
      </c>
      <c r="C235" s="52" t="s">
        <v>62</v>
      </c>
      <c r="D235" s="52" t="s">
        <v>62</v>
      </c>
      <c r="E235" s="52" t="s">
        <v>243</v>
      </c>
      <c r="F235" s="52"/>
      <c r="G235" s="52"/>
      <c r="H235" s="57">
        <f>H236</f>
        <v>5665.3</v>
      </c>
      <c r="I235" s="57">
        <f>I236</f>
        <v>5665.3</v>
      </c>
    </row>
    <row r="236" spans="2:9" ht="30">
      <c r="B236" s="185" t="s">
        <v>114</v>
      </c>
      <c r="C236" s="52" t="s">
        <v>62</v>
      </c>
      <c r="D236" s="52" t="s">
        <v>62</v>
      </c>
      <c r="E236" s="52" t="s">
        <v>244</v>
      </c>
      <c r="F236" s="52"/>
      <c r="G236" s="52"/>
      <c r="H236" s="57">
        <f>H237+H240</f>
        <v>5665.3</v>
      </c>
      <c r="I236" s="57">
        <f>I237+I240</f>
        <v>5665.3</v>
      </c>
    </row>
    <row r="237" spans="2:9" ht="90">
      <c r="B237" s="75" t="s">
        <v>412</v>
      </c>
      <c r="C237" s="52" t="s">
        <v>62</v>
      </c>
      <c r="D237" s="52" t="s">
        <v>62</v>
      </c>
      <c r="E237" s="52" t="s">
        <v>244</v>
      </c>
      <c r="F237" s="52" t="s">
        <v>115</v>
      </c>
      <c r="G237" s="52"/>
      <c r="H237" s="57">
        <f>H238</f>
        <v>5513.2</v>
      </c>
      <c r="I237" s="57">
        <f>I238</f>
        <v>5513.2</v>
      </c>
    </row>
    <row r="238" spans="2:9" ht="30">
      <c r="B238" s="75" t="s">
        <v>411</v>
      </c>
      <c r="C238" s="52" t="s">
        <v>62</v>
      </c>
      <c r="D238" s="52" t="s">
        <v>62</v>
      </c>
      <c r="E238" s="52" t="s">
        <v>244</v>
      </c>
      <c r="F238" s="52" t="s">
        <v>116</v>
      </c>
      <c r="G238" s="52"/>
      <c r="H238" s="57">
        <f>H239</f>
        <v>5513.2</v>
      </c>
      <c r="I238" s="57">
        <f>I239</f>
        <v>5513.2</v>
      </c>
    </row>
    <row r="239" spans="2:9" ht="15">
      <c r="B239" s="77" t="s">
        <v>106</v>
      </c>
      <c r="C239" s="52" t="s">
        <v>62</v>
      </c>
      <c r="D239" s="52" t="s">
        <v>62</v>
      </c>
      <c r="E239" s="53" t="s">
        <v>244</v>
      </c>
      <c r="F239" s="53" t="s">
        <v>116</v>
      </c>
      <c r="G239" s="53" t="s">
        <v>90</v>
      </c>
      <c r="H239" s="59">
        <f>'вед.прил.14'!I426</f>
        <v>5513.2</v>
      </c>
      <c r="I239" s="59">
        <f>'вед.прил.14'!J426</f>
        <v>5513.2</v>
      </c>
    </row>
    <row r="240" spans="2:9" ht="30">
      <c r="B240" s="76" t="s">
        <v>413</v>
      </c>
      <c r="C240" s="52" t="s">
        <v>62</v>
      </c>
      <c r="D240" s="52" t="s">
        <v>62</v>
      </c>
      <c r="E240" s="52" t="s">
        <v>244</v>
      </c>
      <c r="F240" s="52" t="s">
        <v>117</v>
      </c>
      <c r="G240" s="52"/>
      <c r="H240" s="57">
        <f>H241</f>
        <v>152.1</v>
      </c>
      <c r="I240" s="57">
        <f>I241</f>
        <v>152.1</v>
      </c>
    </row>
    <row r="241" spans="2:9" ht="45">
      <c r="B241" s="76" t="s">
        <v>414</v>
      </c>
      <c r="C241" s="52" t="s">
        <v>62</v>
      </c>
      <c r="D241" s="52" t="s">
        <v>62</v>
      </c>
      <c r="E241" s="52" t="s">
        <v>244</v>
      </c>
      <c r="F241" s="52" t="s">
        <v>119</v>
      </c>
      <c r="G241" s="52"/>
      <c r="H241" s="57">
        <f>H242</f>
        <v>152.1</v>
      </c>
      <c r="I241" s="57">
        <f>I242</f>
        <v>152.1</v>
      </c>
    </row>
    <row r="242" spans="2:9" ht="15">
      <c r="B242" s="77" t="s">
        <v>106</v>
      </c>
      <c r="C242" s="52" t="s">
        <v>62</v>
      </c>
      <c r="D242" s="52" t="s">
        <v>62</v>
      </c>
      <c r="E242" s="53" t="s">
        <v>244</v>
      </c>
      <c r="F242" s="53" t="s">
        <v>119</v>
      </c>
      <c r="G242" s="53" t="s">
        <v>90</v>
      </c>
      <c r="H242" s="59">
        <f>'вед.прил.14'!I429</f>
        <v>152.1</v>
      </c>
      <c r="I242" s="59">
        <f>'вед.прил.14'!J429</f>
        <v>152.1</v>
      </c>
    </row>
    <row r="243" spans="2:9" ht="14.25">
      <c r="B243" s="111" t="s">
        <v>49</v>
      </c>
      <c r="C243" s="54" t="s">
        <v>64</v>
      </c>
      <c r="D243" s="54"/>
      <c r="E243" s="54"/>
      <c r="F243" s="54"/>
      <c r="G243" s="54"/>
      <c r="H243" s="61">
        <f>H246+H258+H309+H330+H287</f>
        <v>351203.3</v>
      </c>
      <c r="I243" s="61">
        <f>I246+I258+I309+I330+I287</f>
        <v>329639.7</v>
      </c>
    </row>
    <row r="244" spans="2:9" ht="14.25">
      <c r="B244" s="97" t="s">
        <v>106</v>
      </c>
      <c r="C244" s="54" t="s">
        <v>64</v>
      </c>
      <c r="D244" s="54"/>
      <c r="E244" s="54"/>
      <c r="F244" s="54"/>
      <c r="G244" s="54" t="s">
        <v>90</v>
      </c>
      <c r="H244" s="61">
        <f>H257+H274+H280+H286+H294+H301+H308+H316+H335+H338+H341+H345+H348+H351+H358+H361+H364+H370+H321+H325+H329</f>
        <v>221808.40000000002</v>
      </c>
      <c r="I244" s="61">
        <f>I257+I274+I280+I286+I294+I301+I308+I316+I335+I338+I341+I345+I348+I351+I358+I361+I364+I370+I321+I325+I329</f>
        <v>221808.40000000002</v>
      </c>
    </row>
    <row r="245" spans="2:9" ht="14.25">
      <c r="B245" s="97" t="s">
        <v>107</v>
      </c>
      <c r="C245" s="54" t="s">
        <v>64</v>
      </c>
      <c r="D245" s="54"/>
      <c r="E245" s="54"/>
      <c r="F245" s="54"/>
      <c r="G245" s="54" t="s">
        <v>91</v>
      </c>
      <c r="H245" s="61">
        <f>H253+H263+H270</f>
        <v>129394.90000000001</v>
      </c>
      <c r="I245" s="61">
        <f>I253+I263+I270</f>
        <v>107831.3</v>
      </c>
    </row>
    <row r="246" spans="2:9" ht="14.25">
      <c r="B246" s="78" t="s">
        <v>50</v>
      </c>
      <c r="C246" s="54" t="s">
        <v>64</v>
      </c>
      <c r="D246" s="54" t="s">
        <v>57</v>
      </c>
      <c r="E246" s="54"/>
      <c r="F246" s="54"/>
      <c r="G246" s="54"/>
      <c r="H246" s="56">
        <f aca="true" t="shared" si="25" ref="H246:I248">H247</f>
        <v>134218.5</v>
      </c>
      <c r="I246" s="56">
        <f t="shared" si="25"/>
        <v>124162.7</v>
      </c>
    </row>
    <row r="247" spans="2:9" ht="45">
      <c r="B247" s="119" t="s">
        <v>161</v>
      </c>
      <c r="C247" s="52" t="s">
        <v>64</v>
      </c>
      <c r="D247" s="52" t="s">
        <v>57</v>
      </c>
      <c r="E247" s="52" t="s">
        <v>249</v>
      </c>
      <c r="F247" s="52"/>
      <c r="G247" s="52"/>
      <c r="H247" s="57">
        <f t="shared" si="25"/>
        <v>134218.5</v>
      </c>
      <c r="I247" s="57">
        <f t="shared" si="25"/>
        <v>124162.7</v>
      </c>
    </row>
    <row r="248" spans="2:9" ht="45">
      <c r="B248" s="119" t="s">
        <v>141</v>
      </c>
      <c r="C248" s="52" t="s">
        <v>64</v>
      </c>
      <c r="D248" s="52" t="s">
        <v>57</v>
      </c>
      <c r="E248" s="52" t="s">
        <v>250</v>
      </c>
      <c r="F248" s="52"/>
      <c r="G248" s="52"/>
      <c r="H248" s="57">
        <f t="shared" si="25"/>
        <v>134218.5</v>
      </c>
      <c r="I248" s="57">
        <f t="shared" si="25"/>
        <v>124162.7</v>
      </c>
    </row>
    <row r="249" spans="2:9" ht="62.25" customHeight="1">
      <c r="B249" s="119" t="s">
        <v>142</v>
      </c>
      <c r="C249" s="52" t="s">
        <v>64</v>
      </c>
      <c r="D249" s="52" t="s">
        <v>57</v>
      </c>
      <c r="E249" s="52" t="s">
        <v>251</v>
      </c>
      <c r="F249" s="52"/>
      <c r="G249" s="52"/>
      <c r="H249" s="57">
        <f>H250+H254</f>
        <v>134218.5</v>
      </c>
      <c r="I249" s="57">
        <f>I250+I254</f>
        <v>124162.7</v>
      </c>
    </row>
    <row r="250" spans="2:9" ht="194.25" customHeight="1">
      <c r="B250" s="126" t="s">
        <v>382</v>
      </c>
      <c r="C250" s="52" t="s">
        <v>64</v>
      </c>
      <c r="D250" s="52" t="s">
        <v>57</v>
      </c>
      <c r="E250" s="52" t="s">
        <v>252</v>
      </c>
      <c r="F250" s="52"/>
      <c r="G250" s="52"/>
      <c r="H250" s="57">
        <f aca="true" t="shared" si="26" ref="H250:I252">H251</f>
        <v>57030.8</v>
      </c>
      <c r="I250" s="57">
        <f t="shared" si="26"/>
        <v>46975</v>
      </c>
    </row>
    <row r="251" spans="2:9" ht="45">
      <c r="B251" s="119" t="s">
        <v>121</v>
      </c>
      <c r="C251" s="52" t="s">
        <v>64</v>
      </c>
      <c r="D251" s="52" t="s">
        <v>57</v>
      </c>
      <c r="E251" s="52" t="s">
        <v>252</v>
      </c>
      <c r="F251" s="52" t="s">
        <v>120</v>
      </c>
      <c r="G251" s="52"/>
      <c r="H251" s="57">
        <f t="shared" si="26"/>
        <v>57030.8</v>
      </c>
      <c r="I251" s="57">
        <f t="shared" si="26"/>
        <v>46975</v>
      </c>
    </row>
    <row r="252" spans="2:9" ht="15">
      <c r="B252" s="119" t="s">
        <v>123</v>
      </c>
      <c r="C252" s="52" t="s">
        <v>64</v>
      </c>
      <c r="D252" s="52" t="s">
        <v>57</v>
      </c>
      <c r="E252" s="52" t="s">
        <v>252</v>
      </c>
      <c r="F252" s="52" t="s">
        <v>122</v>
      </c>
      <c r="G252" s="52"/>
      <c r="H252" s="57">
        <f t="shared" si="26"/>
        <v>57030.8</v>
      </c>
      <c r="I252" s="57">
        <f t="shared" si="26"/>
        <v>46975</v>
      </c>
    </row>
    <row r="253" spans="2:9" ht="15">
      <c r="B253" s="122" t="s">
        <v>107</v>
      </c>
      <c r="C253" s="53" t="s">
        <v>64</v>
      </c>
      <c r="D253" s="53" t="s">
        <v>57</v>
      </c>
      <c r="E253" s="53" t="s">
        <v>252</v>
      </c>
      <c r="F253" s="53" t="s">
        <v>122</v>
      </c>
      <c r="G253" s="53" t="s">
        <v>91</v>
      </c>
      <c r="H253" s="59">
        <f>'вед.прил.14'!I70</f>
        <v>57030.8</v>
      </c>
      <c r="I253" s="59">
        <f>'вед.прил.14'!J70</f>
        <v>46975</v>
      </c>
    </row>
    <row r="254" spans="2:9" ht="15">
      <c r="B254" s="119" t="s">
        <v>271</v>
      </c>
      <c r="C254" s="52" t="s">
        <v>64</v>
      </c>
      <c r="D254" s="52" t="s">
        <v>57</v>
      </c>
      <c r="E254" s="52" t="s">
        <v>253</v>
      </c>
      <c r="F254" s="52"/>
      <c r="G254" s="52"/>
      <c r="H254" s="57">
        <f aca="true" t="shared" si="27" ref="H254:I256">H255</f>
        <v>77187.7</v>
      </c>
      <c r="I254" s="57">
        <f t="shared" si="27"/>
        <v>77187.7</v>
      </c>
    </row>
    <row r="255" spans="2:9" ht="45">
      <c r="B255" s="119" t="s">
        <v>121</v>
      </c>
      <c r="C255" s="52" t="s">
        <v>64</v>
      </c>
      <c r="D255" s="52" t="s">
        <v>57</v>
      </c>
      <c r="E255" s="52" t="s">
        <v>253</v>
      </c>
      <c r="F255" s="52" t="s">
        <v>120</v>
      </c>
      <c r="G255" s="52"/>
      <c r="H255" s="57">
        <f t="shared" si="27"/>
        <v>77187.7</v>
      </c>
      <c r="I255" s="57">
        <f t="shared" si="27"/>
        <v>77187.7</v>
      </c>
    </row>
    <row r="256" spans="2:9" ht="15">
      <c r="B256" s="119" t="s">
        <v>123</v>
      </c>
      <c r="C256" s="52" t="s">
        <v>64</v>
      </c>
      <c r="D256" s="52" t="s">
        <v>57</v>
      </c>
      <c r="E256" s="52" t="s">
        <v>253</v>
      </c>
      <c r="F256" s="52" t="s">
        <v>122</v>
      </c>
      <c r="G256" s="52"/>
      <c r="H256" s="57">
        <f t="shared" si="27"/>
        <v>77187.7</v>
      </c>
      <c r="I256" s="57">
        <f t="shared" si="27"/>
        <v>77187.7</v>
      </c>
    </row>
    <row r="257" spans="2:9" ht="15">
      <c r="B257" s="120" t="s">
        <v>106</v>
      </c>
      <c r="C257" s="53" t="s">
        <v>64</v>
      </c>
      <c r="D257" s="53" t="s">
        <v>57</v>
      </c>
      <c r="E257" s="53" t="s">
        <v>253</v>
      </c>
      <c r="F257" s="53" t="s">
        <v>122</v>
      </c>
      <c r="G257" s="53" t="s">
        <v>90</v>
      </c>
      <c r="H257" s="59">
        <f>'вед.прил.14'!I74</f>
        <v>77187.7</v>
      </c>
      <c r="I257" s="59">
        <f>'вед.прил.14'!J74</f>
        <v>77187.7</v>
      </c>
    </row>
    <row r="258" spans="2:9" ht="14.25">
      <c r="B258" s="78" t="s">
        <v>51</v>
      </c>
      <c r="C258" s="54" t="s">
        <v>64</v>
      </c>
      <c r="D258" s="54" t="s">
        <v>63</v>
      </c>
      <c r="E258" s="54"/>
      <c r="F258" s="54"/>
      <c r="G258" s="54"/>
      <c r="H258" s="56">
        <f>H259+H264</f>
        <v>146560.5</v>
      </c>
      <c r="I258" s="56">
        <f>I259+I264</f>
        <v>135052.7</v>
      </c>
    </row>
    <row r="259" spans="2:9" ht="15">
      <c r="B259" s="119" t="s">
        <v>30</v>
      </c>
      <c r="C259" s="52" t="s">
        <v>64</v>
      </c>
      <c r="D259" s="52" t="s">
        <v>63</v>
      </c>
      <c r="E259" s="52" t="s">
        <v>243</v>
      </c>
      <c r="F259" s="54"/>
      <c r="G259" s="54"/>
      <c r="H259" s="57">
        <f>H260</f>
        <v>7090.8</v>
      </c>
      <c r="I259" s="57">
        <f>I260</f>
        <v>7090.8</v>
      </c>
    </row>
    <row r="260" spans="2:9" ht="45">
      <c r="B260" s="126" t="s">
        <v>266</v>
      </c>
      <c r="C260" s="52" t="s">
        <v>64</v>
      </c>
      <c r="D260" s="52" t="s">
        <v>63</v>
      </c>
      <c r="E260" s="123" t="s">
        <v>267</v>
      </c>
      <c r="F260" s="54"/>
      <c r="G260" s="54"/>
      <c r="H260" s="57">
        <f aca="true" t="shared" si="28" ref="H260:I262">H261</f>
        <v>7090.8</v>
      </c>
      <c r="I260" s="57">
        <f t="shared" si="28"/>
        <v>7090.8</v>
      </c>
    </row>
    <row r="261" spans="2:9" ht="45">
      <c r="B261" s="119" t="s">
        <v>121</v>
      </c>
      <c r="C261" s="52" t="s">
        <v>64</v>
      </c>
      <c r="D261" s="52" t="s">
        <v>63</v>
      </c>
      <c r="E261" s="123" t="s">
        <v>267</v>
      </c>
      <c r="F261" s="52" t="s">
        <v>120</v>
      </c>
      <c r="G261" s="54"/>
      <c r="H261" s="57">
        <f t="shared" si="28"/>
        <v>7090.8</v>
      </c>
      <c r="I261" s="57">
        <f t="shared" si="28"/>
        <v>7090.8</v>
      </c>
    </row>
    <row r="262" spans="2:9" ht="15">
      <c r="B262" s="119" t="s">
        <v>123</v>
      </c>
      <c r="C262" s="52" t="s">
        <v>64</v>
      </c>
      <c r="D262" s="52" t="s">
        <v>63</v>
      </c>
      <c r="E262" s="123" t="s">
        <v>267</v>
      </c>
      <c r="F262" s="52" t="s">
        <v>122</v>
      </c>
      <c r="G262" s="54"/>
      <c r="H262" s="57">
        <f t="shared" si="28"/>
        <v>7090.8</v>
      </c>
      <c r="I262" s="57">
        <f t="shared" si="28"/>
        <v>7090.8</v>
      </c>
    </row>
    <row r="263" spans="2:9" ht="15">
      <c r="B263" s="122" t="s">
        <v>107</v>
      </c>
      <c r="C263" s="53" t="s">
        <v>64</v>
      </c>
      <c r="D263" s="53" t="s">
        <v>63</v>
      </c>
      <c r="E263" s="124" t="s">
        <v>267</v>
      </c>
      <c r="F263" s="53" t="s">
        <v>122</v>
      </c>
      <c r="G263" s="53" t="s">
        <v>91</v>
      </c>
      <c r="H263" s="59">
        <f>'вед.прил.14'!I80</f>
        <v>7090.8</v>
      </c>
      <c r="I263" s="59">
        <f>'вед.прил.14'!J80</f>
        <v>7090.8</v>
      </c>
    </row>
    <row r="264" spans="2:9" ht="45">
      <c r="B264" s="75" t="s">
        <v>161</v>
      </c>
      <c r="C264" s="52" t="s">
        <v>64</v>
      </c>
      <c r="D264" s="52" t="s">
        <v>63</v>
      </c>
      <c r="E264" s="52" t="s">
        <v>249</v>
      </c>
      <c r="F264" s="52"/>
      <c r="G264" s="52"/>
      <c r="H264" s="57">
        <f>H265+H275+H281</f>
        <v>139469.7</v>
      </c>
      <c r="I264" s="57">
        <f>I265+I275+I281</f>
        <v>127961.90000000001</v>
      </c>
    </row>
    <row r="265" spans="2:9" ht="36.75" customHeight="1">
      <c r="B265" s="75" t="s">
        <v>143</v>
      </c>
      <c r="C265" s="52" t="s">
        <v>64</v>
      </c>
      <c r="D265" s="52" t="s">
        <v>63</v>
      </c>
      <c r="E265" s="52" t="s">
        <v>254</v>
      </c>
      <c r="F265" s="52"/>
      <c r="G265" s="52"/>
      <c r="H265" s="57">
        <f>H266</f>
        <v>123405.8</v>
      </c>
      <c r="I265" s="57">
        <f>I266</f>
        <v>111898</v>
      </c>
    </row>
    <row r="266" spans="2:9" ht="90" customHeight="1">
      <c r="B266" s="126" t="s">
        <v>144</v>
      </c>
      <c r="C266" s="52" t="s">
        <v>64</v>
      </c>
      <c r="D266" s="52" t="s">
        <v>63</v>
      </c>
      <c r="E266" s="52" t="s">
        <v>255</v>
      </c>
      <c r="F266" s="52"/>
      <c r="G266" s="52"/>
      <c r="H266" s="57">
        <f>H267+H271</f>
        <v>123405.8</v>
      </c>
      <c r="I266" s="57">
        <f>I267+I271</f>
        <v>111898</v>
      </c>
    </row>
    <row r="267" spans="2:9" ht="193.5" customHeight="1">
      <c r="B267" s="126" t="s">
        <v>382</v>
      </c>
      <c r="C267" s="52" t="s">
        <v>64</v>
      </c>
      <c r="D267" s="52" t="s">
        <v>63</v>
      </c>
      <c r="E267" s="52" t="s">
        <v>269</v>
      </c>
      <c r="F267" s="52"/>
      <c r="G267" s="52"/>
      <c r="H267" s="57">
        <f aca="true" t="shared" si="29" ref="H267:I269">H268</f>
        <v>65273.3</v>
      </c>
      <c r="I267" s="57">
        <f t="shared" si="29"/>
        <v>53765.5</v>
      </c>
    </row>
    <row r="268" spans="2:9" ht="45">
      <c r="B268" s="119" t="s">
        <v>121</v>
      </c>
      <c r="C268" s="52" t="s">
        <v>64</v>
      </c>
      <c r="D268" s="52" t="s">
        <v>63</v>
      </c>
      <c r="E268" s="52" t="s">
        <v>269</v>
      </c>
      <c r="F268" s="52" t="s">
        <v>120</v>
      </c>
      <c r="G268" s="52"/>
      <c r="H268" s="57">
        <f t="shared" si="29"/>
        <v>65273.3</v>
      </c>
      <c r="I268" s="57">
        <f t="shared" si="29"/>
        <v>53765.5</v>
      </c>
    </row>
    <row r="269" spans="2:9" ht="15">
      <c r="B269" s="119" t="s">
        <v>123</v>
      </c>
      <c r="C269" s="52" t="s">
        <v>64</v>
      </c>
      <c r="D269" s="52" t="s">
        <v>63</v>
      </c>
      <c r="E269" s="52" t="s">
        <v>269</v>
      </c>
      <c r="F269" s="52" t="s">
        <v>122</v>
      </c>
      <c r="G269" s="52"/>
      <c r="H269" s="57">
        <f t="shared" si="29"/>
        <v>65273.3</v>
      </c>
      <c r="I269" s="57">
        <f t="shared" si="29"/>
        <v>53765.5</v>
      </c>
    </row>
    <row r="270" spans="2:9" ht="15">
      <c r="B270" s="122" t="s">
        <v>107</v>
      </c>
      <c r="C270" s="53" t="s">
        <v>64</v>
      </c>
      <c r="D270" s="53" t="s">
        <v>63</v>
      </c>
      <c r="E270" s="53" t="s">
        <v>269</v>
      </c>
      <c r="F270" s="53" t="s">
        <v>122</v>
      </c>
      <c r="G270" s="53" t="s">
        <v>91</v>
      </c>
      <c r="H270" s="59">
        <f>'вед.прил.14'!I87</f>
        <v>65273.3</v>
      </c>
      <c r="I270" s="59">
        <f>'вед.прил.14'!J87</f>
        <v>53765.5</v>
      </c>
    </row>
    <row r="271" spans="2:9" ht="15">
      <c r="B271" s="119" t="s">
        <v>271</v>
      </c>
      <c r="C271" s="52" t="s">
        <v>64</v>
      </c>
      <c r="D271" s="52" t="s">
        <v>63</v>
      </c>
      <c r="E271" s="52" t="s">
        <v>256</v>
      </c>
      <c r="F271" s="52"/>
      <c r="G271" s="52"/>
      <c r="H271" s="57">
        <f aca="true" t="shared" si="30" ref="H271:I273">H272</f>
        <v>58132.5</v>
      </c>
      <c r="I271" s="57">
        <f t="shared" si="30"/>
        <v>58132.5</v>
      </c>
    </row>
    <row r="272" spans="2:9" ht="45">
      <c r="B272" s="119" t="s">
        <v>121</v>
      </c>
      <c r="C272" s="52" t="s">
        <v>64</v>
      </c>
      <c r="D272" s="52" t="s">
        <v>63</v>
      </c>
      <c r="E272" s="52" t="s">
        <v>256</v>
      </c>
      <c r="F272" s="52" t="s">
        <v>120</v>
      </c>
      <c r="G272" s="52"/>
      <c r="H272" s="57">
        <f t="shared" si="30"/>
        <v>58132.5</v>
      </c>
      <c r="I272" s="57">
        <f t="shared" si="30"/>
        <v>58132.5</v>
      </c>
    </row>
    <row r="273" spans="2:9" ht="15">
      <c r="B273" s="119" t="s">
        <v>123</v>
      </c>
      <c r="C273" s="52" t="s">
        <v>64</v>
      </c>
      <c r="D273" s="52" t="s">
        <v>63</v>
      </c>
      <c r="E273" s="52" t="s">
        <v>256</v>
      </c>
      <c r="F273" s="52" t="s">
        <v>122</v>
      </c>
      <c r="G273" s="52"/>
      <c r="H273" s="57">
        <f t="shared" si="30"/>
        <v>58132.5</v>
      </c>
      <c r="I273" s="57">
        <f t="shared" si="30"/>
        <v>58132.5</v>
      </c>
    </row>
    <row r="274" spans="2:9" ht="15">
      <c r="B274" s="120" t="s">
        <v>106</v>
      </c>
      <c r="C274" s="53" t="s">
        <v>64</v>
      </c>
      <c r="D274" s="53" t="s">
        <v>63</v>
      </c>
      <c r="E274" s="53" t="s">
        <v>256</v>
      </c>
      <c r="F274" s="53" t="s">
        <v>122</v>
      </c>
      <c r="G274" s="53" t="s">
        <v>90</v>
      </c>
      <c r="H274" s="59">
        <f>'вед.прил.14'!I91</f>
        <v>58132.5</v>
      </c>
      <c r="I274" s="59">
        <f>'вед.прил.14'!J91</f>
        <v>58132.5</v>
      </c>
    </row>
    <row r="275" spans="2:9" ht="45">
      <c r="B275" s="76" t="s">
        <v>147</v>
      </c>
      <c r="C275" s="52" t="s">
        <v>64</v>
      </c>
      <c r="D275" s="52" t="s">
        <v>63</v>
      </c>
      <c r="E275" s="52" t="s">
        <v>21</v>
      </c>
      <c r="F275" s="52"/>
      <c r="G275" s="52"/>
      <c r="H275" s="57">
        <f aca="true" t="shared" si="31" ref="H275:I279">H276</f>
        <v>2338.6</v>
      </c>
      <c r="I275" s="57">
        <f t="shared" si="31"/>
        <v>2338.6</v>
      </c>
    </row>
    <row r="276" spans="2:9" ht="30">
      <c r="B276" s="83" t="s">
        <v>372</v>
      </c>
      <c r="C276" s="52" t="s">
        <v>64</v>
      </c>
      <c r="D276" s="52" t="s">
        <v>63</v>
      </c>
      <c r="E276" s="52" t="s">
        <v>149</v>
      </c>
      <c r="F276" s="52"/>
      <c r="G276" s="52"/>
      <c r="H276" s="57">
        <f t="shared" si="31"/>
        <v>2338.6</v>
      </c>
      <c r="I276" s="57">
        <f t="shared" si="31"/>
        <v>2338.6</v>
      </c>
    </row>
    <row r="277" spans="2:9" ht="15">
      <c r="B277" s="80" t="s">
        <v>271</v>
      </c>
      <c r="C277" s="52" t="s">
        <v>64</v>
      </c>
      <c r="D277" s="52" t="s">
        <v>63</v>
      </c>
      <c r="E277" s="52" t="s">
        <v>150</v>
      </c>
      <c r="F277" s="52"/>
      <c r="G277" s="52"/>
      <c r="H277" s="57">
        <f t="shared" si="31"/>
        <v>2338.6</v>
      </c>
      <c r="I277" s="57">
        <f t="shared" si="31"/>
        <v>2338.6</v>
      </c>
    </row>
    <row r="278" spans="2:9" ht="45">
      <c r="B278" s="75" t="s">
        <v>121</v>
      </c>
      <c r="C278" s="52" t="s">
        <v>64</v>
      </c>
      <c r="D278" s="52" t="s">
        <v>63</v>
      </c>
      <c r="E278" s="52" t="s">
        <v>150</v>
      </c>
      <c r="F278" s="52" t="s">
        <v>120</v>
      </c>
      <c r="G278" s="52"/>
      <c r="H278" s="57">
        <f t="shared" si="31"/>
        <v>2338.6</v>
      </c>
      <c r="I278" s="57">
        <f t="shared" si="31"/>
        <v>2338.6</v>
      </c>
    </row>
    <row r="279" spans="2:9" ht="15">
      <c r="B279" s="75" t="s">
        <v>123</v>
      </c>
      <c r="C279" s="52" t="s">
        <v>64</v>
      </c>
      <c r="D279" s="52" t="s">
        <v>63</v>
      </c>
      <c r="E279" s="52" t="s">
        <v>150</v>
      </c>
      <c r="F279" s="52" t="s">
        <v>122</v>
      </c>
      <c r="G279" s="52"/>
      <c r="H279" s="57">
        <f t="shared" si="31"/>
        <v>2338.6</v>
      </c>
      <c r="I279" s="57">
        <f t="shared" si="31"/>
        <v>2338.6</v>
      </c>
    </row>
    <row r="280" spans="2:9" ht="17.25" customHeight="1">
      <c r="B280" s="77" t="s">
        <v>106</v>
      </c>
      <c r="C280" s="53" t="s">
        <v>64</v>
      </c>
      <c r="D280" s="52" t="s">
        <v>63</v>
      </c>
      <c r="E280" s="53" t="s">
        <v>150</v>
      </c>
      <c r="F280" s="53" t="s">
        <v>122</v>
      </c>
      <c r="G280" s="53" t="s">
        <v>90</v>
      </c>
      <c r="H280" s="59">
        <f>'вед.прил.14'!I97</f>
        <v>2338.6</v>
      </c>
      <c r="I280" s="59">
        <f>'вед.прил.14'!J97</f>
        <v>2338.6</v>
      </c>
    </row>
    <row r="281" spans="2:9" ht="43.5" customHeight="1">
      <c r="B281" s="76" t="s">
        <v>151</v>
      </c>
      <c r="C281" s="52" t="s">
        <v>64</v>
      </c>
      <c r="D281" s="52" t="s">
        <v>63</v>
      </c>
      <c r="E281" s="52" t="s">
        <v>234</v>
      </c>
      <c r="F281" s="52"/>
      <c r="G281" s="52"/>
      <c r="H281" s="57">
        <f>H282</f>
        <v>13725.3</v>
      </c>
      <c r="I281" s="57">
        <f>I282</f>
        <v>13725.3</v>
      </c>
    </row>
    <row r="282" spans="2:9" ht="63" customHeight="1">
      <c r="B282" s="76" t="s">
        <v>152</v>
      </c>
      <c r="C282" s="52" t="s">
        <v>64</v>
      </c>
      <c r="D282" s="52" t="s">
        <v>63</v>
      </c>
      <c r="E282" s="52" t="s">
        <v>236</v>
      </c>
      <c r="F282" s="52"/>
      <c r="G282" s="52"/>
      <c r="H282" s="57">
        <f>H283</f>
        <v>13725.3</v>
      </c>
      <c r="I282" s="57">
        <f>I283</f>
        <v>13725.3</v>
      </c>
    </row>
    <row r="283" spans="2:9" ht="15">
      <c r="B283" s="147" t="s">
        <v>271</v>
      </c>
      <c r="C283" s="52" t="s">
        <v>64</v>
      </c>
      <c r="D283" s="52" t="s">
        <v>63</v>
      </c>
      <c r="E283" s="52" t="s">
        <v>408</v>
      </c>
      <c r="F283" s="52"/>
      <c r="G283" s="52"/>
      <c r="H283" s="57">
        <f aca="true" t="shared" si="32" ref="H283:I285">H284</f>
        <v>13725.3</v>
      </c>
      <c r="I283" s="57">
        <f t="shared" si="32"/>
        <v>13725.3</v>
      </c>
    </row>
    <row r="284" spans="2:9" ht="45">
      <c r="B284" s="75" t="s">
        <v>121</v>
      </c>
      <c r="C284" s="52" t="s">
        <v>64</v>
      </c>
      <c r="D284" s="52" t="s">
        <v>63</v>
      </c>
      <c r="E284" s="52" t="s">
        <v>408</v>
      </c>
      <c r="F284" s="52" t="s">
        <v>120</v>
      </c>
      <c r="G284" s="52"/>
      <c r="H284" s="57">
        <f t="shared" si="32"/>
        <v>13725.3</v>
      </c>
      <c r="I284" s="57">
        <f t="shared" si="32"/>
        <v>13725.3</v>
      </c>
    </row>
    <row r="285" spans="2:9" ht="15">
      <c r="B285" s="75" t="s">
        <v>123</v>
      </c>
      <c r="C285" s="52" t="s">
        <v>64</v>
      </c>
      <c r="D285" s="52" t="s">
        <v>63</v>
      </c>
      <c r="E285" s="52" t="s">
        <v>408</v>
      </c>
      <c r="F285" s="52" t="s">
        <v>122</v>
      </c>
      <c r="G285" s="52"/>
      <c r="H285" s="57">
        <f t="shared" si="32"/>
        <v>13725.3</v>
      </c>
      <c r="I285" s="57">
        <f t="shared" si="32"/>
        <v>13725.3</v>
      </c>
    </row>
    <row r="286" spans="2:9" ht="15">
      <c r="B286" s="77" t="s">
        <v>106</v>
      </c>
      <c r="C286" s="53" t="s">
        <v>64</v>
      </c>
      <c r="D286" s="53" t="s">
        <v>63</v>
      </c>
      <c r="E286" s="53" t="s">
        <v>408</v>
      </c>
      <c r="F286" s="53" t="s">
        <v>122</v>
      </c>
      <c r="G286" s="53" t="s">
        <v>90</v>
      </c>
      <c r="H286" s="59">
        <f>'вед.прил.14'!I103</f>
        <v>13725.3</v>
      </c>
      <c r="I286" s="59">
        <f>'вед.прил.14'!J103</f>
        <v>13725.3</v>
      </c>
    </row>
    <row r="287" spans="2:9" ht="14.25">
      <c r="B287" s="78" t="s">
        <v>368</v>
      </c>
      <c r="C287" s="54" t="s">
        <v>64</v>
      </c>
      <c r="D287" s="54" t="s">
        <v>58</v>
      </c>
      <c r="E287" s="54"/>
      <c r="F287" s="54"/>
      <c r="G287" s="54"/>
      <c r="H287" s="56">
        <f>H288+H295+H302</f>
        <v>47625.2</v>
      </c>
      <c r="I287" s="56">
        <f>I288+I295+I302</f>
        <v>47625.2</v>
      </c>
    </row>
    <row r="288" spans="2:9" ht="45">
      <c r="B288" s="75" t="s">
        <v>161</v>
      </c>
      <c r="C288" s="52" t="s">
        <v>64</v>
      </c>
      <c r="D288" s="52" t="s">
        <v>58</v>
      </c>
      <c r="E288" s="52" t="s">
        <v>249</v>
      </c>
      <c r="F288" s="53"/>
      <c r="G288" s="53"/>
      <c r="H288" s="57">
        <f aca="true" t="shared" si="33" ref="H288:I293">H289</f>
        <v>7798.7</v>
      </c>
      <c r="I288" s="57">
        <f t="shared" si="33"/>
        <v>7798.7</v>
      </c>
    </row>
    <row r="289" spans="2:9" ht="45">
      <c r="B289" s="76" t="s">
        <v>145</v>
      </c>
      <c r="C289" s="52" t="s">
        <v>64</v>
      </c>
      <c r="D289" s="52" t="s">
        <v>58</v>
      </c>
      <c r="E289" s="52" t="s">
        <v>230</v>
      </c>
      <c r="F289" s="52"/>
      <c r="G289" s="52"/>
      <c r="H289" s="57">
        <f t="shared" si="33"/>
        <v>7798.7</v>
      </c>
      <c r="I289" s="57">
        <f t="shared" si="33"/>
        <v>7798.7</v>
      </c>
    </row>
    <row r="290" spans="2:9" ht="45">
      <c r="B290" s="75" t="s">
        <v>188</v>
      </c>
      <c r="C290" s="52" t="s">
        <v>64</v>
      </c>
      <c r="D290" s="52" t="s">
        <v>58</v>
      </c>
      <c r="E290" s="52" t="s">
        <v>231</v>
      </c>
      <c r="F290" s="52"/>
      <c r="G290" s="52"/>
      <c r="H290" s="57">
        <f t="shared" si="33"/>
        <v>7798.7</v>
      </c>
      <c r="I290" s="57">
        <f t="shared" si="33"/>
        <v>7798.7</v>
      </c>
    </row>
    <row r="291" spans="2:9" ht="15">
      <c r="B291" s="80" t="s">
        <v>271</v>
      </c>
      <c r="C291" s="52" t="s">
        <v>64</v>
      </c>
      <c r="D291" s="52" t="s">
        <v>58</v>
      </c>
      <c r="E291" s="52" t="s">
        <v>232</v>
      </c>
      <c r="F291" s="53"/>
      <c r="G291" s="53"/>
      <c r="H291" s="57">
        <f t="shared" si="33"/>
        <v>7798.7</v>
      </c>
      <c r="I291" s="57">
        <f t="shared" si="33"/>
        <v>7798.7</v>
      </c>
    </row>
    <row r="292" spans="2:9" ht="45">
      <c r="B292" s="75" t="s">
        <v>121</v>
      </c>
      <c r="C292" s="52" t="s">
        <v>64</v>
      </c>
      <c r="D292" s="52" t="s">
        <v>58</v>
      </c>
      <c r="E292" s="52" t="s">
        <v>232</v>
      </c>
      <c r="F292" s="52" t="s">
        <v>120</v>
      </c>
      <c r="G292" s="52"/>
      <c r="H292" s="57">
        <f t="shared" si="33"/>
        <v>7798.7</v>
      </c>
      <c r="I292" s="57">
        <f t="shared" si="33"/>
        <v>7798.7</v>
      </c>
    </row>
    <row r="293" spans="2:9" ht="15">
      <c r="B293" s="75" t="s">
        <v>123</v>
      </c>
      <c r="C293" s="52" t="s">
        <v>64</v>
      </c>
      <c r="D293" s="52" t="s">
        <v>58</v>
      </c>
      <c r="E293" s="52" t="s">
        <v>233</v>
      </c>
      <c r="F293" s="52" t="s">
        <v>122</v>
      </c>
      <c r="G293" s="52"/>
      <c r="H293" s="57">
        <f t="shared" si="33"/>
        <v>7798.7</v>
      </c>
      <c r="I293" s="57">
        <f t="shared" si="33"/>
        <v>7798.7</v>
      </c>
    </row>
    <row r="294" spans="2:9" ht="19.5" customHeight="1">
      <c r="B294" s="77" t="s">
        <v>106</v>
      </c>
      <c r="C294" s="53" t="s">
        <v>64</v>
      </c>
      <c r="D294" s="53" t="s">
        <v>58</v>
      </c>
      <c r="E294" s="53" t="s">
        <v>233</v>
      </c>
      <c r="F294" s="53" t="s">
        <v>122</v>
      </c>
      <c r="G294" s="53" t="s">
        <v>90</v>
      </c>
      <c r="H294" s="59">
        <f>'вед.прил.14'!I441</f>
        <v>7798.7</v>
      </c>
      <c r="I294" s="59">
        <f>'вед.прил.14'!J441</f>
        <v>7798.7</v>
      </c>
    </row>
    <row r="295" spans="2:9" ht="45">
      <c r="B295" s="75" t="s">
        <v>176</v>
      </c>
      <c r="C295" s="52" t="s">
        <v>64</v>
      </c>
      <c r="D295" s="52" t="s">
        <v>58</v>
      </c>
      <c r="E295" s="52" t="s">
        <v>291</v>
      </c>
      <c r="F295" s="52"/>
      <c r="G295" s="52"/>
      <c r="H295" s="57">
        <f aca="true" t="shared" si="34" ref="H295:I300">H296</f>
        <v>26744.1</v>
      </c>
      <c r="I295" s="57">
        <f t="shared" si="34"/>
        <v>26744.1</v>
      </c>
    </row>
    <row r="296" spans="2:9" ht="45">
      <c r="B296" s="75" t="s">
        <v>388</v>
      </c>
      <c r="C296" s="52" t="s">
        <v>64</v>
      </c>
      <c r="D296" s="52" t="s">
        <v>58</v>
      </c>
      <c r="E296" s="52" t="s">
        <v>293</v>
      </c>
      <c r="F296" s="52"/>
      <c r="G296" s="52"/>
      <c r="H296" s="57">
        <f t="shared" si="34"/>
        <v>26744.1</v>
      </c>
      <c r="I296" s="57">
        <f t="shared" si="34"/>
        <v>26744.1</v>
      </c>
    </row>
    <row r="297" spans="2:9" ht="58.5" customHeight="1">
      <c r="B297" s="76" t="s">
        <v>177</v>
      </c>
      <c r="C297" s="52" t="s">
        <v>64</v>
      </c>
      <c r="D297" s="52" t="s">
        <v>58</v>
      </c>
      <c r="E297" s="52" t="s">
        <v>294</v>
      </c>
      <c r="F297" s="52"/>
      <c r="G297" s="52"/>
      <c r="H297" s="57">
        <f t="shared" si="34"/>
        <v>26744.1</v>
      </c>
      <c r="I297" s="57">
        <f t="shared" si="34"/>
        <v>26744.1</v>
      </c>
    </row>
    <row r="298" spans="2:9" ht="15">
      <c r="B298" s="76" t="s">
        <v>271</v>
      </c>
      <c r="C298" s="52" t="s">
        <v>64</v>
      </c>
      <c r="D298" s="52" t="s">
        <v>58</v>
      </c>
      <c r="E298" s="52" t="s">
        <v>295</v>
      </c>
      <c r="F298" s="52"/>
      <c r="G298" s="52"/>
      <c r="H298" s="57">
        <f t="shared" si="34"/>
        <v>26744.1</v>
      </c>
      <c r="I298" s="57">
        <f t="shared" si="34"/>
        <v>26744.1</v>
      </c>
    </row>
    <row r="299" spans="2:9" ht="45">
      <c r="B299" s="75" t="s">
        <v>121</v>
      </c>
      <c r="C299" s="52" t="s">
        <v>64</v>
      </c>
      <c r="D299" s="52" t="s">
        <v>58</v>
      </c>
      <c r="E299" s="52" t="s">
        <v>295</v>
      </c>
      <c r="F299" s="52" t="s">
        <v>120</v>
      </c>
      <c r="G299" s="52"/>
      <c r="H299" s="57">
        <f t="shared" si="34"/>
        <v>26744.1</v>
      </c>
      <c r="I299" s="57">
        <f t="shared" si="34"/>
        <v>26744.1</v>
      </c>
    </row>
    <row r="300" spans="2:9" ht="15">
      <c r="B300" s="75" t="s">
        <v>123</v>
      </c>
      <c r="C300" s="52" t="s">
        <v>64</v>
      </c>
      <c r="D300" s="52" t="s">
        <v>58</v>
      </c>
      <c r="E300" s="52" t="s">
        <v>295</v>
      </c>
      <c r="F300" s="52" t="s">
        <v>122</v>
      </c>
      <c r="G300" s="52"/>
      <c r="H300" s="57">
        <f t="shared" si="34"/>
        <v>26744.1</v>
      </c>
      <c r="I300" s="57">
        <f t="shared" si="34"/>
        <v>26744.1</v>
      </c>
    </row>
    <row r="301" spans="2:9" ht="15">
      <c r="B301" s="77" t="s">
        <v>106</v>
      </c>
      <c r="C301" s="53" t="s">
        <v>64</v>
      </c>
      <c r="D301" s="53" t="s">
        <v>58</v>
      </c>
      <c r="E301" s="53" t="s">
        <v>295</v>
      </c>
      <c r="F301" s="53" t="s">
        <v>122</v>
      </c>
      <c r="G301" s="53" t="s">
        <v>90</v>
      </c>
      <c r="H301" s="59">
        <f>'вед.прил.14'!I448</f>
        <v>26744.1</v>
      </c>
      <c r="I301" s="59">
        <f>'вед.прил.14'!J448</f>
        <v>26744.1</v>
      </c>
    </row>
    <row r="302" spans="2:9" ht="60">
      <c r="B302" s="75" t="s">
        <v>466</v>
      </c>
      <c r="C302" s="52" t="s">
        <v>64</v>
      </c>
      <c r="D302" s="52" t="s">
        <v>58</v>
      </c>
      <c r="E302" s="52" t="s">
        <v>342</v>
      </c>
      <c r="F302" s="52"/>
      <c r="G302" s="52"/>
      <c r="H302" s="57">
        <f aca="true" t="shared" si="35" ref="H302:I307">H303</f>
        <v>13082.4</v>
      </c>
      <c r="I302" s="57">
        <f t="shared" si="35"/>
        <v>13082.4</v>
      </c>
    </row>
    <row r="303" spans="2:9" ht="60">
      <c r="B303" s="75" t="s">
        <v>468</v>
      </c>
      <c r="C303" s="52" t="s">
        <v>64</v>
      </c>
      <c r="D303" s="52" t="s">
        <v>58</v>
      </c>
      <c r="E303" s="52" t="s">
        <v>353</v>
      </c>
      <c r="F303" s="52"/>
      <c r="G303" s="52"/>
      <c r="H303" s="57">
        <f t="shared" si="35"/>
        <v>13082.4</v>
      </c>
      <c r="I303" s="57">
        <f t="shared" si="35"/>
        <v>13082.4</v>
      </c>
    </row>
    <row r="304" spans="2:9" ht="75">
      <c r="B304" s="75" t="s">
        <v>350</v>
      </c>
      <c r="C304" s="52" t="s">
        <v>64</v>
      </c>
      <c r="D304" s="52" t="s">
        <v>58</v>
      </c>
      <c r="E304" s="52" t="s">
        <v>352</v>
      </c>
      <c r="F304" s="52"/>
      <c r="G304" s="52"/>
      <c r="H304" s="57">
        <f t="shared" si="35"/>
        <v>13082.4</v>
      </c>
      <c r="I304" s="57">
        <f t="shared" si="35"/>
        <v>13082.4</v>
      </c>
    </row>
    <row r="305" spans="2:9" ht="15">
      <c r="B305" s="76" t="s">
        <v>271</v>
      </c>
      <c r="C305" s="52" t="s">
        <v>64</v>
      </c>
      <c r="D305" s="52" t="s">
        <v>58</v>
      </c>
      <c r="E305" s="52" t="s">
        <v>351</v>
      </c>
      <c r="F305" s="52"/>
      <c r="G305" s="52"/>
      <c r="H305" s="57">
        <f t="shared" si="35"/>
        <v>13082.4</v>
      </c>
      <c r="I305" s="57">
        <f t="shared" si="35"/>
        <v>13082.4</v>
      </c>
    </row>
    <row r="306" spans="2:9" ht="45">
      <c r="B306" s="75" t="s">
        <v>121</v>
      </c>
      <c r="C306" s="52" t="s">
        <v>64</v>
      </c>
      <c r="D306" s="52" t="s">
        <v>58</v>
      </c>
      <c r="E306" s="52" t="s">
        <v>351</v>
      </c>
      <c r="F306" s="52" t="s">
        <v>120</v>
      </c>
      <c r="G306" s="52"/>
      <c r="H306" s="57">
        <f t="shared" si="35"/>
        <v>13082.4</v>
      </c>
      <c r="I306" s="57">
        <f t="shared" si="35"/>
        <v>13082.4</v>
      </c>
    </row>
    <row r="307" spans="2:9" ht="15">
      <c r="B307" s="75" t="s">
        <v>123</v>
      </c>
      <c r="C307" s="52" t="s">
        <v>64</v>
      </c>
      <c r="D307" s="52" t="s">
        <v>58</v>
      </c>
      <c r="E307" s="52" t="s">
        <v>351</v>
      </c>
      <c r="F307" s="52" t="s">
        <v>122</v>
      </c>
      <c r="G307" s="52"/>
      <c r="H307" s="57">
        <f t="shared" si="35"/>
        <v>13082.4</v>
      </c>
      <c r="I307" s="57">
        <f t="shared" si="35"/>
        <v>13082.4</v>
      </c>
    </row>
    <row r="308" spans="2:9" ht="15">
      <c r="B308" s="77" t="s">
        <v>106</v>
      </c>
      <c r="C308" s="53" t="s">
        <v>64</v>
      </c>
      <c r="D308" s="53" t="s">
        <v>58</v>
      </c>
      <c r="E308" s="53" t="s">
        <v>351</v>
      </c>
      <c r="F308" s="53" t="s">
        <v>122</v>
      </c>
      <c r="G308" s="53" t="s">
        <v>90</v>
      </c>
      <c r="H308" s="59">
        <f>'вед.прил.14'!I455</f>
        <v>13082.4</v>
      </c>
      <c r="I308" s="59">
        <f>'вед.прил.14'!J455</f>
        <v>13082.4</v>
      </c>
    </row>
    <row r="309" spans="2:9" ht="14.25">
      <c r="B309" s="78" t="s">
        <v>410</v>
      </c>
      <c r="C309" s="54" t="s">
        <v>64</v>
      </c>
      <c r="D309" s="54" t="s">
        <v>64</v>
      </c>
      <c r="E309" s="54"/>
      <c r="F309" s="54"/>
      <c r="G309" s="54"/>
      <c r="H309" s="56">
        <f>H310+H317</f>
        <v>1430</v>
      </c>
      <c r="I309" s="56">
        <f>I310+I317</f>
        <v>1430</v>
      </c>
    </row>
    <row r="310" spans="2:9" ht="45">
      <c r="B310" s="75" t="s">
        <v>161</v>
      </c>
      <c r="C310" s="52" t="s">
        <v>64</v>
      </c>
      <c r="D310" s="52" t="s">
        <v>64</v>
      </c>
      <c r="E310" s="108" t="s">
        <v>249</v>
      </c>
      <c r="F310" s="52"/>
      <c r="G310" s="52"/>
      <c r="H310" s="57">
        <f aca="true" t="shared" si="36" ref="H310:I312">H311</f>
        <v>1200</v>
      </c>
      <c r="I310" s="57">
        <f t="shared" si="36"/>
        <v>1200</v>
      </c>
    </row>
    <row r="311" spans="2:9" ht="45">
      <c r="B311" s="76" t="s">
        <v>147</v>
      </c>
      <c r="C311" s="52" t="s">
        <v>64</v>
      </c>
      <c r="D311" s="52" t="s">
        <v>64</v>
      </c>
      <c r="E311" s="108" t="s">
        <v>21</v>
      </c>
      <c r="F311" s="52"/>
      <c r="G311" s="52"/>
      <c r="H311" s="57">
        <f t="shared" si="36"/>
        <v>1200</v>
      </c>
      <c r="I311" s="57">
        <f t="shared" si="36"/>
        <v>1200</v>
      </c>
    </row>
    <row r="312" spans="2:9" ht="31.5" customHeight="1">
      <c r="B312" s="83" t="s">
        <v>148</v>
      </c>
      <c r="C312" s="52" t="s">
        <v>64</v>
      </c>
      <c r="D312" s="52" t="s">
        <v>64</v>
      </c>
      <c r="E312" s="108" t="s">
        <v>153</v>
      </c>
      <c r="F312" s="52"/>
      <c r="G312" s="52"/>
      <c r="H312" s="57">
        <f t="shared" si="36"/>
        <v>1200</v>
      </c>
      <c r="I312" s="57">
        <f t="shared" si="36"/>
        <v>1200</v>
      </c>
    </row>
    <row r="313" spans="2:9" ht="15">
      <c r="B313" s="76" t="s">
        <v>271</v>
      </c>
      <c r="C313" s="52" t="s">
        <v>64</v>
      </c>
      <c r="D313" s="52" t="s">
        <v>64</v>
      </c>
      <c r="E313" s="108" t="s">
        <v>409</v>
      </c>
      <c r="F313" s="52"/>
      <c r="G313" s="52"/>
      <c r="H313" s="57">
        <f aca="true" t="shared" si="37" ref="H313:I315">H314</f>
        <v>1200</v>
      </c>
      <c r="I313" s="57">
        <f t="shared" si="37"/>
        <v>1200</v>
      </c>
    </row>
    <row r="314" spans="2:9" ht="29.25" customHeight="1">
      <c r="B314" s="75" t="s">
        <v>131</v>
      </c>
      <c r="C314" s="52" t="s">
        <v>64</v>
      </c>
      <c r="D314" s="52" t="s">
        <v>64</v>
      </c>
      <c r="E314" s="108" t="s">
        <v>409</v>
      </c>
      <c r="F314" s="52" t="s">
        <v>130</v>
      </c>
      <c r="G314" s="52"/>
      <c r="H314" s="57">
        <f t="shared" si="37"/>
        <v>1200</v>
      </c>
      <c r="I314" s="57">
        <f t="shared" si="37"/>
        <v>1200</v>
      </c>
    </row>
    <row r="315" spans="2:9" ht="31.5" customHeight="1">
      <c r="B315" s="75" t="s">
        <v>195</v>
      </c>
      <c r="C315" s="52" t="s">
        <v>64</v>
      </c>
      <c r="D315" s="52" t="s">
        <v>64</v>
      </c>
      <c r="E315" s="108" t="s">
        <v>409</v>
      </c>
      <c r="F315" s="52" t="s">
        <v>134</v>
      </c>
      <c r="G315" s="52"/>
      <c r="H315" s="57">
        <f t="shared" si="37"/>
        <v>1200</v>
      </c>
      <c r="I315" s="57">
        <f t="shared" si="37"/>
        <v>1200</v>
      </c>
    </row>
    <row r="316" spans="2:9" ht="15">
      <c r="B316" s="77" t="s">
        <v>106</v>
      </c>
      <c r="C316" s="53" t="s">
        <v>64</v>
      </c>
      <c r="D316" s="53" t="s">
        <v>64</v>
      </c>
      <c r="E316" s="133" t="s">
        <v>409</v>
      </c>
      <c r="F316" s="53" t="s">
        <v>134</v>
      </c>
      <c r="G316" s="53" t="s">
        <v>90</v>
      </c>
      <c r="H316" s="59">
        <f>'вед.прил.14'!I111</f>
        <v>1200</v>
      </c>
      <c r="I316" s="59">
        <f>'вед.прил.14'!J111</f>
        <v>1200</v>
      </c>
    </row>
    <row r="317" spans="2:9" ht="45">
      <c r="B317" s="76" t="s">
        <v>400</v>
      </c>
      <c r="C317" s="52" t="s">
        <v>64</v>
      </c>
      <c r="D317" s="52" t="s">
        <v>64</v>
      </c>
      <c r="E317" s="52" t="s">
        <v>272</v>
      </c>
      <c r="F317" s="52"/>
      <c r="G317" s="52"/>
      <c r="H317" s="57">
        <f>H318+H322+H326</f>
        <v>230</v>
      </c>
      <c r="I317" s="57">
        <f>I318+I322+I326</f>
        <v>230</v>
      </c>
    </row>
    <row r="318" spans="2:9" ht="30">
      <c r="B318" s="76" t="s">
        <v>401</v>
      </c>
      <c r="C318" s="52" t="s">
        <v>64</v>
      </c>
      <c r="D318" s="52" t="s">
        <v>64</v>
      </c>
      <c r="E318" s="52" t="s">
        <v>443</v>
      </c>
      <c r="F318" s="52"/>
      <c r="G318" s="52"/>
      <c r="H318" s="57">
        <f aca="true" t="shared" si="38" ref="H318:I320">H319</f>
        <v>100</v>
      </c>
      <c r="I318" s="57">
        <f t="shared" si="38"/>
        <v>100</v>
      </c>
    </row>
    <row r="319" spans="2:9" ht="30">
      <c r="B319" s="76" t="s">
        <v>413</v>
      </c>
      <c r="C319" s="52" t="s">
        <v>64</v>
      </c>
      <c r="D319" s="52" t="s">
        <v>64</v>
      </c>
      <c r="E319" s="52" t="s">
        <v>310</v>
      </c>
      <c r="F319" s="52" t="s">
        <v>117</v>
      </c>
      <c r="G319" s="52"/>
      <c r="H319" s="57">
        <f t="shared" si="38"/>
        <v>100</v>
      </c>
      <c r="I319" s="57">
        <f t="shared" si="38"/>
        <v>100</v>
      </c>
    </row>
    <row r="320" spans="2:9" ht="45">
      <c r="B320" s="76" t="s">
        <v>414</v>
      </c>
      <c r="C320" s="52" t="s">
        <v>64</v>
      </c>
      <c r="D320" s="52" t="s">
        <v>64</v>
      </c>
      <c r="E320" s="52" t="s">
        <v>310</v>
      </c>
      <c r="F320" s="52" t="s">
        <v>119</v>
      </c>
      <c r="G320" s="52"/>
      <c r="H320" s="57">
        <f t="shared" si="38"/>
        <v>100</v>
      </c>
      <c r="I320" s="57">
        <f t="shared" si="38"/>
        <v>100</v>
      </c>
    </row>
    <row r="321" spans="2:9" ht="17.25" customHeight="1">
      <c r="B321" s="79" t="s">
        <v>106</v>
      </c>
      <c r="C321" s="53" t="s">
        <v>64</v>
      </c>
      <c r="D321" s="53" t="s">
        <v>64</v>
      </c>
      <c r="E321" s="53" t="s">
        <v>310</v>
      </c>
      <c r="F321" s="53" t="s">
        <v>119</v>
      </c>
      <c r="G321" s="53" t="s">
        <v>90</v>
      </c>
      <c r="H321" s="59">
        <f>'вед.прил.14'!I461</f>
        <v>100</v>
      </c>
      <c r="I321" s="59">
        <f>'вед.прил.14'!J461</f>
        <v>100</v>
      </c>
    </row>
    <row r="322" spans="2:9" ht="45">
      <c r="B322" s="76" t="s">
        <v>402</v>
      </c>
      <c r="C322" s="52" t="s">
        <v>64</v>
      </c>
      <c r="D322" s="52" t="s">
        <v>64</v>
      </c>
      <c r="E322" s="52" t="s">
        <v>444</v>
      </c>
      <c r="F322" s="52"/>
      <c r="G322" s="52"/>
      <c r="H322" s="57">
        <f aca="true" t="shared" si="39" ref="H322:I324">H323</f>
        <v>100</v>
      </c>
      <c r="I322" s="57">
        <f t="shared" si="39"/>
        <v>100</v>
      </c>
    </row>
    <row r="323" spans="2:9" ht="30">
      <c r="B323" s="76" t="s">
        <v>413</v>
      </c>
      <c r="C323" s="52" t="s">
        <v>64</v>
      </c>
      <c r="D323" s="52" t="s">
        <v>64</v>
      </c>
      <c r="E323" s="52" t="s">
        <v>309</v>
      </c>
      <c r="F323" s="52" t="s">
        <v>117</v>
      </c>
      <c r="G323" s="52"/>
      <c r="H323" s="57">
        <f t="shared" si="39"/>
        <v>100</v>
      </c>
      <c r="I323" s="57">
        <f t="shared" si="39"/>
        <v>100</v>
      </c>
    </row>
    <row r="324" spans="2:9" ht="45">
      <c r="B324" s="76" t="s">
        <v>414</v>
      </c>
      <c r="C324" s="52" t="s">
        <v>64</v>
      </c>
      <c r="D324" s="52" t="s">
        <v>64</v>
      </c>
      <c r="E324" s="52" t="s">
        <v>309</v>
      </c>
      <c r="F324" s="52" t="s">
        <v>119</v>
      </c>
      <c r="G324" s="52"/>
      <c r="H324" s="57">
        <f t="shared" si="39"/>
        <v>100</v>
      </c>
      <c r="I324" s="57">
        <f t="shared" si="39"/>
        <v>100</v>
      </c>
    </row>
    <row r="325" spans="2:9" ht="18.75" customHeight="1">
      <c r="B325" s="79" t="s">
        <v>106</v>
      </c>
      <c r="C325" s="53" t="s">
        <v>64</v>
      </c>
      <c r="D325" s="53" t="s">
        <v>64</v>
      </c>
      <c r="E325" s="53" t="s">
        <v>309</v>
      </c>
      <c r="F325" s="53" t="s">
        <v>119</v>
      </c>
      <c r="G325" s="53" t="s">
        <v>90</v>
      </c>
      <c r="H325" s="59">
        <f>'вед.прил.14'!I465</f>
        <v>100</v>
      </c>
      <c r="I325" s="59">
        <f>'вед.прил.14'!J465</f>
        <v>100</v>
      </c>
    </row>
    <row r="326" spans="2:9" ht="45">
      <c r="B326" s="76" t="s">
        <v>403</v>
      </c>
      <c r="C326" s="52" t="s">
        <v>64</v>
      </c>
      <c r="D326" s="52" t="s">
        <v>64</v>
      </c>
      <c r="E326" s="52" t="s">
        <v>445</v>
      </c>
      <c r="F326" s="52"/>
      <c r="G326" s="52"/>
      <c r="H326" s="57">
        <f aca="true" t="shared" si="40" ref="H326:I328">H327</f>
        <v>30</v>
      </c>
      <c r="I326" s="57">
        <f t="shared" si="40"/>
        <v>30</v>
      </c>
    </row>
    <row r="327" spans="2:9" ht="30">
      <c r="B327" s="76" t="s">
        <v>413</v>
      </c>
      <c r="C327" s="52" t="s">
        <v>64</v>
      </c>
      <c r="D327" s="52" t="s">
        <v>64</v>
      </c>
      <c r="E327" s="52" t="s">
        <v>404</v>
      </c>
      <c r="F327" s="52" t="s">
        <v>117</v>
      </c>
      <c r="G327" s="52"/>
      <c r="H327" s="57">
        <f t="shared" si="40"/>
        <v>30</v>
      </c>
      <c r="I327" s="57">
        <f t="shared" si="40"/>
        <v>30</v>
      </c>
    </row>
    <row r="328" spans="2:9" ht="45">
      <c r="B328" s="76" t="s">
        <v>414</v>
      </c>
      <c r="C328" s="52" t="s">
        <v>64</v>
      </c>
      <c r="D328" s="52" t="s">
        <v>64</v>
      </c>
      <c r="E328" s="52" t="s">
        <v>404</v>
      </c>
      <c r="F328" s="52" t="s">
        <v>119</v>
      </c>
      <c r="G328" s="52"/>
      <c r="H328" s="57">
        <f t="shared" si="40"/>
        <v>30</v>
      </c>
      <c r="I328" s="57">
        <f t="shared" si="40"/>
        <v>30</v>
      </c>
    </row>
    <row r="329" spans="2:9" ht="18" customHeight="1">
      <c r="B329" s="79" t="s">
        <v>106</v>
      </c>
      <c r="C329" s="53" t="s">
        <v>64</v>
      </c>
      <c r="D329" s="53" t="s">
        <v>64</v>
      </c>
      <c r="E329" s="53" t="s">
        <v>404</v>
      </c>
      <c r="F329" s="53" t="s">
        <v>119</v>
      </c>
      <c r="G329" s="53" t="s">
        <v>90</v>
      </c>
      <c r="H329" s="59">
        <f>'вед.прил.14'!I469</f>
        <v>30</v>
      </c>
      <c r="I329" s="59">
        <f>'вед.прил.14'!J469</f>
        <v>30</v>
      </c>
    </row>
    <row r="330" spans="2:9" ht="14.25">
      <c r="B330" s="78" t="s">
        <v>52</v>
      </c>
      <c r="C330" s="54" t="s">
        <v>64</v>
      </c>
      <c r="D330" s="54" t="s">
        <v>59</v>
      </c>
      <c r="E330" s="54"/>
      <c r="F330" s="54"/>
      <c r="G330" s="54"/>
      <c r="H330" s="56">
        <f>H331+H352</f>
        <v>21369.1</v>
      </c>
      <c r="I330" s="56">
        <f>I331+I352</f>
        <v>21369.1</v>
      </c>
    </row>
    <row r="331" spans="2:9" ht="15">
      <c r="B331" s="75" t="s">
        <v>30</v>
      </c>
      <c r="C331" s="52" t="s">
        <v>64</v>
      </c>
      <c r="D331" s="52" t="s">
        <v>59</v>
      </c>
      <c r="E331" s="52" t="s">
        <v>243</v>
      </c>
      <c r="F331" s="52"/>
      <c r="G331" s="52"/>
      <c r="H331" s="57">
        <f>H332+H342</f>
        <v>14893</v>
      </c>
      <c r="I331" s="57">
        <f>I332+I342</f>
        <v>14893</v>
      </c>
    </row>
    <row r="332" spans="2:9" ht="30">
      <c r="B332" s="75" t="s">
        <v>114</v>
      </c>
      <c r="C332" s="52" t="s">
        <v>64</v>
      </c>
      <c r="D332" s="52" t="s">
        <v>59</v>
      </c>
      <c r="E332" s="52" t="s">
        <v>244</v>
      </c>
      <c r="F332" s="52"/>
      <c r="G332" s="52"/>
      <c r="H332" s="57">
        <f>H333+H336+H339</f>
        <v>6536.799999999999</v>
      </c>
      <c r="I332" s="57">
        <f>I333+I336+I339</f>
        <v>6536.799999999999</v>
      </c>
    </row>
    <row r="333" spans="2:9" ht="91.5" customHeight="1">
      <c r="B333" s="75" t="s">
        <v>412</v>
      </c>
      <c r="C333" s="52" t="s">
        <v>64</v>
      </c>
      <c r="D333" s="52" t="s">
        <v>59</v>
      </c>
      <c r="E333" s="52" t="s">
        <v>244</v>
      </c>
      <c r="F333" s="52" t="s">
        <v>115</v>
      </c>
      <c r="G333" s="52"/>
      <c r="H333" s="57">
        <f>H334</f>
        <v>6229.9</v>
      </c>
      <c r="I333" s="57">
        <f>I334</f>
        <v>6229.9</v>
      </c>
    </row>
    <row r="334" spans="2:9" ht="31.5" customHeight="1">
      <c r="B334" s="75" t="s">
        <v>411</v>
      </c>
      <c r="C334" s="52" t="s">
        <v>64</v>
      </c>
      <c r="D334" s="52" t="s">
        <v>59</v>
      </c>
      <c r="E334" s="52" t="s">
        <v>244</v>
      </c>
      <c r="F334" s="52" t="s">
        <v>116</v>
      </c>
      <c r="G334" s="52"/>
      <c r="H334" s="57">
        <f>H335</f>
        <v>6229.9</v>
      </c>
      <c r="I334" s="57">
        <f>I335</f>
        <v>6229.9</v>
      </c>
    </row>
    <row r="335" spans="2:9" ht="15">
      <c r="B335" s="77" t="s">
        <v>106</v>
      </c>
      <c r="C335" s="53" t="s">
        <v>64</v>
      </c>
      <c r="D335" s="53" t="s">
        <v>59</v>
      </c>
      <c r="E335" s="53" t="s">
        <v>244</v>
      </c>
      <c r="F335" s="53" t="s">
        <v>116</v>
      </c>
      <c r="G335" s="53" t="s">
        <v>90</v>
      </c>
      <c r="H335" s="59">
        <f>'вед.прил.14'!I117</f>
        <v>6229.9</v>
      </c>
      <c r="I335" s="59">
        <f>'вед.прил.14'!J117</f>
        <v>6229.9</v>
      </c>
    </row>
    <row r="336" spans="2:9" ht="30">
      <c r="B336" s="76" t="s">
        <v>413</v>
      </c>
      <c r="C336" s="52" t="s">
        <v>64</v>
      </c>
      <c r="D336" s="52" t="s">
        <v>59</v>
      </c>
      <c r="E336" s="52" t="s">
        <v>244</v>
      </c>
      <c r="F336" s="52" t="s">
        <v>117</v>
      </c>
      <c r="G336" s="52"/>
      <c r="H336" s="57">
        <f>H337</f>
        <v>302.9</v>
      </c>
      <c r="I336" s="57">
        <f>I337</f>
        <v>302.9</v>
      </c>
    </row>
    <row r="337" spans="2:9" ht="44.25" customHeight="1">
      <c r="B337" s="76" t="s">
        <v>414</v>
      </c>
      <c r="C337" s="52" t="s">
        <v>64</v>
      </c>
      <c r="D337" s="52" t="s">
        <v>59</v>
      </c>
      <c r="E337" s="52" t="s">
        <v>244</v>
      </c>
      <c r="F337" s="52" t="s">
        <v>119</v>
      </c>
      <c r="G337" s="52"/>
      <c r="H337" s="57">
        <f>H338</f>
        <v>302.9</v>
      </c>
      <c r="I337" s="57">
        <f>I338</f>
        <v>302.9</v>
      </c>
    </row>
    <row r="338" spans="2:9" ht="12.75" customHeight="1">
      <c r="B338" s="77" t="s">
        <v>106</v>
      </c>
      <c r="C338" s="53" t="s">
        <v>64</v>
      </c>
      <c r="D338" s="53" t="s">
        <v>59</v>
      </c>
      <c r="E338" s="53" t="s">
        <v>244</v>
      </c>
      <c r="F338" s="53" t="s">
        <v>119</v>
      </c>
      <c r="G338" s="53" t="s">
        <v>90</v>
      </c>
      <c r="H338" s="59">
        <f>'вед.прил.14'!I120</f>
        <v>302.9</v>
      </c>
      <c r="I338" s="59">
        <f>'вед.прил.14'!J120</f>
        <v>302.9</v>
      </c>
    </row>
    <row r="339" spans="2:9" ht="15">
      <c r="B339" s="76" t="s">
        <v>127</v>
      </c>
      <c r="C339" s="52" t="s">
        <v>64</v>
      </c>
      <c r="D339" s="52" t="s">
        <v>59</v>
      </c>
      <c r="E339" s="52" t="s">
        <v>244</v>
      </c>
      <c r="F339" s="52" t="s">
        <v>126</v>
      </c>
      <c r="G339" s="52"/>
      <c r="H339" s="57">
        <f>H340</f>
        <v>4</v>
      </c>
      <c r="I339" s="57">
        <f>I340</f>
        <v>4</v>
      </c>
    </row>
    <row r="340" spans="2:9" ht="15">
      <c r="B340" s="76" t="s">
        <v>129</v>
      </c>
      <c r="C340" s="52" t="s">
        <v>64</v>
      </c>
      <c r="D340" s="52" t="s">
        <v>59</v>
      </c>
      <c r="E340" s="52" t="s">
        <v>244</v>
      </c>
      <c r="F340" s="52" t="s">
        <v>128</v>
      </c>
      <c r="G340" s="52"/>
      <c r="H340" s="57">
        <f>H341</f>
        <v>4</v>
      </c>
      <c r="I340" s="57">
        <f>I341</f>
        <v>4</v>
      </c>
    </row>
    <row r="341" spans="2:9" ht="15">
      <c r="B341" s="77" t="s">
        <v>106</v>
      </c>
      <c r="C341" s="53" t="s">
        <v>64</v>
      </c>
      <c r="D341" s="53" t="s">
        <v>59</v>
      </c>
      <c r="E341" s="53" t="s">
        <v>244</v>
      </c>
      <c r="F341" s="53" t="s">
        <v>128</v>
      </c>
      <c r="G341" s="53" t="s">
        <v>90</v>
      </c>
      <c r="H341" s="59">
        <f>'вед.прил.14'!I123</f>
        <v>4</v>
      </c>
      <c r="I341" s="59">
        <f>'вед.прил.14'!J123</f>
        <v>4</v>
      </c>
    </row>
    <row r="342" spans="2:9" ht="45">
      <c r="B342" s="75" t="s">
        <v>154</v>
      </c>
      <c r="C342" s="52" t="s">
        <v>64</v>
      </c>
      <c r="D342" s="52" t="s">
        <v>59</v>
      </c>
      <c r="E342" s="52" t="s">
        <v>139</v>
      </c>
      <c r="F342" s="52"/>
      <c r="G342" s="52"/>
      <c r="H342" s="59">
        <f>H343+H346+H349</f>
        <v>8356.2</v>
      </c>
      <c r="I342" s="59">
        <f>I343+I346+I349</f>
        <v>8356.2</v>
      </c>
    </row>
    <row r="343" spans="2:9" ht="91.5" customHeight="1">
      <c r="B343" s="75" t="s">
        <v>412</v>
      </c>
      <c r="C343" s="52" t="s">
        <v>64</v>
      </c>
      <c r="D343" s="52" t="s">
        <v>59</v>
      </c>
      <c r="E343" s="52" t="s">
        <v>139</v>
      </c>
      <c r="F343" s="52" t="s">
        <v>115</v>
      </c>
      <c r="G343" s="52"/>
      <c r="H343" s="57">
        <f>H344</f>
        <v>8015.2</v>
      </c>
      <c r="I343" s="57">
        <f>I344</f>
        <v>8015.2</v>
      </c>
    </row>
    <row r="344" spans="2:9" ht="30">
      <c r="B344" s="119" t="s">
        <v>125</v>
      </c>
      <c r="C344" s="52" t="s">
        <v>64</v>
      </c>
      <c r="D344" s="52" t="s">
        <v>59</v>
      </c>
      <c r="E344" s="52" t="s">
        <v>139</v>
      </c>
      <c r="F344" s="52" t="s">
        <v>124</v>
      </c>
      <c r="G344" s="52"/>
      <c r="H344" s="57">
        <f>H345</f>
        <v>8015.2</v>
      </c>
      <c r="I344" s="57">
        <f>I345</f>
        <v>8015.2</v>
      </c>
    </row>
    <row r="345" spans="2:9" ht="15">
      <c r="B345" s="79" t="s">
        <v>106</v>
      </c>
      <c r="C345" s="53" t="s">
        <v>64</v>
      </c>
      <c r="D345" s="53" t="s">
        <v>59</v>
      </c>
      <c r="E345" s="53" t="s">
        <v>139</v>
      </c>
      <c r="F345" s="53" t="s">
        <v>124</v>
      </c>
      <c r="G345" s="53" t="s">
        <v>90</v>
      </c>
      <c r="H345" s="59">
        <f>'вед.прил.14'!I127</f>
        <v>8015.2</v>
      </c>
      <c r="I345" s="59">
        <f>'вед.прил.14'!J127</f>
        <v>8015.2</v>
      </c>
    </row>
    <row r="346" spans="2:9" ht="30">
      <c r="B346" s="76" t="s">
        <v>413</v>
      </c>
      <c r="C346" s="52" t="s">
        <v>64</v>
      </c>
      <c r="D346" s="52" t="s">
        <v>59</v>
      </c>
      <c r="E346" s="52" t="s">
        <v>139</v>
      </c>
      <c r="F346" s="52" t="s">
        <v>117</v>
      </c>
      <c r="G346" s="52"/>
      <c r="H346" s="57">
        <f>H347</f>
        <v>321</v>
      </c>
      <c r="I346" s="57">
        <f>I347</f>
        <v>321</v>
      </c>
    </row>
    <row r="347" spans="2:9" ht="45">
      <c r="B347" s="76" t="s">
        <v>414</v>
      </c>
      <c r="C347" s="52" t="s">
        <v>64</v>
      </c>
      <c r="D347" s="52" t="s">
        <v>59</v>
      </c>
      <c r="E347" s="52" t="s">
        <v>139</v>
      </c>
      <c r="F347" s="52" t="s">
        <v>119</v>
      </c>
      <c r="G347" s="52"/>
      <c r="H347" s="57">
        <f>H348</f>
        <v>321</v>
      </c>
      <c r="I347" s="57">
        <f>I348</f>
        <v>321</v>
      </c>
    </row>
    <row r="348" spans="2:9" ht="15">
      <c r="B348" s="77" t="s">
        <v>106</v>
      </c>
      <c r="C348" s="53" t="s">
        <v>64</v>
      </c>
      <c r="D348" s="53" t="s">
        <v>59</v>
      </c>
      <c r="E348" s="53" t="s">
        <v>139</v>
      </c>
      <c r="F348" s="53" t="s">
        <v>119</v>
      </c>
      <c r="G348" s="53" t="s">
        <v>90</v>
      </c>
      <c r="H348" s="59">
        <f>'вед.прил.14'!I130</f>
        <v>321</v>
      </c>
      <c r="I348" s="59">
        <f>'вед.прил.14'!J130</f>
        <v>321</v>
      </c>
    </row>
    <row r="349" spans="2:9" ht="15">
      <c r="B349" s="76" t="s">
        <v>127</v>
      </c>
      <c r="C349" s="52" t="s">
        <v>64</v>
      </c>
      <c r="D349" s="52" t="s">
        <v>59</v>
      </c>
      <c r="E349" s="52" t="s">
        <v>139</v>
      </c>
      <c r="F349" s="52" t="s">
        <v>126</v>
      </c>
      <c r="G349" s="52"/>
      <c r="H349" s="57">
        <f>H350</f>
        <v>20</v>
      </c>
      <c r="I349" s="57">
        <f>I350</f>
        <v>20</v>
      </c>
    </row>
    <row r="350" spans="2:9" ht="15">
      <c r="B350" s="76" t="s">
        <v>129</v>
      </c>
      <c r="C350" s="52" t="s">
        <v>64</v>
      </c>
      <c r="D350" s="52" t="s">
        <v>59</v>
      </c>
      <c r="E350" s="52" t="s">
        <v>139</v>
      </c>
      <c r="F350" s="52" t="s">
        <v>128</v>
      </c>
      <c r="G350" s="52"/>
      <c r="H350" s="57">
        <f>H351</f>
        <v>20</v>
      </c>
      <c r="I350" s="57">
        <f>I351</f>
        <v>20</v>
      </c>
    </row>
    <row r="351" spans="2:9" ht="15">
      <c r="B351" s="77" t="s">
        <v>106</v>
      </c>
      <c r="C351" s="53" t="s">
        <v>64</v>
      </c>
      <c r="D351" s="53" t="s">
        <v>59</v>
      </c>
      <c r="E351" s="53" t="s">
        <v>139</v>
      </c>
      <c r="F351" s="53" t="s">
        <v>128</v>
      </c>
      <c r="G351" s="53" t="s">
        <v>90</v>
      </c>
      <c r="H351" s="59">
        <f>'вед.прил.14'!I133</f>
        <v>20</v>
      </c>
      <c r="I351" s="59">
        <f>'вед.прил.14'!J133</f>
        <v>20</v>
      </c>
    </row>
    <row r="352" spans="2:9" ht="47.25" customHeight="1">
      <c r="B352" s="75" t="s">
        <v>161</v>
      </c>
      <c r="C352" s="52" t="s">
        <v>64</v>
      </c>
      <c r="D352" s="52" t="s">
        <v>59</v>
      </c>
      <c r="E352" s="52" t="s">
        <v>249</v>
      </c>
      <c r="F352" s="52"/>
      <c r="G352" s="52"/>
      <c r="H352" s="57">
        <f>H353+H365</f>
        <v>6476.1</v>
      </c>
      <c r="I352" s="57">
        <f>I353+I365</f>
        <v>6476.1</v>
      </c>
    </row>
    <row r="353" spans="2:9" ht="62.25" customHeight="1">
      <c r="B353" s="76" t="s">
        <v>156</v>
      </c>
      <c r="C353" s="52" t="s">
        <v>64</v>
      </c>
      <c r="D353" s="52" t="s">
        <v>59</v>
      </c>
      <c r="E353" s="52" t="s">
        <v>18</v>
      </c>
      <c r="F353" s="52"/>
      <c r="G353" s="52"/>
      <c r="H353" s="57">
        <f>H354</f>
        <v>3976.1</v>
      </c>
      <c r="I353" s="57">
        <f>I354</f>
        <v>3976.1</v>
      </c>
    </row>
    <row r="354" spans="2:9" ht="60">
      <c r="B354" s="75" t="s">
        <v>383</v>
      </c>
      <c r="C354" s="52" t="s">
        <v>64</v>
      </c>
      <c r="D354" s="52" t="s">
        <v>59</v>
      </c>
      <c r="E354" s="52" t="s">
        <v>19</v>
      </c>
      <c r="F354" s="52"/>
      <c r="G354" s="52"/>
      <c r="H354" s="57">
        <f>H355</f>
        <v>3976.1</v>
      </c>
      <c r="I354" s="57">
        <f>I355</f>
        <v>3976.1</v>
      </c>
    </row>
    <row r="355" spans="2:9" ht="15">
      <c r="B355" s="76" t="s">
        <v>271</v>
      </c>
      <c r="C355" s="52" t="s">
        <v>64</v>
      </c>
      <c r="D355" s="52" t="s">
        <v>59</v>
      </c>
      <c r="E355" s="52" t="s">
        <v>20</v>
      </c>
      <c r="F355" s="52"/>
      <c r="G355" s="52"/>
      <c r="H355" s="57">
        <f>H356+H359+H362</f>
        <v>3976.1</v>
      </c>
      <c r="I355" s="57">
        <f>I356+I359+I362</f>
        <v>3976.1</v>
      </c>
    </row>
    <row r="356" spans="2:9" ht="88.5" customHeight="1">
      <c r="B356" s="75" t="s">
        <v>412</v>
      </c>
      <c r="C356" s="52" t="s">
        <v>64</v>
      </c>
      <c r="D356" s="52" t="s">
        <v>59</v>
      </c>
      <c r="E356" s="52" t="s">
        <v>20</v>
      </c>
      <c r="F356" s="52" t="s">
        <v>115</v>
      </c>
      <c r="G356" s="52"/>
      <c r="H356" s="57">
        <f>H357</f>
        <v>3730.1</v>
      </c>
      <c r="I356" s="57">
        <f>I357</f>
        <v>3730.1</v>
      </c>
    </row>
    <row r="357" spans="2:9" ht="30">
      <c r="B357" s="119" t="s">
        <v>125</v>
      </c>
      <c r="C357" s="52" t="s">
        <v>64</v>
      </c>
      <c r="D357" s="52" t="s">
        <v>59</v>
      </c>
      <c r="E357" s="52" t="s">
        <v>20</v>
      </c>
      <c r="F357" s="52" t="s">
        <v>124</v>
      </c>
      <c r="G357" s="52"/>
      <c r="H357" s="57">
        <f>H358</f>
        <v>3730.1</v>
      </c>
      <c r="I357" s="57">
        <f>I358</f>
        <v>3730.1</v>
      </c>
    </row>
    <row r="358" spans="2:9" ht="15">
      <c r="B358" s="77" t="s">
        <v>106</v>
      </c>
      <c r="C358" s="53" t="s">
        <v>64</v>
      </c>
      <c r="D358" s="53" t="s">
        <v>59</v>
      </c>
      <c r="E358" s="53" t="s">
        <v>20</v>
      </c>
      <c r="F358" s="53" t="s">
        <v>124</v>
      </c>
      <c r="G358" s="53" t="s">
        <v>90</v>
      </c>
      <c r="H358" s="59">
        <f>'вед.прил.14'!I140</f>
        <v>3730.1</v>
      </c>
      <c r="I358" s="59">
        <f>'вед.прил.14'!J140</f>
        <v>3730.1</v>
      </c>
    </row>
    <row r="359" spans="2:9" ht="30">
      <c r="B359" s="76" t="s">
        <v>413</v>
      </c>
      <c r="C359" s="52" t="s">
        <v>64</v>
      </c>
      <c r="D359" s="52" t="s">
        <v>59</v>
      </c>
      <c r="E359" s="52" t="s">
        <v>20</v>
      </c>
      <c r="F359" s="52" t="s">
        <v>117</v>
      </c>
      <c r="G359" s="52"/>
      <c r="H359" s="57">
        <f>H360</f>
        <v>245.9</v>
      </c>
      <c r="I359" s="57">
        <f>I360</f>
        <v>245.9</v>
      </c>
    </row>
    <row r="360" spans="2:9" ht="45">
      <c r="B360" s="76" t="s">
        <v>414</v>
      </c>
      <c r="C360" s="52" t="s">
        <v>64</v>
      </c>
      <c r="D360" s="52" t="s">
        <v>59</v>
      </c>
      <c r="E360" s="52" t="s">
        <v>20</v>
      </c>
      <c r="F360" s="52" t="s">
        <v>119</v>
      </c>
      <c r="G360" s="52"/>
      <c r="H360" s="57">
        <f>H361</f>
        <v>245.9</v>
      </c>
      <c r="I360" s="57">
        <f>I361</f>
        <v>245.9</v>
      </c>
    </row>
    <row r="361" spans="2:9" ht="15">
      <c r="B361" s="77" t="s">
        <v>106</v>
      </c>
      <c r="C361" s="53" t="s">
        <v>64</v>
      </c>
      <c r="D361" s="53" t="s">
        <v>59</v>
      </c>
      <c r="E361" s="53" t="s">
        <v>20</v>
      </c>
      <c r="F361" s="53" t="s">
        <v>119</v>
      </c>
      <c r="G361" s="53" t="s">
        <v>90</v>
      </c>
      <c r="H361" s="59">
        <f>'вед.прил.14'!I143</f>
        <v>245.9</v>
      </c>
      <c r="I361" s="59">
        <f>'вед.прил.14'!J143</f>
        <v>245.9</v>
      </c>
    </row>
    <row r="362" spans="2:9" ht="15">
      <c r="B362" s="76" t="s">
        <v>127</v>
      </c>
      <c r="C362" s="52" t="s">
        <v>64</v>
      </c>
      <c r="D362" s="52" t="s">
        <v>59</v>
      </c>
      <c r="E362" s="52" t="s">
        <v>20</v>
      </c>
      <c r="F362" s="52" t="s">
        <v>126</v>
      </c>
      <c r="G362" s="52"/>
      <c r="H362" s="57">
        <f>H363</f>
        <v>0.1</v>
      </c>
      <c r="I362" s="57">
        <f>I363</f>
        <v>0.1</v>
      </c>
    </row>
    <row r="363" spans="2:9" ht="15">
      <c r="B363" s="76" t="s">
        <v>129</v>
      </c>
      <c r="C363" s="52" t="s">
        <v>64</v>
      </c>
      <c r="D363" s="52" t="s">
        <v>59</v>
      </c>
      <c r="E363" s="52" t="s">
        <v>20</v>
      </c>
      <c r="F363" s="52" t="s">
        <v>128</v>
      </c>
      <c r="G363" s="52"/>
      <c r="H363" s="57">
        <f>H364</f>
        <v>0.1</v>
      </c>
      <c r="I363" s="57">
        <f>I364</f>
        <v>0.1</v>
      </c>
    </row>
    <row r="364" spans="2:9" ht="15">
      <c r="B364" s="77" t="s">
        <v>106</v>
      </c>
      <c r="C364" s="53" t="s">
        <v>64</v>
      </c>
      <c r="D364" s="53" t="s">
        <v>59</v>
      </c>
      <c r="E364" s="53" t="s">
        <v>20</v>
      </c>
      <c r="F364" s="53" t="s">
        <v>128</v>
      </c>
      <c r="G364" s="53" t="s">
        <v>90</v>
      </c>
      <c r="H364" s="59">
        <f>'вед.прил.14'!I146</f>
        <v>0.1</v>
      </c>
      <c r="I364" s="59">
        <f>'вед.прил.14'!J146</f>
        <v>0.1</v>
      </c>
    </row>
    <row r="365" spans="2:9" ht="42" customHeight="1">
      <c r="B365" s="76" t="s">
        <v>157</v>
      </c>
      <c r="C365" s="52" t="s">
        <v>64</v>
      </c>
      <c r="D365" s="52" t="s">
        <v>59</v>
      </c>
      <c r="E365" s="52" t="s">
        <v>15</v>
      </c>
      <c r="F365" s="52"/>
      <c r="G365" s="52"/>
      <c r="H365" s="57">
        <f aca="true" t="shared" si="41" ref="H365:I369">H366</f>
        <v>2500</v>
      </c>
      <c r="I365" s="57">
        <f t="shared" si="41"/>
        <v>2500</v>
      </c>
    </row>
    <row r="366" spans="2:9" ht="43.5" customHeight="1">
      <c r="B366" s="76" t="s">
        <v>138</v>
      </c>
      <c r="C366" s="52" t="s">
        <v>64</v>
      </c>
      <c r="D366" s="52" t="s">
        <v>59</v>
      </c>
      <c r="E366" s="52" t="s">
        <v>16</v>
      </c>
      <c r="F366" s="53"/>
      <c r="G366" s="53"/>
      <c r="H366" s="57">
        <f t="shared" si="41"/>
        <v>2500</v>
      </c>
      <c r="I366" s="57">
        <f t="shared" si="41"/>
        <v>2500</v>
      </c>
    </row>
    <row r="367" spans="2:9" ht="15">
      <c r="B367" s="76" t="s">
        <v>271</v>
      </c>
      <c r="C367" s="52" t="s">
        <v>64</v>
      </c>
      <c r="D367" s="52" t="s">
        <v>59</v>
      </c>
      <c r="E367" s="52" t="s">
        <v>17</v>
      </c>
      <c r="F367" s="53"/>
      <c r="G367" s="53"/>
      <c r="H367" s="57">
        <f t="shared" si="41"/>
        <v>2500</v>
      </c>
      <c r="I367" s="57">
        <f t="shared" si="41"/>
        <v>2500</v>
      </c>
    </row>
    <row r="368" spans="2:9" ht="30">
      <c r="B368" s="76" t="s">
        <v>413</v>
      </c>
      <c r="C368" s="52" t="s">
        <v>64</v>
      </c>
      <c r="D368" s="52" t="s">
        <v>59</v>
      </c>
      <c r="E368" s="52" t="s">
        <v>17</v>
      </c>
      <c r="F368" s="52" t="s">
        <v>117</v>
      </c>
      <c r="G368" s="53"/>
      <c r="H368" s="57">
        <f t="shared" si="41"/>
        <v>2500</v>
      </c>
      <c r="I368" s="57">
        <f t="shared" si="41"/>
        <v>2500</v>
      </c>
    </row>
    <row r="369" spans="2:9" ht="45">
      <c r="B369" s="76" t="s">
        <v>414</v>
      </c>
      <c r="C369" s="52" t="s">
        <v>64</v>
      </c>
      <c r="D369" s="52" t="s">
        <v>59</v>
      </c>
      <c r="E369" s="52" t="s">
        <v>17</v>
      </c>
      <c r="F369" s="52" t="s">
        <v>119</v>
      </c>
      <c r="G369" s="53"/>
      <c r="H369" s="57">
        <f t="shared" si="41"/>
        <v>2500</v>
      </c>
      <c r="I369" s="57">
        <f t="shared" si="41"/>
        <v>2500</v>
      </c>
    </row>
    <row r="370" spans="2:9" ht="15">
      <c r="B370" s="77" t="s">
        <v>106</v>
      </c>
      <c r="C370" s="53" t="s">
        <v>64</v>
      </c>
      <c r="D370" s="53" t="s">
        <v>59</v>
      </c>
      <c r="E370" s="53" t="s">
        <v>17</v>
      </c>
      <c r="F370" s="53" t="s">
        <v>119</v>
      </c>
      <c r="G370" s="53" t="s">
        <v>90</v>
      </c>
      <c r="H370" s="59">
        <f>'вед.прил.14'!I152</f>
        <v>2500</v>
      </c>
      <c r="I370" s="59">
        <f>'вед.прил.14'!J152</f>
        <v>2500</v>
      </c>
    </row>
    <row r="371" spans="2:9" ht="15">
      <c r="B371" s="78" t="s">
        <v>102</v>
      </c>
      <c r="C371" s="54" t="s">
        <v>61</v>
      </c>
      <c r="D371" s="52"/>
      <c r="E371" s="52"/>
      <c r="F371" s="52"/>
      <c r="G371" s="52"/>
      <c r="H371" s="56">
        <f>H374+H412</f>
        <v>28082.5</v>
      </c>
      <c r="I371" s="56">
        <f>I374+I412</f>
        <v>28082.5</v>
      </c>
    </row>
    <row r="372" spans="2:9" ht="15">
      <c r="B372" s="97" t="s">
        <v>106</v>
      </c>
      <c r="C372" s="54" t="s">
        <v>61</v>
      </c>
      <c r="D372" s="52"/>
      <c r="E372" s="52"/>
      <c r="F372" s="52"/>
      <c r="G372" s="52" t="s">
        <v>90</v>
      </c>
      <c r="H372" s="56">
        <f>H381+H387+H393+H399+H402+H408+H417+H420+H424+H427+H411</f>
        <v>28082.5</v>
      </c>
      <c r="I372" s="56">
        <f>I381+I387+I393+I399+I402+I408+I417+I420+I424+I427+I411</f>
        <v>28082.5</v>
      </c>
    </row>
    <row r="373" spans="2:9" ht="15">
      <c r="B373" s="97" t="s">
        <v>107</v>
      </c>
      <c r="C373" s="54" t="s">
        <v>61</v>
      </c>
      <c r="D373" s="52"/>
      <c r="E373" s="52"/>
      <c r="F373" s="52"/>
      <c r="G373" s="52" t="s">
        <v>91</v>
      </c>
      <c r="H373" s="56">
        <v>0</v>
      </c>
      <c r="I373" s="56">
        <v>0</v>
      </c>
    </row>
    <row r="374" spans="2:9" ht="14.25">
      <c r="B374" s="78" t="s">
        <v>53</v>
      </c>
      <c r="C374" s="54" t="s">
        <v>61</v>
      </c>
      <c r="D374" s="54" t="s">
        <v>57</v>
      </c>
      <c r="E374" s="54"/>
      <c r="F374" s="54"/>
      <c r="G374" s="54"/>
      <c r="H374" s="56">
        <f>H375</f>
        <v>20825.3</v>
      </c>
      <c r="I374" s="56">
        <f>I375</f>
        <v>20825.3</v>
      </c>
    </row>
    <row r="375" spans="2:9" ht="42" customHeight="1">
      <c r="B375" s="76" t="s">
        <v>176</v>
      </c>
      <c r="C375" s="52" t="s">
        <v>61</v>
      </c>
      <c r="D375" s="52" t="s">
        <v>57</v>
      </c>
      <c r="E375" s="52" t="s">
        <v>291</v>
      </c>
      <c r="F375" s="52"/>
      <c r="G375" s="52"/>
      <c r="H375" s="57">
        <f>H376+H382+H388+H394+H403</f>
        <v>20825.3</v>
      </c>
      <c r="I375" s="57">
        <f>I376+I382+I388+I394+I403</f>
        <v>20825.3</v>
      </c>
    </row>
    <row r="376" spans="2:9" ht="42.75" customHeight="1">
      <c r="B376" s="76" t="s">
        <v>189</v>
      </c>
      <c r="C376" s="52" t="s">
        <v>61</v>
      </c>
      <c r="D376" s="52" t="s">
        <v>57</v>
      </c>
      <c r="E376" s="52" t="s">
        <v>292</v>
      </c>
      <c r="F376" s="52"/>
      <c r="G376" s="52"/>
      <c r="H376" s="57">
        <f>H377</f>
        <v>10</v>
      </c>
      <c r="I376" s="57">
        <f>I377</f>
        <v>10</v>
      </c>
    </row>
    <row r="377" spans="2:9" ht="45">
      <c r="B377" s="125" t="s">
        <v>316</v>
      </c>
      <c r="C377" s="52" t="s">
        <v>61</v>
      </c>
      <c r="D377" s="52" t="s">
        <v>57</v>
      </c>
      <c r="E377" s="123" t="s">
        <v>317</v>
      </c>
      <c r="F377" s="53"/>
      <c r="G377" s="53"/>
      <c r="H377" s="57">
        <f aca="true" t="shared" si="42" ref="H377:I380">H378</f>
        <v>10</v>
      </c>
      <c r="I377" s="57">
        <f t="shared" si="42"/>
        <v>10</v>
      </c>
    </row>
    <row r="378" spans="2:9" ht="15">
      <c r="B378" s="125" t="s">
        <v>271</v>
      </c>
      <c r="C378" s="52" t="s">
        <v>61</v>
      </c>
      <c r="D378" s="52" t="s">
        <v>57</v>
      </c>
      <c r="E378" s="127" t="s">
        <v>318</v>
      </c>
      <c r="F378" s="53"/>
      <c r="G378" s="53"/>
      <c r="H378" s="57">
        <f t="shared" si="42"/>
        <v>10</v>
      </c>
      <c r="I378" s="57">
        <f t="shared" si="42"/>
        <v>10</v>
      </c>
    </row>
    <row r="379" spans="2:9" ht="30">
      <c r="B379" s="76" t="s">
        <v>413</v>
      </c>
      <c r="C379" s="52" t="s">
        <v>61</v>
      </c>
      <c r="D379" s="52" t="s">
        <v>57</v>
      </c>
      <c r="E379" s="127" t="s">
        <v>318</v>
      </c>
      <c r="F379" s="53" t="s">
        <v>117</v>
      </c>
      <c r="G379" s="53"/>
      <c r="H379" s="57">
        <f t="shared" si="42"/>
        <v>10</v>
      </c>
      <c r="I379" s="57">
        <f t="shared" si="42"/>
        <v>10</v>
      </c>
    </row>
    <row r="380" spans="2:9" ht="45">
      <c r="B380" s="76" t="s">
        <v>414</v>
      </c>
      <c r="C380" s="52" t="s">
        <v>61</v>
      </c>
      <c r="D380" s="52" t="s">
        <v>57</v>
      </c>
      <c r="E380" s="127" t="s">
        <v>318</v>
      </c>
      <c r="F380" s="53" t="s">
        <v>119</v>
      </c>
      <c r="G380" s="53"/>
      <c r="H380" s="57">
        <f t="shared" si="42"/>
        <v>10</v>
      </c>
      <c r="I380" s="57">
        <f t="shared" si="42"/>
        <v>10</v>
      </c>
    </row>
    <row r="381" spans="2:9" ht="15">
      <c r="B381" s="77" t="s">
        <v>106</v>
      </c>
      <c r="C381" s="53" t="s">
        <v>61</v>
      </c>
      <c r="D381" s="53" t="s">
        <v>57</v>
      </c>
      <c r="E381" s="127" t="s">
        <v>318</v>
      </c>
      <c r="F381" s="53" t="s">
        <v>119</v>
      </c>
      <c r="G381" s="53" t="s">
        <v>90</v>
      </c>
      <c r="H381" s="59">
        <f>'вед.прил.14'!I478</f>
        <v>10</v>
      </c>
      <c r="I381" s="59">
        <f>'вед.прил.14'!J478</f>
        <v>10</v>
      </c>
    </row>
    <row r="382" spans="2:9" ht="30">
      <c r="B382" s="75" t="s">
        <v>33</v>
      </c>
      <c r="C382" s="52" t="s">
        <v>61</v>
      </c>
      <c r="D382" s="52" t="s">
        <v>57</v>
      </c>
      <c r="E382" s="52" t="s">
        <v>288</v>
      </c>
      <c r="F382" s="52"/>
      <c r="G382" s="52"/>
      <c r="H382" s="57">
        <f aca="true" t="shared" si="43" ref="H382:I386">H383</f>
        <v>14833.9</v>
      </c>
      <c r="I382" s="57">
        <f t="shared" si="43"/>
        <v>14833.9</v>
      </c>
    </row>
    <row r="383" spans="2:9" ht="60">
      <c r="B383" s="76" t="s">
        <v>287</v>
      </c>
      <c r="C383" s="52" t="s">
        <v>61</v>
      </c>
      <c r="D383" s="52" t="s">
        <v>57</v>
      </c>
      <c r="E383" s="52" t="s">
        <v>289</v>
      </c>
      <c r="F383" s="52"/>
      <c r="G383" s="52"/>
      <c r="H383" s="57">
        <f t="shared" si="43"/>
        <v>14833.9</v>
      </c>
      <c r="I383" s="57">
        <f t="shared" si="43"/>
        <v>14833.9</v>
      </c>
    </row>
    <row r="384" spans="2:9" ht="15">
      <c r="B384" s="76" t="s">
        <v>271</v>
      </c>
      <c r="C384" s="52" t="s">
        <v>61</v>
      </c>
      <c r="D384" s="52" t="s">
        <v>57</v>
      </c>
      <c r="E384" s="52" t="s">
        <v>290</v>
      </c>
      <c r="F384" s="52"/>
      <c r="G384" s="52"/>
      <c r="H384" s="57">
        <f t="shared" si="43"/>
        <v>14833.9</v>
      </c>
      <c r="I384" s="57">
        <f t="shared" si="43"/>
        <v>14833.9</v>
      </c>
    </row>
    <row r="385" spans="2:9" ht="45">
      <c r="B385" s="75" t="s">
        <v>121</v>
      </c>
      <c r="C385" s="52" t="s">
        <v>61</v>
      </c>
      <c r="D385" s="52" t="s">
        <v>57</v>
      </c>
      <c r="E385" s="52" t="s">
        <v>290</v>
      </c>
      <c r="F385" s="52" t="s">
        <v>120</v>
      </c>
      <c r="G385" s="52"/>
      <c r="H385" s="57">
        <f t="shared" si="43"/>
        <v>14833.9</v>
      </c>
      <c r="I385" s="57">
        <f t="shared" si="43"/>
        <v>14833.9</v>
      </c>
    </row>
    <row r="386" spans="2:9" ht="15">
      <c r="B386" s="75" t="s">
        <v>123</v>
      </c>
      <c r="C386" s="52" t="s">
        <v>61</v>
      </c>
      <c r="D386" s="52" t="s">
        <v>57</v>
      </c>
      <c r="E386" s="52" t="s">
        <v>290</v>
      </c>
      <c r="F386" s="52" t="s">
        <v>122</v>
      </c>
      <c r="G386" s="52"/>
      <c r="H386" s="57">
        <f t="shared" si="43"/>
        <v>14833.9</v>
      </c>
      <c r="I386" s="57">
        <f t="shared" si="43"/>
        <v>14833.9</v>
      </c>
    </row>
    <row r="387" spans="2:9" ht="15">
      <c r="B387" s="77" t="s">
        <v>106</v>
      </c>
      <c r="C387" s="53" t="s">
        <v>61</v>
      </c>
      <c r="D387" s="53" t="s">
        <v>57</v>
      </c>
      <c r="E387" s="53" t="s">
        <v>290</v>
      </c>
      <c r="F387" s="53" t="s">
        <v>122</v>
      </c>
      <c r="G387" s="53" t="s">
        <v>90</v>
      </c>
      <c r="H387" s="59">
        <f>'вед.прил.14'!I484</f>
        <v>14833.9</v>
      </c>
      <c r="I387" s="59">
        <f>'вед.прил.14'!J484</f>
        <v>14833.9</v>
      </c>
    </row>
    <row r="388" spans="2:9" ht="30">
      <c r="B388" s="76" t="s">
        <v>34</v>
      </c>
      <c r="C388" s="52" t="s">
        <v>61</v>
      </c>
      <c r="D388" s="52" t="s">
        <v>57</v>
      </c>
      <c r="E388" s="52" t="s">
        <v>283</v>
      </c>
      <c r="F388" s="52"/>
      <c r="G388" s="52"/>
      <c r="H388" s="57">
        <f aca="true" t="shared" si="44" ref="H388:I392">H389</f>
        <v>2488.9</v>
      </c>
      <c r="I388" s="57">
        <f t="shared" si="44"/>
        <v>2488.9</v>
      </c>
    </row>
    <row r="389" spans="2:9" ht="30">
      <c r="B389" s="76" t="s">
        <v>284</v>
      </c>
      <c r="C389" s="52" t="s">
        <v>61</v>
      </c>
      <c r="D389" s="52" t="s">
        <v>57</v>
      </c>
      <c r="E389" s="52" t="s">
        <v>285</v>
      </c>
      <c r="F389" s="52"/>
      <c r="G389" s="52"/>
      <c r="H389" s="57">
        <f t="shared" si="44"/>
        <v>2488.9</v>
      </c>
      <c r="I389" s="57">
        <f t="shared" si="44"/>
        <v>2488.9</v>
      </c>
    </row>
    <row r="390" spans="2:9" ht="15">
      <c r="B390" s="76" t="s">
        <v>271</v>
      </c>
      <c r="C390" s="52" t="s">
        <v>61</v>
      </c>
      <c r="D390" s="52" t="s">
        <v>57</v>
      </c>
      <c r="E390" s="52" t="s">
        <v>286</v>
      </c>
      <c r="F390" s="52"/>
      <c r="G390" s="52"/>
      <c r="H390" s="57">
        <f t="shared" si="44"/>
        <v>2488.9</v>
      </c>
      <c r="I390" s="57">
        <f t="shared" si="44"/>
        <v>2488.9</v>
      </c>
    </row>
    <row r="391" spans="2:9" ht="45">
      <c r="B391" s="75" t="s">
        <v>121</v>
      </c>
      <c r="C391" s="52" t="s">
        <v>61</v>
      </c>
      <c r="D391" s="52" t="s">
        <v>57</v>
      </c>
      <c r="E391" s="52" t="s">
        <v>286</v>
      </c>
      <c r="F391" s="52" t="s">
        <v>120</v>
      </c>
      <c r="G391" s="52"/>
      <c r="H391" s="57">
        <f t="shared" si="44"/>
        <v>2488.9</v>
      </c>
      <c r="I391" s="57">
        <f t="shared" si="44"/>
        <v>2488.9</v>
      </c>
    </row>
    <row r="392" spans="2:9" ht="15">
      <c r="B392" s="75" t="s">
        <v>123</v>
      </c>
      <c r="C392" s="52" t="s">
        <v>61</v>
      </c>
      <c r="D392" s="52" t="s">
        <v>57</v>
      </c>
      <c r="E392" s="52" t="s">
        <v>286</v>
      </c>
      <c r="F392" s="52" t="s">
        <v>122</v>
      </c>
      <c r="G392" s="52"/>
      <c r="H392" s="57">
        <f t="shared" si="44"/>
        <v>2488.9</v>
      </c>
      <c r="I392" s="57">
        <f t="shared" si="44"/>
        <v>2488.9</v>
      </c>
    </row>
    <row r="393" spans="2:9" ht="15">
      <c r="B393" s="77" t="s">
        <v>106</v>
      </c>
      <c r="C393" s="53" t="s">
        <v>61</v>
      </c>
      <c r="D393" s="53" t="s">
        <v>57</v>
      </c>
      <c r="E393" s="53" t="s">
        <v>286</v>
      </c>
      <c r="F393" s="53" t="s">
        <v>122</v>
      </c>
      <c r="G393" s="53" t="s">
        <v>90</v>
      </c>
      <c r="H393" s="59">
        <f>'вед.прил.14'!I490</f>
        <v>2488.9</v>
      </c>
      <c r="I393" s="59">
        <f>'вед.прил.14'!J490</f>
        <v>2488.9</v>
      </c>
    </row>
    <row r="394" spans="2:9" ht="30">
      <c r="B394" s="76" t="s">
        <v>35</v>
      </c>
      <c r="C394" s="52" t="s">
        <v>61</v>
      </c>
      <c r="D394" s="52" t="s">
        <v>57</v>
      </c>
      <c r="E394" s="52" t="s">
        <v>280</v>
      </c>
      <c r="F394" s="52"/>
      <c r="G394" s="52"/>
      <c r="H394" s="57">
        <f>H395</f>
        <v>2995.5</v>
      </c>
      <c r="I394" s="57">
        <f>I395</f>
        <v>2995.5</v>
      </c>
    </row>
    <row r="395" spans="2:9" ht="30">
      <c r="B395" s="76" t="s">
        <v>135</v>
      </c>
      <c r="C395" s="52" t="s">
        <v>61</v>
      </c>
      <c r="D395" s="52" t="s">
        <v>57</v>
      </c>
      <c r="E395" s="52" t="s">
        <v>281</v>
      </c>
      <c r="F395" s="52"/>
      <c r="G395" s="52"/>
      <c r="H395" s="57">
        <f>H396</f>
        <v>2995.5</v>
      </c>
      <c r="I395" s="57">
        <f>I396</f>
        <v>2995.5</v>
      </c>
    </row>
    <row r="396" spans="2:9" ht="15">
      <c r="B396" s="76" t="s">
        <v>271</v>
      </c>
      <c r="C396" s="52" t="s">
        <v>61</v>
      </c>
      <c r="D396" s="52" t="s">
        <v>57</v>
      </c>
      <c r="E396" s="52" t="s">
        <v>282</v>
      </c>
      <c r="F396" s="52"/>
      <c r="G396" s="52"/>
      <c r="H396" s="57">
        <f>H397+H400</f>
        <v>2995.5</v>
      </c>
      <c r="I396" s="57">
        <f>I397+I400</f>
        <v>2995.5</v>
      </c>
    </row>
    <row r="397" spans="2:9" ht="36.75" customHeight="1">
      <c r="B397" s="76" t="s">
        <v>413</v>
      </c>
      <c r="C397" s="52" t="s">
        <v>61</v>
      </c>
      <c r="D397" s="52" t="s">
        <v>57</v>
      </c>
      <c r="E397" s="52" t="s">
        <v>282</v>
      </c>
      <c r="F397" s="52" t="s">
        <v>115</v>
      </c>
      <c r="G397" s="52"/>
      <c r="H397" s="57">
        <f>H398</f>
        <v>2506.9</v>
      </c>
      <c r="I397" s="57">
        <f>I398</f>
        <v>2506.9</v>
      </c>
    </row>
    <row r="398" spans="2:9" ht="31.5" customHeight="1">
      <c r="B398" s="76" t="s">
        <v>414</v>
      </c>
      <c r="C398" s="52" t="s">
        <v>61</v>
      </c>
      <c r="D398" s="52" t="s">
        <v>57</v>
      </c>
      <c r="E398" s="52" t="s">
        <v>282</v>
      </c>
      <c r="F398" s="52" t="s">
        <v>124</v>
      </c>
      <c r="G398" s="52"/>
      <c r="H398" s="57">
        <f>H399</f>
        <v>2506.9</v>
      </c>
      <c r="I398" s="57">
        <f>I399</f>
        <v>2506.9</v>
      </c>
    </row>
    <row r="399" spans="2:9" ht="17.25" customHeight="1">
      <c r="B399" s="79" t="s">
        <v>106</v>
      </c>
      <c r="C399" s="53" t="s">
        <v>61</v>
      </c>
      <c r="D399" s="53" t="s">
        <v>57</v>
      </c>
      <c r="E399" s="53" t="s">
        <v>282</v>
      </c>
      <c r="F399" s="53" t="s">
        <v>124</v>
      </c>
      <c r="G399" s="53" t="s">
        <v>90</v>
      </c>
      <c r="H399" s="59">
        <f>'вед.прил.14'!I496</f>
        <v>2506.9</v>
      </c>
      <c r="I399" s="59">
        <f>'вед.прил.14'!J496</f>
        <v>2506.9</v>
      </c>
    </row>
    <row r="400" spans="2:9" ht="30">
      <c r="B400" s="76" t="s">
        <v>413</v>
      </c>
      <c r="C400" s="52" t="s">
        <v>61</v>
      </c>
      <c r="D400" s="52" t="s">
        <v>57</v>
      </c>
      <c r="E400" s="52" t="s">
        <v>282</v>
      </c>
      <c r="F400" s="52" t="s">
        <v>117</v>
      </c>
      <c r="G400" s="52"/>
      <c r="H400" s="57">
        <f>H401</f>
        <v>488.6</v>
      </c>
      <c r="I400" s="57">
        <f>I401</f>
        <v>488.6</v>
      </c>
    </row>
    <row r="401" spans="2:9" ht="45">
      <c r="B401" s="76" t="s">
        <v>414</v>
      </c>
      <c r="C401" s="52" t="s">
        <v>61</v>
      </c>
      <c r="D401" s="52" t="s">
        <v>57</v>
      </c>
      <c r="E401" s="52" t="s">
        <v>282</v>
      </c>
      <c r="F401" s="52" t="s">
        <v>119</v>
      </c>
      <c r="G401" s="52"/>
      <c r="H401" s="57">
        <f>H402</f>
        <v>488.6</v>
      </c>
      <c r="I401" s="57">
        <f>I402</f>
        <v>488.6</v>
      </c>
    </row>
    <row r="402" spans="2:9" ht="15">
      <c r="B402" s="77" t="s">
        <v>106</v>
      </c>
      <c r="C402" s="53" t="s">
        <v>61</v>
      </c>
      <c r="D402" s="53" t="s">
        <v>57</v>
      </c>
      <c r="E402" s="53" t="s">
        <v>282</v>
      </c>
      <c r="F402" s="53" t="s">
        <v>119</v>
      </c>
      <c r="G402" s="53" t="s">
        <v>90</v>
      </c>
      <c r="H402" s="59">
        <f>'вед.прил.14'!I499</f>
        <v>488.6</v>
      </c>
      <c r="I402" s="59">
        <f>'вед.прил.14'!J499</f>
        <v>488.6</v>
      </c>
    </row>
    <row r="403" spans="2:9" ht="30">
      <c r="B403" s="76" t="s">
        <v>36</v>
      </c>
      <c r="C403" s="52" t="s">
        <v>61</v>
      </c>
      <c r="D403" s="52" t="s">
        <v>57</v>
      </c>
      <c r="E403" s="52" t="s">
        <v>278</v>
      </c>
      <c r="F403" s="52"/>
      <c r="G403" s="52"/>
      <c r="H403" s="57">
        <f aca="true" t="shared" si="45" ref="H403:I407">H404</f>
        <v>497</v>
      </c>
      <c r="I403" s="57">
        <f t="shared" si="45"/>
        <v>497</v>
      </c>
    </row>
    <row r="404" spans="2:9" ht="30">
      <c r="B404" s="76" t="s">
        <v>277</v>
      </c>
      <c r="C404" s="52" t="s">
        <v>61</v>
      </c>
      <c r="D404" s="52" t="s">
        <v>57</v>
      </c>
      <c r="E404" s="52" t="s">
        <v>278</v>
      </c>
      <c r="F404" s="52"/>
      <c r="G404" s="52"/>
      <c r="H404" s="57">
        <f t="shared" si="45"/>
        <v>497</v>
      </c>
      <c r="I404" s="57">
        <f t="shared" si="45"/>
        <v>497</v>
      </c>
    </row>
    <row r="405" spans="2:9" ht="15">
      <c r="B405" s="76" t="s">
        <v>271</v>
      </c>
      <c r="C405" s="52" t="s">
        <v>61</v>
      </c>
      <c r="D405" s="52" t="s">
        <v>57</v>
      </c>
      <c r="E405" s="52" t="s">
        <v>279</v>
      </c>
      <c r="F405" s="52"/>
      <c r="G405" s="52"/>
      <c r="H405" s="57">
        <f>H406+H409</f>
        <v>497</v>
      </c>
      <c r="I405" s="57">
        <f>I406+I409</f>
        <v>497</v>
      </c>
    </row>
    <row r="406" spans="2:9" ht="32.25" customHeight="1">
      <c r="B406" s="76" t="s">
        <v>413</v>
      </c>
      <c r="C406" s="52" t="s">
        <v>61</v>
      </c>
      <c r="D406" s="52" t="s">
        <v>57</v>
      </c>
      <c r="E406" s="52" t="s">
        <v>279</v>
      </c>
      <c r="F406" s="52" t="s">
        <v>117</v>
      </c>
      <c r="G406" s="52"/>
      <c r="H406" s="57">
        <f t="shared" si="45"/>
        <v>447</v>
      </c>
      <c r="I406" s="57">
        <f t="shared" si="45"/>
        <v>447</v>
      </c>
    </row>
    <row r="407" spans="2:9" ht="45">
      <c r="B407" s="76" t="s">
        <v>414</v>
      </c>
      <c r="C407" s="52" t="s">
        <v>61</v>
      </c>
      <c r="D407" s="52" t="s">
        <v>57</v>
      </c>
      <c r="E407" s="52" t="s">
        <v>279</v>
      </c>
      <c r="F407" s="52" t="s">
        <v>119</v>
      </c>
      <c r="G407" s="52"/>
      <c r="H407" s="57">
        <f t="shared" si="45"/>
        <v>447</v>
      </c>
      <c r="I407" s="57">
        <f t="shared" si="45"/>
        <v>447</v>
      </c>
    </row>
    <row r="408" spans="2:9" ht="15">
      <c r="B408" s="79" t="s">
        <v>106</v>
      </c>
      <c r="C408" s="53" t="s">
        <v>61</v>
      </c>
      <c r="D408" s="53" t="s">
        <v>57</v>
      </c>
      <c r="E408" s="53" t="s">
        <v>279</v>
      </c>
      <c r="F408" s="53" t="s">
        <v>119</v>
      </c>
      <c r="G408" s="53" t="s">
        <v>90</v>
      </c>
      <c r="H408" s="59">
        <f>'вед.прил.14'!I505</f>
        <v>447</v>
      </c>
      <c r="I408" s="59">
        <f>'вед.прил.14'!J505</f>
        <v>447</v>
      </c>
    </row>
    <row r="409" spans="2:9" ht="30">
      <c r="B409" s="75" t="s">
        <v>131</v>
      </c>
      <c r="C409" s="52" t="s">
        <v>61</v>
      </c>
      <c r="D409" s="52" t="s">
        <v>57</v>
      </c>
      <c r="E409" s="52" t="s">
        <v>279</v>
      </c>
      <c r="F409" s="52" t="s">
        <v>130</v>
      </c>
      <c r="G409" s="52"/>
      <c r="H409" s="57">
        <f>H410</f>
        <v>50</v>
      </c>
      <c r="I409" s="57">
        <f>I410</f>
        <v>50</v>
      </c>
    </row>
    <row r="410" spans="2:9" ht="15">
      <c r="B410" s="75" t="s">
        <v>4</v>
      </c>
      <c r="C410" s="52" t="s">
        <v>61</v>
      </c>
      <c r="D410" s="52" t="s">
        <v>57</v>
      </c>
      <c r="E410" s="52" t="s">
        <v>279</v>
      </c>
      <c r="F410" s="52" t="s">
        <v>3</v>
      </c>
      <c r="G410" s="52"/>
      <c r="H410" s="57">
        <f>H411</f>
        <v>50</v>
      </c>
      <c r="I410" s="57">
        <f>I411</f>
        <v>50</v>
      </c>
    </row>
    <row r="411" spans="2:9" ht="15">
      <c r="B411" s="79" t="s">
        <v>106</v>
      </c>
      <c r="C411" s="53" t="s">
        <v>61</v>
      </c>
      <c r="D411" s="53" t="s">
        <v>57</v>
      </c>
      <c r="E411" s="53" t="s">
        <v>279</v>
      </c>
      <c r="F411" s="53" t="s">
        <v>3</v>
      </c>
      <c r="G411" s="53" t="s">
        <v>90</v>
      </c>
      <c r="H411" s="59">
        <f>'вед.прил.14'!I508</f>
        <v>50</v>
      </c>
      <c r="I411" s="59">
        <f>'вед.прил.14'!J508</f>
        <v>50</v>
      </c>
    </row>
    <row r="412" spans="2:9" ht="28.5">
      <c r="B412" s="78" t="s">
        <v>103</v>
      </c>
      <c r="C412" s="54" t="s">
        <v>61</v>
      </c>
      <c r="D412" s="54" t="s">
        <v>60</v>
      </c>
      <c r="E412" s="54"/>
      <c r="F412" s="54"/>
      <c r="G412" s="54"/>
      <c r="H412" s="56">
        <f>H413</f>
        <v>7257.2</v>
      </c>
      <c r="I412" s="56">
        <f>I413</f>
        <v>7257.2</v>
      </c>
    </row>
    <row r="413" spans="2:9" ht="15">
      <c r="B413" s="75" t="s">
        <v>30</v>
      </c>
      <c r="C413" s="52" t="s">
        <v>61</v>
      </c>
      <c r="D413" s="52" t="s">
        <v>60</v>
      </c>
      <c r="E413" s="52" t="s">
        <v>243</v>
      </c>
      <c r="F413" s="52"/>
      <c r="G413" s="52"/>
      <c r="H413" s="57">
        <f>H414+H421</f>
        <v>7257.2</v>
      </c>
      <c r="I413" s="57">
        <f>I414+I421</f>
        <v>7257.2</v>
      </c>
    </row>
    <row r="414" spans="2:9" ht="30">
      <c r="B414" s="80" t="s">
        <v>114</v>
      </c>
      <c r="C414" s="52" t="s">
        <v>61</v>
      </c>
      <c r="D414" s="52" t="s">
        <v>60</v>
      </c>
      <c r="E414" s="52" t="s">
        <v>244</v>
      </c>
      <c r="F414" s="52"/>
      <c r="G414" s="52"/>
      <c r="H414" s="57">
        <f>H415+H418</f>
        <v>3363.8</v>
      </c>
      <c r="I414" s="57">
        <f>I415+I418</f>
        <v>3363.8</v>
      </c>
    </row>
    <row r="415" spans="2:9" ht="88.5" customHeight="1">
      <c r="B415" s="75" t="s">
        <v>412</v>
      </c>
      <c r="C415" s="52" t="s">
        <v>61</v>
      </c>
      <c r="D415" s="52" t="s">
        <v>60</v>
      </c>
      <c r="E415" s="52" t="s">
        <v>244</v>
      </c>
      <c r="F415" s="52" t="s">
        <v>115</v>
      </c>
      <c r="G415" s="52"/>
      <c r="H415" s="57">
        <f>H416</f>
        <v>3193.5</v>
      </c>
      <c r="I415" s="57">
        <f>I416</f>
        <v>3193.5</v>
      </c>
    </row>
    <row r="416" spans="2:9" ht="30.75" customHeight="1">
      <c r="B416" s="75" t="s">
        <v>411</v>
      </c>
      <c r="C416" s="52" t="s">
        <v>61</v>
      </c>
      <c r="D416" s="52" t="s">
        <v>60</v>
      </c>
      <c r="E416" s="52" t="s">
        <v>244</v>
      </c>
      <c r="F416" s="52" t="s">
        <v>116</v>
      </c>
      <c r="G416" s="52"/>
      <c r="H416" s="57">
        <f>H417</f>
        <v>3193.5</v>
      </c>
      <c r="I416" s="57">
        <f>I417</f>
        <v>3193.5</v>
      </c>
    </row>
    <row r="417" spans="2:9" ht="15">
      <c r="B417" s="77" t="s">
        <v>106</v>
      </c>
      <c r="C417" s="53" t="s">
        <v>61</v>
      </c>
      <c r="D417" s="53" t="s">
        <v>60</v>
      </c>
      <c r="E417" s="53" t="s">
        <v>244</v>
      </c>
      <c r="F417" s="53" t="s">
        <v>116</v>
      </c>
      <c r="G417" s="53" t="s">
        <v>90</v>
      </c>
      <c r="H417" s="57">
        <f>'вед.прил.14'!I514</f>
        <v>3193.5</v>
      </c>
      <c r="I417" s="57">
        <f>'вед.прил.14'!J514</f>
        <v>3193.5</v>
      </c>
    </row>
    <row r="418" spans="2:9" ht="30">
      <c r="B418" s="76" t="s">
        <v>413</v>
      </c>
      <c r="C418" s="52" t="s">
        <v>61</v>
      </c>
      <c r="D418" s="52" t="s">
        <v>60</v>
      </c>
      <c r="E418" s="52" t="s">
        <v>244</v>
      </c>
      <c r="F418" s="52" t="s">
        <v>117</v>
      </c>
      <c r="G418" s="52"/>
      <c r="H418" s="59">
        <f>H419</f>
        <v>170.3</v>
      </c>
      <c r="I418" s="59">
        <f>I419</f>
        <v>170.3</v>
      </c>
    </row>
    <row r="419" spans="2:9" ht="41.25" customHeight="1">
      <c r="B419" s="76" t="s">
        <v>414</v>
      </c>
      <c r="C419" s="52" t="s">
        <v>61</v>
      </c>
      <c r="D419" s="52" t="s">
        <v>60</v>
      </c>
      <c r="E419" s="52" t="s">
        <v>244</v>
      </c>
      <c r="F419" s="52" t="s">
        <v>119</v>
      </c>
      <c r="G419" s="52"/>
      <c r="H419" s="57">
        <f>H420</f>
        <v>170.3</v>
      </c>
      <c r="I419" s="57">
        <f>I420</f>
        <v>170.3</v>
      </c>
    </row>
    <row r="420" spans="2:9" ht="15">
      <c r="B420" s="77" t="s">
        <v>106</v>
      </c>
      <c r="C420" s="53" t="s">
        <v>61</v>
      </c>
      <c r="D420" s="53" t="s">
        <v>60</v>
      </c>
      <c r="E420" s="53" t="s">
        <v>244</v>
      </c>
      <c r="F420" s="53" t="s">
        <v>119</v>
      </c>
      <c r="G420" s="53" t="s">
        <v>90</v>
      </c>
      <c r="H420" s="57">
        <f>'вед.прил.14'!I517</f>
        <v>170.3</v>
      </c>
      <c r="I420" s="57">
        <f>'вед.прил.14'!J517</f>
        <v>170.3</v>
      </c>
    </row>
    <row r="421" spans="2:9" ht="30">
      <c r="B421" s="75" t="s">
        <v>190</v>
      </c>
      <c r="C421" s="52" t="s">
        <v>61</v>
      </c>
      <c r="D421" s="52" t="s">
        <v>60</v>
      </c>
      <c r="E421" s="52" t="s">
        <v>191</v>
      </c>
      <c r="F421" s="52"/>
      <c r="G421" s="52"/>
      <c r="H421" s="59">
        <f>H422+H425</f>
        <v>3893.3999999999996</v>
      </c>
      <c r="I421" s="59">
        <f>I422+I425</f>
        <v>3893.3999999999996</v>
      </c>
    </row>
    <row r="422" spans="2:9" ht="90" customHeight="1">
      <c r="B422" s="75" t="s">
        <v>412</v>
      </c>
      <c r="C422" s="52" t="s">
        <v>61</v>
      </c>
      <c r="D422" s="52" t="s">
        <v>60</v>
      </c>
      <c r="E422" s="52" t="s">
        <v>191</v>
      </c>
      <c r="F422" s="52" t="s">
        <v>115</v>
      </c>
      <c r="G422" s="52"/>
      <c r="H422" s="57">
        <f>H423</f>
        <v>3603.2</v>
      </c>
      <c r="I422" s="57">
        <f>I423</f>
        <v>3603.2</v>
      </c>
    </row>
    <row r="423" spans="2:9" ht="30">
      <c r="B423" s="119" t="s">
        <v>125</v>
      </c>
      <c r="C423" s="52" t="s">
        <v>61</v>
      </c>
      <c r="D423" s="52" t="s">
        <v>60</v>
      </c>
      <c r="E423" s="52" t="s">
        <v>191</v>
      </c>
      <c r="F423" s="52" t="s">
        <v>124</v>
      </c>
      <c r="G423" s="52"/>
      <c r="H423" s="57">
        <f>H424</f>
        <v>3603.2</v>
      </c>
      <c r="I423" s="57">
        <f>I424</f>
        <v>3603.2</v>
      </c>
    </row>
    <row r="424" spans="2:9" ht="15">
      <c r="B424" s="79" t="s">
        <v>106</v>
      </c>
      <c r="C424" s="53" t="s">
        <v>61</v>
      </c>
      <c r="D424" s="53" t="s">
        <v>60</v>
      </c>
      <c r="E424" s="53" t="s">
        <v>191</v>
      </c>
      <c r="F424" s="53" t="s">
        <v>124</v>
      </c>
      <c r="G424" s="53" t="s">
        <v>90</v>
      </c>
      <c r="H424" s="59">
        <f>'вед.прил.14'!I521</f>
        <v>3603.2</v>
      </c>
      <c r="I424" s="59">
        <f>'вед.прил.14'!J521</f>
        <v>3603.2</v>
      </c>
    </row>
    <row r="425" spans="2:9" ht="30">
      <c r="B425" s="76" t="s">
        <v>413</v>
      </c>
      <c r="C425" s="52" t="s">
        <v>61</v>
      </c>
      <c r="D425" s="52" t="s">
        <v>60</v>
      </c>
      <c r="E425" s="52" t="s">
        <v>191</v>
      </c>
      <c r="F425" s="52" t="s">
        <v>117</v>
      </c>
      <c r="G425" s="52"/>
      <c r="H425" s="57">
        <f>H426</f>
        <v>290.2</v>
      </c>
      <c r="I425" s="57">
        <f>I426</f>
        <v>290.2</v>
      </c>
    </row>
    <row r="426" spans="2:9" ht="45">
      <c r="B426" s="76" t="s">
        <v>414</v>
      </c>
      <c r="C426" s="52" t="s">
        <v>61</v>
      </c>
      <c r="D426" s="52" t="s">
        <v>60</v>
      </c>
      <c r="E426" s="52" t="s">
        <v>191</v>
      </c>
      <c r="F426" s="52" t="s">
        <v>119</v>
      </c>
      <c r="G426" s="52"/>
      <c r="H426" s="57">
        <f>H427</f>
        <v>290.2</v>
      </c>
      <c r="I426" s="57">
        <f>I427</f>
        <v>290.2</v>
      </c>
    </row>
    <row r="427" spans="2:9" ht="15">
      <c r="B427" s="77" t="s">
        <v>106</v>
      </c>
      <c r="C427" s="53" t="s">
        <v>61</v>
      </c>
      <c r="D427" s="53" t="s">
        <v>60</v>
      </c>
      <c r="E427" s="53" t="s">
        <v>191</v>
      </c>
      <c r="F427" s="53" t="s">
        <v>119</v>
      </c>
      <c r="G427" s="53" t="s">
        <v>90</v>
      </c>
      <c r="H427" s="59">
        <f>'вед.прил.14'!I524</f>
        <v>290.2</v>
      </c>
      <c r="I427" s="59">
        <f>'вед.прил.14'!J524</f>
        <v>290.2</v>
      </c>
    </row>
    <row r="428" spans="2:9" ht="15">
      <c r="B428" s="78" t="s">
        <v>54</v>
      </c>
      <c r="C428" s="54" t="s">
        <v>71</v>
      </c>
      <c r="D428" s="52"/>
      <c r="E428" s="52"/>
      <c r="F428" s="52"/>
      <c r="G428" s="52"/>
      <c r="H428" s="56">
        <f>H431+H437+H458+H494</f>
        <v>38201.899999999994</v>
      </c>
      <c r="I428" s="56">
        <f>I431+I437+I458+I494</f>
        <v>39175.5</v>
      </c>
    </row>
    <row r="429" spans="2:9" ht="15">
      <c r="B429" s="97" t="s">
        <v>106</v>
      </c>
      <c r="C429" s="54" t="s">
        <v>71</v>
      </c>
      <c r="D429" s="52"/>
      <c r="E429" s="52"/>
      <c r="F429" s="52"/>
      <c r="G429" s="52" t="s">
        <v>90</v>
      </c>
      <c r="H429" s="56">
        <f>H436+H446+H450+H489+H457</f>
        <v>10055</v>
      </c>
      <c r="I429" s="56">
        <f>I436+I446+I450+I489+I457</f>
        <v>10377.6</v>
      </c>
    </row>
    <row r="430" spans="2:9" ht="15">
      <c r="B430" s="97" t="s">
        <v>107</v>
      </c>
      <c r="C430" s="54" t="s">
        <v>71</v>
      </c>
      <c r="D430" s="52"/>
      <c r="E430" s="52"/>
      <c r="F430" s="52"/>
      <c r="G430" s="52" t="s">
        <v>91</v>
      </c>
      <c r="H430" s="56">
        <f>H463+H467+H471+H475+H477+H481+H485+H493+H499+H502+H442</f>
        <v>28146.9</v>
      </c>
      <c r="I430" s="56">
        <f>I463+I467+I471+I475+I477+I481+I485+I493+I499+I502+I442</f>
        <v>28797.900000000005</v>
      </c>
    </row>
    <row r="431" spans="2:9" ht="14.25">
      <c r="B431" s="78" t="s">
        <v>55</v>
      </c>
      <c r="C431" s="54">
        <v>10</v>
      </c>
      <c r="D431" s="54" t="s">
        <v>57</v>
      </c>
      <c r="E431" s="54"/>
      <c r="F431" s="54"/>
      <c r="G431" s="54"/>
      <c r="H431" s="56">
        <f aca="true" t="shared" si="46" ref="H431:I435">H432</f>
        <v>7485.6</v>
      </c>
      <c r="I431" s="56">
        <f t="shared" si="46"/>
        <v>7485.6</v>
      </c>
    </row>
    <row r="432" spans="2:9" ht="15">
      <c r="B432" s="75" t="s">
        <v>30</v>
      </c>
      <c r="C432" s="52" t="s">
        <v>71</v>
      </c>
      <c r="D432" s="52" t="s">
        <v>57</v>
      </c>
      <c r="E432" s="52" t="s">
        <v>243</v>
      </c>
      <c r="F432" s="52"/>
      <c r="G432" s="52"/>
      <c r="H432" s="57">
        <f t="shared" si="46"/>
        <v>7485.6</v>
      </c>
      <c r="I432" s="57">
        <f t="shared" si="46"/>
        <v>7485.6</v>
      </c>
    </row>
    <row r="433" spans="2:9" ht="46.5" customHeight="1">
      <c r="B433" s="75" t="s">
        <v>224</v>
      </c>
      <c r="C433" s="52">
        <v>10</v>
      </c>
      <c r="D433" s="52" t="s">
        <v>57</v>
      </c>
      <c r="E433" s="52" t="s">
        <v>307</v>
      </c>
      <c r="F433" s="52"/>
      <c r="G433" s="52"/>
      <c r="H433" s="57">
        <f t="shared" si="46"/>
        <v>7485.6</v>
      </c>
      <c r="I433" s="57">
        <f t="shared" si="46"/>
        <v>7485.6</v>
      </c>
    </row>
    <row r="434" spans="2:9" ht="30">
      <c r="B434" s="75" t="s">
        <v>131</v>
      </c>
      <c r="C434" s="52">
        <v>10</v>
      </c>
      <c r="D434" s="52" t="s">
        <v>57</v>
      </c>
      <c r="E434" s="52" t="s">
        <v>307</v>
      </c>
      <c r="F434" s="52" t="s">
        <v>130</v>
      </c>
      <c r="G434" s="52"/>
      <c r="H434" s="57">
        <f t="shared" si="46"/>
        <v>7485.6</v>
      </c>
      <c r="I434" s="57">
        <f t="shared" si="46"/>
        <v>7485.6</v>
      </c>
    </row>
    <row r="435" spans="2:9" ht="35.25" customHeight="1">
      <c r="B435" s="75" t="s">
        <v>195</v>
      </c>
      <c r="C435" s="52">
        <v>10</v>
      </c>
      <c r="D435" s="52" t="s">
        <v>57</v>
      </c>
      <c r="E435" s="52" t="s">
        <v>307</v>
      </c>
      <c r="F435" s="52" t="s">
        <v>134</v>
      </c>
      <c r="G435" s="52"/>
      <c r="H435" s="57">
        <f t="shared" si="46"/>
        <v>7485.6</v>
      </c>
      <c r="I435" s="57">
        <f t="shared" si="46"/>
        <v>7485.6</v>
      </c>
    </row>
    <row r="436" spans="2:9" ht="15">
      <c r="B436" s="77" t="s">
        <v>106</v>
      </c>
      <c r="C436" s="53">
        <v>10</v>
      </c>
      <c r="D436" s="53" t="s">
        <v>57</v>
      </c>
      <c r="E436" s="53" t="s">
        <v>307</v>
      </c>
      <c r="F436" s="53" t="s">
        <v>134</v>
      </c>
      <c r="G436" s="53" t="s">
        <v>90</v>
      </c>
      <c r="H436" s="59">
        <f>'вед.прил.14'!I293</f>
        <v>7485.6</v>
      </c>
      <c r="I436" s="59">
        <f>'вед.прил.14'!J293</f>
        <v>7485.6</v>
      </c>
    </row>
    <row r="437" spans="2:9" ht="14.25">
      <c r="B437" s="81" t="s">
        <v>69</v>
      </c>
      <c r="C437" s="54" t="s">
        <v>71</v>
      </c>
      <c r="D437" s="54" t="s">
        <v>58</v>
      </c>
      <c r="E437" s="54"/>
      <c r="F437" s="54"/>
      <c r="G437" s="54"/>
      <c r="H437" s="56">
        <f>H438+H451</f>
        <v>2545.1</v>
      </c>
      <c r="I437" s="56">
        <f>I438+I451</f>
        <v>3416.1</v>
      </c>
    </row>
    <row r="438" spans="2:9" ht="15">
      <c r="B438" s="75" t="s">
        <v>30</v>
      </c>
      <c r="C438" s="52" t="s">
        <v>71</v>
      </c>
      <c r="D438" s="52" t="s">
        <v>58</v>
      </c>
      <c r="E438" s="52" t="s">
        <v>136</v>
      </c>
      <c r="F438" s="52"/>
      <c r="G438" s="52"/>
      <c r="H438" s="57">
        <f>H443+H447+H439</f>
        <v>126</v>
      </c>
      <c r="I438" s="57">
        <f>I443+I447+I439</f>
        <v>674.4</v>
      </c>
    </row>
    <row r="439" spans="2:9" ht="75">
      <c r="B439" s="182" t="s">
        <v>434</v>
      </c>
      <c r="C439" s="52" t="s">
        <v>71</v>
      </c>
      <c r="D439" s="52" t="s">
        <v>58</v>
      </c>
      <c r="E439" s="52" t="s">
        <v>389</v>
      </c>
      <c r="F439" s="52"/>
      <c r="G439" s="52"/>
      <c r="H439" s="57">
        <f aca="true" t="shared" si="47" ref="H439:I441">H440</f>
        <v>0</v>
      </c>
      <c r="I439" s="57">
        <f t="shared" si="47"/>
        <v>548.4</v>
      </c>
    </row>
    <row r="440" spans="2:9" ht="30">
      <c r="B440" s="76" t="s">
        <v>131</v>
      </c>
      <c r="C440" s="52" t="s">
        <v>71</v>
      </c>
      <c r="D440" s="52" t="s">
        <v>58</v>
      </c>
      <c r="E440" s="52" t="s">
        <v>389</v>
      </c>
      <c r="F440" s="52" t="s">
        <v>130</v>
      </c>
      <c r="G440" s="52"/>
      <c r="H440" s="57">
        <f t="shared" si="47"/>
        <v>0</v>
      </c>
      <c r="I440" s="57">
        <f t="shared" si="47"/>
        <v>548.4</v>
      </c>
    </row>
    <row r="441" spans="2:9" ht="34.5" customHeight="1">
      <c r="B441" s="76" t="s">
        <v>195</v>
      </c>
      <c r="C441" s="52" t="s">
        <v>71</v>
      </c>
      <c r="D441" s="52" t="s">
        <v>58</v>
      </c>
      <c r="E441" s="52" t="s">
        <v>389</v>
      </c>
      <c r="F441" s="52" t="s">
        <v>134</v>
      </c>
      <c r="G441" s="52"/>
      <c r="H441" s="57">
        <f t="shared" si="47"/>
        <v>0</v>
      </c>
      <c r="I441" s="57">
        <f t="shared" si="47"/>
        <v>548.4</v>
      </c>
    </row>
    <row r="442" spans="2:9" ht="15">
      <c r="B442" s="77" t="s">
        <v>107</v>
      </c>
      <c r="C442" s="53" t="s">
        <v>71</v>
      </c>
      <c r="D442" s="53" t="s">
        <v>58</v>
      </c>
      <c r="E442" s="53" t="s">
        <v>389</v>
      </c>
      <c r="F442" s="53" t="s">
        <v>134</v>
      </c>
      <c r="G442" s="53" t="s">
        <v>91</v>
      </c>
      <c r="H442" s="59">
        <f>'вед.прил.14'!I580</f>
        <v>0</v>
      </c>
      <c r="I442" s="59">
        <f>'вед.прил.14'!J580</f>
        <v>548.4</v>
      </c>
    </row>
    <row r="443" spans="2:9" ht="60">
      <c r="B443" s="86" t="s">
        <v>227</v>
      </c>
      <c r="C443" s="52" t="s">
        <v>71</v>
      </c>
      <c r="D443" s="52" t="s">
        <v>58</v>
      </c>
      <c r="E443" s="52" t="s">
        <v>304</v>
      </c>
      <c r="F443" s="52"/>
      <c r="G443" s="52"/>
      <c r="H443" s="57">
        <f aca="true" t="shared" si="48" ref="H443:I445">H444</f>
        <v>36</v>
      </c>
      <c r="I443" s="57">
        <f t="shared" si="48"/>
        <v>36</v>
      </c>
    </row>
    <row r="444" spans="2:9" ht="30">
      <c r="B444" s="75" t="s">
        <v>131</v>
      </c>
      <c r="C444" s="52">
        <v>10</v>
      </c>
      <c r="D444" s="52" t="s">
        <v>58</v>
      </c>
      <c r="E444" s="52" t="s">
        <v>304</v>
      </c>
      <c r="F444" s="52" t="s">
        <v>130</v>
      </c>
      <c r="G444" s="52"/>
      <c r="H444" s="57">
        <f t="shared" si="48"/>
        <v>36</v>
      </c>
      <c r="I444" s="57">
        <f t="shared" si="48"/>
        <v>36</v>
      </c>
    </row>
    <row r="445" spans="2:9" ht="30">
      <c r="B445" s="75" t="s">
        <v>133</v>
      </c>
      <c r="C445" s="52">
        <v>10</v>
      </c>
      <c r="D445" s="52" t="s">
        <v>58</v>
      </c>
      <c r="E445" s="52" t="s">
        <v>304</v>
      </c>
      <c r="F445" s="52" t="s">
        <v>132</v>
      </c>
      <c r="G445" s="52"/>
      <c r="H445" s="57">
        <f t="shared" si="48"/>
        <v>36</v>
      </c>
      <c r="I445" s="57">
        <f t="shared" si="48"/>
        <v>36</v>
      </c>
    </row>
    <row r="446" spans="2:9" ht="15">
      <c r="B446" s="77" t="s">
        <v>106</v>
      </c>
      <c r="C446" s="53">
        <v>10</v>
      </c>
      <c r="D446" s="53" t="s">
        <v>58</v>
      </c>
      <c r="E446" s="53" t="s">
        <v>304</v>
      </c>
      <c r="F446" s="53" t="s">
        <v>132</v>
      </c>
      <c r="G446" s="53" t="s">
        <v>90</v>
      </c>
      <c r="H446" s="59">
        <f>'вед.прил.14'!I299</f>
        <v>36</v>
      </c>
      <c r="I446" s="59">
        <f>'вед.прил.14'!J299</f>
        <v>36</v>
      </c>
    </row>
    <row r="447" spans="2:9" ht="105">
      <c r="B447" s="86" t="s">
        <v>226</v>
      </c>
      <c r="C447" s="52" t="s">
        <v>71</v>
      </c>
      <c r="D447" s="52" t="s">
        <v>58</v>
      </c>
      <c r="E447" s="52" t="s">
        <v>305</v>
      </c>
      <c r="F447" s="52"/>
      <c r="G447" s="52"/>
      <c r="H447" s="57">
        <f aca="true" t="shared" si="49" ref="H447:I449">H448</f>
        <v>90</v>
      </c>
      <c r="I447" s="57">
        <f t="shared" si="49"/>
        <v>90</v>
      </c>
    </row>
    <row r="448" spans="2:9" ht="30">
      <c r="B448" s="75" t="s">
        <v>131</v>
      </c>
      <c r="C448" s="52">
        <v>10</v>
      </c>
      <c r="D448" s="52" t="s">
        <v>58</v>
      </c>
      <c r="E448" s="52" t="s">
        <v>305</v>
      </c>
      <c r="F448" s="52" t="s">
        <v>130</v>
      </c>
      <c r="G448" s="52"/>
      <c r="H448" s="57">
        <f t="shared" si="49"/>
        <v>90</v>
      </c>
      <c r="I448" s="57">
        <f t="shared" si="49"/>
        <v>90</v>
      </c>
    </row>
    <row r="449" spans="2:9" ht="33" customHeight="1">
      <c r="B449" s="75" t="s">
        <v>195</v>
      </c>
      <c r="C449" s="52">
        <v>10</v>
      </c>
      <c r="D449" s="52" t="s">
        <v>58</v>
      </c>
      <c r="E449" s="52" t="s">
        <v>305</v>
      </c>
      <c r="F449" s="52" t="s">
        <v>134</v>
      </c>
      <c r="G449" s="52"/>
      <c r="H449" s="57">
        <f t="shared" si="49"/>
        <v>90</v>
      </c>
      <c r="I449" s="57">
        <f t="shared" si="49"/>
        <v>90</v>
      </c>
    </row>
    <row r="450" spans="2:9" ht="15">
      <c r="B450" s="77" t="s">
        <v>106</v>
      </c>
      <c r="C450" s="53">
        <v>10</v>
      </c>
      <c r="D450" s="53" t="s">
        <v>58</v>
      </c>
      <c r="E450" s="53" t="s">
        <v>306</v>
      </c>
      <c r="F450" s="53" t="s">
        <v>134</v>
      </c>
      <c r="G450" s="53" t="s">
        <v>90</v>
      </c>
      <c r="H450" s="59">
        <f>'вед.прил.14'!I303</f>
        <v>90</v>
      </c>
      <c r="I450" s="59">
        <f>'вед.прил.14'!J303</f>
        <v>90</v>
      </c>
    </row>
    <row r="451" spans="2:9" ht="45">
      <c r="B451" s="87" t="s">
        <v>400</v>
      </c>
      <c r="C451" s="52" t="s">
        <v>71</v>
      </c>
      <c r="D451" s="52" t="s">
        <v>58</v>
      </c>
      <c r="E451" s="52" t="s">
        <v>261</v>
      </c>
      <c r="F451" s="52"/>
      <c r="G451" s="52"/>
      <c r="H451" s="57">
        <f aca="true" t="shared" si="50" ref="H451:I456">H452</f>
        <v>2419.1</v>
      </c>
      <c r="I451" s="57">
        <f t="shared" si="50"/>
        <v>2741.7</v>
      </c>
    </row>
    <row r="452" spans="2:9" ht="30">
      <c r="B452" s="76" t="s">
        <v>437</v>
      </c>
      <c r="C452" s="52" t="s">
        <v>71</v>
      </c>
      <c r="D452" s="52" t="s">
        <v>58</v>
      </c>
      <c r="E452" s="52" t="s">
        <v>262</v>
      </c>
      <c r="F452" s="52"/>
      <c r="G452" s="52"/>
      <c r="H452" s="57">
        <f t="shared" si="50"/>
        <v>2419.1</v>
      </c>
      <c r="I452" s="57">
        <f t="shared" si="50"/>
        <v>2741.7</v>
      </c>
    </row>
    <row r="453" spans="2:9" ht="75">
      <c r="B453" s="76" t="s">
        <v>438</v>
      </c>
      <c r="C453" s="52" t="s">
        <v>71</v>
      </c>
      <c r="D453" s="52" t="s">
        <v>58</v>
      </c>
      <c r="E453" s="52" t="s">
        <v>263</v>
      </c>
      <c r="F453" s="52"/>
      <c r="G453" s="52"/>
      <c r="H453" s="57">
        <f t="shared" si="50"/>
        <v>2419.1</v>
      </c>
      <c r="I453" s="57">
        <f t="shared" si="50"/>
        <v>2741.7</v>
      </c>
    </row>
    <row r="454" spans="2:9" ht="15">
      <c r="B454" s="76" t="s">
        <v>271</v>
      </c>
      <c r="C454" s="52" t="s">
        <v>71</v>
      </c>
      <c r="D454" s="52" t="s">
        <v>58</v>
      </c>
      <c r="E454" s="108" t="s">
        <v>439</v>
      </c>
      <c r="F454" s="52"/>
      <c r="G454" s="52"/>
      <c r="H454" s="57">
        <f t="shared" si="50"/>
        <v>2419.1</v>
      </c>
      <c r="I454" s="57">
        <f t="shared" si="50"/>
        <v>2741.7</v>
      </c>
    </row>
    <row r="455" spans="2:9" ht="30">
      <c r="B455" s="76" t="s">
        <v>131</v>
      </c>
      <c r="C455" s="52" t="s">
        <v>71</v>
      </c>
      <c r="D455" s="52" t="s">
        <v>58</v>
      </c>
      <c r="E455" s="108" t="s">
        <v>439</v>
      </c>
      <c r="F455" s="52" t="s">
        <v>130</v>
      </c>
      <c r="G455" s="52"/>
      <c r="H455" s="57">
        <f t="shared" si="50"/>
        <v>2419.1</v>
      </c>
      <c r="I455" s="57">
        <f t="shared" si="50"/>
        <v>2741.7</v>
      </c>
    </row>
    <row r="456" spans="2:9" ht="31.5" customHeight="1">
      <c r="B456" s="76" t="s">
        <v>195</v>
      </c>
      <c r="C456" s="52" t="s">
        <v>71</v>
      </c>
      <c r="D456" s="52" t="s">
        <v>58</v>
      </c>
      <c r="E456" s="108" t="s">
        <v>439</v>
      </c>
      <c r="F456" s="52" t="s">
        <v>134</v>
      </c>
      <c r="G456" s="52"/>
      <c r="H456" s="57">
        <f t="shared" si="50"/>
        <v>2419.1</v>
      </c>
      <c r="I456" s="57">
        <f t="shared" si="50"/>
        <v>2741.7</v>
      </c>
    </row>
    <row r="457" spans="2:9" ht="24" customHeight="1">
      <c r="B457" s="77" t="s">
        <v>106</v>
      </c>
      <c r="C457" s="53" t="s">
        <v>71</v>
      </c>
      <c r="D457" s="53" t="s">
        <v>58</v>
      </c>
      <c r="E457" s="133" t="s">
        <v>439</v>
      </c>
      <c r="F457" s="53" t="s">
        <v>134</v>
      </c>
      <c r="G457" s="53" t="s">
        <v>90</v>
      </c>
      <c r="H457" s="59">
        <f>'вед.прил.14'!I533</f>
        <v>2419.1</v>
      </c>
      <c r="I457" s="59">
        <f>'вед.прил.14'!J533</f>
        <v>2741.7</v>
      </c>
    </row>
    <row r="458" spans="2:9" ht="14.25">
      <c r="B458" s="78" t="s">
        <v>111</v>
      </c>
      <c r="C458" s="54" t="s">
        <v>71</v>
      </c>
      <c r="D458" s="54" t="s">
        <v>60</v>
      </c>
      <c r="E458" s="54"/>
      <c r="F458" s="54"/>
      <c r="G458" s="54"/>
      <c r="H458" s="56">
        <f>H459</f>
        <v>25746</v>
      </c>
      <c r="I458" s="56">
        <f>I459</f>
        <v>25848.6</v>
      </c>
    </row>
    <row r="459" spans="2:9" ht="15">
      <c r="B459" s="75" t="s">
        <v>30</v>
      </c>
      <c r="C459" s="52" t="s">
        <v>71</v>
      </c>
      <c r="D459" s="52" t="s">
        <v>60</v>
      </c>
      <c r="E459" s="52" t="s">
        <v>243</v>
      </c>
      <c r="F459" s="52"/>
      <c r="G459" s="52"/>
      <c r="H459" s="57">
        <f>H460+H464+H468+H472+H478+H482+H486+H490</f>
        <v>25746</v>
      </c>
      <c r="I459" s="57">
        <f>I460+I464+I468+I472+I478+I482+I486+I490</f>
        <v>25848.6</v>
      </c>
    </row>
    <row r="460" spans="2:9" ht="62.25" customHeight="1">
      <c r="B460" s="116" t="s">
        <v>29</v>
      </c>
      <c r="C460" s="52" t="s">
        <v>71</v>
      </c>
      <c r="D460" s="52" t="s">
        <v>60</v>
      </c>
      <c r="E460" s="52" t="s">
        <v>303</v>
      </c>
      <c r="F460" s="52"/>
      <c r="G460" s="52"/>
      <c r="H460" s="57">
        <f aca="true" t="shared" si="51" ref="H460:I462">H461</f>
        <v>282.9</v>
      </c>
      <c r="I460" s="57">
        <f t="shared" si="51"/>
        <v>297.6</v>
      </c>
    </row>
    <row r="461" spans="2:9" ht="30">
      <c r="B461" s="75" t="s">
        <v>131</v>
      </c>
      <c r="C461" s="52" t="s">
        <v>71</v>
      </c>
      <c r="D461" s="52" t="s">
        <v>60</v>
      </c>
      <c r="E461" s="52" t="s">
        <v>303</v>
      </c>
      <c r="F461" s="52" t="s">
        <v>130</v>
      </c>
      <c r="G461" s="52"/>
      <c r="H461" s="57">
        <f t="shared" si="51"/>
        <v>282.9</v>
      </c>
      <c r="I461" s="57">
        <f t="shared" si="51"/>
        <v>297.6</v>
      </c>
    </row>
    <row r="462" spans="2:9" ht="30">
      <c r="B462" s="75" t="s">
        <v>133</v>
      </c>
      <c r="C462" s="52" t="s">
        <v>71</v>
      </c>
      <c r="D462" s="52" t="s">
        <v>60</v>
      </c>
      <c r="E462" s="52" t="s">
        <v>303</v>
      </c>
      <c r="F462" s="52" t="s">
        <v>132</v>
      </c>
      <c r="G462" s="52"/>
      <c r="H462" s="57">
        <f t="shared" si="51"/>
        <v>282.9</v>
      </c>
      <c r="I462" s="57">
        <f t="shared" si="51"/>
        <v>297.6</v>
      </c>
    </row>
    <row r="463" spans="2:9" ht="15">
      <c r="B463" s="77" t="s">
        <v>107</v>
      </c>
      <c r="C463" s="53" t="s">
        <v>71</v>
      </c>
      <c r="D463" s="53" t="s">
        <v>60</v>
      </c>
      <c r="E463" s="53" t="s">
        <v>303</v>
      </c>
      <c r="F463" s="53" t="s">
        <v>132</v>
      </c>
      <c r="G463" s="53" t="s">
        <v>91</v>
      </c>
      <c r="H463" s="59">
        <f>'вед.прил.14'!I309</f>
        <v>282.9</v>
      </c>
      <c r="I463" s="59">
        <f>'вед.прил.14'!J309</f>
        <v>297.6</v>
      </c>
    </row>
    <row r="464" spans="2:9" ht="90">
      <c r="B464" s="175" t="s">
        <v>378</v>
      </c>
      <c r="C464" s="52" t="s">
        <v>71</v>
      </c>
      <c r="D464" s="52" t="s">
        <v>60</v>
      </c>
      <c r="E464" s="108" t="s">
        <v>377</v>
      </c>
      <c r="F464" s="53"/>
      <c r="G464" s="53"/>
      <c r="H464" s="57">
        <f aca="true" t="shared" si="52" ref="H464:I466">H465</f>
        <v>3546.1</v>
      </c>
      <c r="I464" s="57">
        <f t="shared" si="52"/>
        <v>3546.1</v>
      </c>
    </row>
    <row r="465" spans="2:9" ht="30">
      <c r="B465" s="75" t="s">
        <v>357</v>
      </c>
      <c r="C465" s="52" t="s">
        <v>71</v>
      </c>
      <c r="D465" s="52" t="s">
        <v>60</v>
      </c>
      <c r="E465" s="108" t="s">
        <v>377</v>
      </c>
      <c r="F465" s="52" t="s">
        <v>200</v>
      </c>
      <c r="G465" s="53"/>
      <c r="H465" s="57">
        <f t="shared" si="52"/>
        <v>3546.1</v>
      </c>
      <c r="I465" s="57">
        <f t="shared" si="52"/>
        <v>3546.1</v>
      </c>
    </row>
    <row r="466" spans="2:9" ht="15">
      <c r="B466" s="75" t="s">
        <v>28</v>
      </c>
      <c r="C466" s="52" t="s">
        <v>71</v>
      </c>
      <c r="D466" s="52" t="s">
        <v>60</v>
      </c>
      <c r="E466" s="108" t="s">
        <v>377</v>
      </c>
      <c r="F466" s="52" t="s">
        <v>27</v>
      </c>
      <c r="G466" s="53"/>
      <c r="H466" s="57">
        <f t="shared" si="52"/>
        <v>3546.1</v>
      </c>
      <c r="I466" s="57">
        <f t="shared" si="52"/>
        <v>3546.1</v>
      </c>
    </row>
    <row r="467" spans="2:9" ht="15">
      <c r="B467" s="77" t="s">
        <v>107</v>
      </c>
      <c r="C467" s="53" t="s">
        <v>71</v>
      </c>
      <c r="D467" s="53" t="s">
        <v>60</v>
      </c>
      <c r="E467" s="133" t="s">
        <v>377</v>
      </c>
      <c r="F467" s="53" t="s">
        <v>27</v>
      </c>
      <c r="G467" s="53" t="s">
        <v>91</v>
      </c>
      <c r="H467" s="59">
        <f>'вед.прил.14'!I211</f>
        <v>3546.1</v>
      </c>
      <c r="I467" s="59">
        <f>'вед.прил.14'!J211</f>
        <v>3546.1</v>
      </c>
    </row>
    <row r="468" spans="2:9" ht="135">
      <c r="B468" s="117" t="s">
        <v>203</v>
      </c>
      <c r="C468" s="52" t="s">
        <v>71</v>
      </c>
      <c r="D468" s="52" t="s">
        <v>60</v>
      </c>
      <c r="E468" s="52" t="s">
        <v>302</v>
      </c>
      <c r="F468" s="52"/>
      <c r="G468" s="52"/>
      <c r="H468" s="57">
        <f aca="true" t="shared" si="53" ref="H468:I470">H469</f>
        <v>25.2</v>
      </c>
      <c r="I468" s="57">
        <f t="shared" si="53"/>
        <v>25.2</v>
      </c>
    </row>
    <row r="469" spans="2:9" ht="30">
      <c r="B469" s="75" t="s">
        <v>131</v>
      </c>
      <c r="C469" s="52">
        <v>10</v>
      </c>
      <c r="D469" s="52" t="s">
        <v>60</v>
      </c>
      <c r="E469" s="52" t="s">
        <v>302</v>
      </c>
      <c r="F469" s="52" t="s">
        <v>130</v>
      </c>
      <c r="G469" s="52"/>
      <c r="H469" s="57">
        <f t="shared" si="53"/>
        <v>25.2</v>
      </c>
      <c r="I469" s="57">
        <f t="shared" si="53"/>
        <v>25.2</v>
      </c>
    </row>
    <row r="470" spans="2:9" ht="32.25" customHeight="1">
      <c r="B470" s="75" t="s">
        <v>195</v>
      </c>
      <c r="C470" s="52">
        <v>10</v>
      </c>
      <c r="D470" s="52" t="s">
        <v>60</v>
      </c>
      <c r="E470" s="52" t="s">
        <v>302</v>
      </c>
      <c r="F470" s="52" t="s">
        <v>134</v>
      </c>
      <c r="G470" s="52"/>
      <c r="H470" s="57">
        <f t="shared" si="53"/>
        <v>25.2</v>
      </c>
      <c r="I470" s="57">
        <f t="shared" si="53"/>
        <v>25.2</v>
      </c>
    </row>
    <row r="471" spans="2:9" ht="15">
      <c r="B471" s="77" t="s">
        <v>107</v>
      </c>
      <c r="C471" s="53">
        <v>10</v>
      </c>
      <c r="D471" s="53" t="s">
        <v>60</v>
      </c>
      <c r="E471" s="53" t="s">
        <v>302</v>
      </c>
      <c r="F471" s="53" t="s">
        <v>134</v>
      </c>
      <c r="G471" s="53" t="s">
        <v>91</v>
      </c>
      <c r="H471" s="59">
        <f>'вед.прил.14'!I313</f>
        <v>25.2</v>
      </c>
      <c r="I471" s="59">
        <f>'вед.прил.14'!J313</f>
        <v>25.2</v>
      </c>
    </row>
    <row r="472" spans="2:9" ht="64.5" customHeight="1">
      <c r="B472" s="116" t="s">
        <v>208</v>
      </c>
      <c r="C472" s="52" t="s">
        <v>71</v>
      </c>
      <c r="D472" s="52" t="s">
        <v>60</v>
      </c>
      <c r="E472" s="52" t="s">
        <v>301</v>
      </c>
      <c r="F472" s="52"/>
      <c r="G472" s="52"/>
      <c r="H472" s="57">
        <f>H473</f>
        <v>11299.3</v>
      </c>
      <c r="I472" s="57">
        <f>I473</f>
        <v>11299.3</v>
      </c>
    </row>
    <row r="473" spans="2:9" ht="30">
      <c r="B473" s="75" t="s">
        <v>131</v>
      </c>
      <c r="C473" s="52">
        <v>10</v>
      </c>
      <c r="D473" s="52" t="s">
        <v>60</v>
      </c>
      <c r="E473" s="52" t="s">
        <v>301</v>
      </c>
      <c r="F473" s="52" t="s">
        <v>130</v>
      </c>
      <c r="G473" s="52"/>
      <c r="H473" s="57">
        <f>H474+H476</f>
        <v>11299.3</v>
      </c>
      <c r="I473" s="57">
        <f>I474+I476</f>
        <v>11299.3</v>
      </c>
    </row>
    <row r="474" spans="2:9" ht="30">
      <c r="B474" s="75" t="s">
        <v>133</v>
      </c>
      <c r="C474" s="52">
        <v>10</v>
      </c>
      <c r="D474" s="52" t="s">
        <v>60</v>
      </c>
      <c r="E474" s="52" t="s">
        <v>301</v>
      </c>
      <c r="F474" s="52" t="s">
        <v>132</v>
      </c>
      <c r="G474" s="52"/>
      <c r="H474" s="57">
        <f>H475</f>
        <v>7809.3</v>
      </c>
      <c r="I474" s="57">
        <f>I475</f>
        <v>7809.3</v>
      </c>
    </row>
    <row r="475" spans="2:9" ht="15">
      <c r="B475" s="77" t="s">
        <v>107</v>
      </c>
      <c r="C475" s="53">
        <v>10</v>
      </c>
      <c r="D475" s="53" t="s">
        <v>60</v>
      </c>
      <c r="E475" s="53" t="s">
        <v>301</v>
      </c>
      <c r="F475" s="53" t="s">
        <v>132</v>
      </c>
      <c r="G475" s="53" t="s">
        <v>91</v>
      </c>
      <c r="H475" s="59">
        <f>'вед.прил.14'!I317</f>
        <v>7809.3</v>
      </c>
      <c r="I475" s="59">
        <f>'вед.прил.14'!J317</f>
        <v>7809.3</v>
      </c>
    </row>
    <row r="476" spans="2:9" ht="15">
      <c r="B476" s="75" t="s">
        <v>197</v>
      </c>
      <c r="C476" s="52">
        <v>10</v>
      </c>
      <c r="D476" s="52" t="s">
        <v>60</v>
      </c>
      <c r="E476" s="52" t="s">
        <v>301</v>
      </c>
      <c r="F476" s="52" t="s">
        <v>196</v>
      </c>
      <c r="G476" s="53"/>
      <c r="H476" s="59">
        <f>H477</f>
        <v>3490</v>
      </c>
      <c r="I476" s="59">
        <f>I477</f>
        <v>3490</v>
      </c>
    </row>
    <row r="477" spans="2:9" ht="15">
      <c r="B477" s="77" t="s">
        <v>107</v>
      </c>
      <c r="C477" s="53">
        <v>10</v>
      </c>
      <c r="D477" s="53" t="s">
        <v>60</v>
      </c>
      <c r="E477" s="53" t="s">
        <v>301</v>
      </c>
      <c r="F477" s="53" t="s">
        <v>196</v>
      </c>
      <c r="G477" s="53" t="s">
        <v>91</v>
      </c>
      <c r="H477" s="59">
        <f>'вед.прил.14'!I319</f>
        <v>3490</v>
      </c>
      <c r="I477" s="59">
        <f>'вед.прил.14'!J319</f>
        <v>3490</v>
      </c>
    </row>
    <row r="478" spans="2:9" ht="269.25" customHeight="1">
      <c r="B478" s="76" t="s">
        <v>385</v>
      </c>
      <c r="C478" s="53" t="s">
        <v>71</v>
      </c>
      <c r="D478" s="53" t="s">
        <v>60</v>
      </c>
      <c r="E478" s="52" t="s">
        <v>300</v>
      </c>
      <c r="F478" s="52"/>
      <c r="G478" s="52"/>
      <c r="H478" s="57">
        <f aca="true" t="shared" si="54" ref="H478:I480">H479</f>
        <v>50</v>
      </c>
      <c r="I478" s="57">
        <f t="shared" si="54"/>
        <v>50</v>
      </c>
    </row>
    <row r="479" spans="2:9" ht="30">
      <c r="B479" s="75" t="s">
        <v>131</v>
      </c>
      <c r="C479" s="52">
        <v>10</v>
      </c>
      <c r="D479" s="52" t="s">
        <v>60</v>
      </c>
      <c r="E479" s="52" t="s">
        <v>300</v>
      </c>
      <c r="F479" s="52" t="s">
        <v>130</v>
      </c>
      <c r="G479" s="52"/>
      <c r="H479" s="195">
        <f t="shared" si="54"/>
        <v>50</v>
      </c>
      <c r="I479" s="195">
        <f t="shared" si="54"/>
        <v>50</v>
      </c>
    </row>
    <row r="480" spans="2:9" ht="34.5" customHeight="1">
      <c r="B480" s="75" t="s">
        <v>195</v>
      </c>
      <c r="C480" s="52">
        <v>10</v>
      </c>
      <c r="D480" s="52" t="s">
        <v>60</v>
      </c>
      <c r="E480" s="52" t="s">
        <v>300</v>
      </c>
      <c r="F480" s="52" t="s">
        <v>134</v>
      </c>
      <c r="G480" s="52"/>
      <c r="H480" s="57">
        <f t="shared" si="54"/>
        <v>50</v>
      </c>
      <c r="I480" s="57">
        <f t="shared" si="54"/>
        <v>50</v>
      </c>
    </row>
    <row r="481" spans="2:9" ht="15">
      <c r="B481" s="77" t="s">
        <v>107</v>
      </c>
      <c r="C481" s="53">
        <v>10</v>
      </c>
      <c r="D481" s="53" t="s">
        <v>60</v>
      </c>
      <c r="E481" s="53" t="s">
        <v>300</v>
      </c>
      <c r="F481" s="53" t="s">
        <v>134</v>
      </c>
      <c r="G481" s="53" t="s">
        <v>91</v>
      </c>
      <c r="H481" s="59">
        <f>'вед.прил.14'!I323</f>
        <v>50</v>
      </c>
      <c r="I481" s="59">
        <f>'вед.прил.14'!J323</f>
        <v>50</v>
      </c>
    </row>
    <row r="482" spans="2:9" ht="95.25" customHeight="1">
      <c r="B482" s="116" t="s">
        <v>298</v>
      </c>
      <c r="C482" s="52" t="s">
        <v>71</v>
      </c>
      <c r="D482" s="52" t="s">
        <v>60</v>
      </c>
      <c r="E482" s="52" t="s">
        <v>299</v>
      </c>
      <c r="F482" s="52"/>
      <c r="G482" s="52"/>
      <c r="H482" s="57">
        <f aca="true" t="shared" si="55" ref="H482:I484">H483</f>
        <v>150</v>
      </c>
      <c r="I482" s="57">
        <f t="shared" si="55"/>
        <v>150</v>
      </c>
    </row>
    <row r="483" spans="2:9" ht="30">
      <c r="B483" s="75" t="s">
        <v>131</v>
      </c>
      <c r="C483" s="52">
        <v>10</v>
      </c>
      <c r="D483" s="52" t="s">
        <v>60</v>
      </c>
      <c r="E483" s="52" t="s">
        <v>299</v>
      </c>
      <c r="F483" s="52" t="s">
        <v>130</v>
      </c>
      <c r="G483" s="52"/>
      <c r="H483" s="57">
        <f t="shared" si="55"/>
        <v>150</v>
      </c>
      <c r="I483" s="57">
        <f t="shared" si="55"/>
        <v>150</v>
      </c>
    </row>
    <row r="484" spans="2:9" ht="30">
      <c r="B484" s="75" t="s">
        <v>133</v>
      </c>
      <c r="C484" s="52">
        <v>10</v>
      </c>
      <c r="D484" s="52" t="s">
        <v>60</v>
      </c>
      <c r="E484" s="52" t="s">
        <v>299</v>
      </c>
      <c r="F484" s="52" t="s">
        <v>132</v>
      </c>
      <c r="G484" s="52"/>
      <c r="H484" s="57">
        <f t="shared" si="55"/>
        <v>150</v>
      </c>
      <c r="I484" s="57">
        <f t="shared" si="55"/>
        <v>150</v>
      </c>
    </row>
    <row r="485" spans="2:9" ht="15">
      <c r="B485" s="77" t="s">
        <v>107</v>
      </c>
      <c r="C485" s="53">
        <v>10</v>
      </c>
      <c r="D485" s="53" t="s">
        <v>60</v>
      </c>
      <c r="E485" s="53" t="s">
        <v>299</v>
      </c>
      <c r="F485" s="53" t="s">
        <v>132</v>
      </c>
      <c r="G485" s="53" t="s">
        <v>91</v>
      </c>
      <c r="H485" s="59">
        <f>'вед.прил.14'!I327</f>
        <v>150</v>
      </c>
      <c r="I485" s="59">
        <f>'вед.прил.14'!J327</f>
        <v>150</v>
      </c>
    </row>
    <row r="486" spans="2:9" ht="75">
      <c r="B486" s="76" t="s">
        <v>12</v>
      </c>
      <c r="C486" s="52" t="s">
        <v>71</v>
      </c>
      <c r="D486" s="52" t="s">
        <v>60</v>
      </c>
      <c r="E486" s="52" t="s">
        <v>13</v>
      </c>
      <c r="F486" s="54"/>
      <c r="G486" s="54"/>
      <c r="H486" s="57">
        <f aca="true" t="shared" si="56" ref="H486:I488">H487</f>
        <v>24.3</v>
      </c>
      <c r="I486" s="57">
        <f t="shared" si="56"/>
        <v>24.3</v>
      </c>
    </row>
    <row r="487" spans="2:9" ht="30">
      <c r="B487" s="75" t="s">
        <v>131</v>
      </c>
      <c r="C487" s="52" t="s">
        <v>71</v>
      </c>
      <c r="D487" s="52" t="s">
        <v>60</v>
      </c>
      <c r="E487" s="52" t="s">
        <v>13</v>
      </c>
      <c r="F487" s="52" t="s">
        <v>130</v>
      </c>
      <c r="G487" s="54"/>
      <c r="H487" s="57">
        <f t="shared" si="56"/>
        <v>24.3</v>
      </c>
      <c r="I487" s="57">
        <f t="shared" si="56"/>
        <v>24.3</v>
      </c>
    </row>
    <row r="488" spans="2:9" ht="30">
      <c r="B488" s="75" t="s">
        <v>133</v>
      </c>
      <c r="C488" s="52" t="s">
        <v>71</v>
      </c>
      <c r="D488" s="52" t="s">
        <v>60</v>
      </c>
      <c r="E488" s="52" t="s">
        <v>13</v>
      </c>
      <c r="F488" s="52" t="s">
        <v>132</v>
      </c>
      <c r="G488" s="54"/>
      <c r="H488" s="57">
        <f t="shared" si="56"/>
        <v>24.3</v>
      </c>
      <c r="I488" s="57">
        <f t="shared" si="56"/>
        <v>24.3</v>
      </c>
    </row>
    <row r="489" spans="2:9" ht="16.5" customHeight="1">
      <c r="B489" s="77" t="s">
        <v>106</v>
      </c>
      <c r="C489" s="53" t="s">
        <v>71</v>
      </c>
      <c r="D489" s="53" t="s">
        <v>60</v>
      </c>
      <c r="E489" s="53" t="s">
        <v>13</v>
      </c>
      <c r="F489" s="53" t="s">
        <v>132</v>
      </c>
      <c r="G489" s="53" t="s">
        <v>90</v>
      </c>
      <c r="H489" s="59">
        <f>'вед.прил.14'!I163</f>
        <v>24.3</v>
      </c>
      <c r="I489" s="59">
        <f>'вед.прил.14'!J163</f>
        <v>24.3</v>
      </c>
    </row>
    <row r="490" spans="2:9" ht="120" customHeight="1">
      <c r="B490" s="116" t="s">
        <v>363</v>
      </c>
      <c r="C490" s="52" t="s">
        <v>71</v>
      </c>
      <c r="D490" s="52" t="s">
        <v>60</v>
      </c>
      <c r="E490" s="52" t="s">
        <v>11</v>
      </c>
      <c r="F490" s="52"/>
      <c r="G490" s="52"/>
      <c r="H490" s="57">
        <f aca="true" t="shared" si="57" ref="H490:I492">H491</f>
        <v>10368.2</v>
      </c>
      <c r="I490" s="57">
        <f t="shared" si="57"/>
        <v>10456.1</v>
      </c>
    </row>
    <row r="491" spans="2:9" ht="30">
      <c r="B491" s="75" t="s">
        <v>131</v>
      </c>
      <c r="C491" s="52" t="s">
        <v>71</v>
      </c>
      <c r="D491" s="52" t="s">
        <v>60</v>
      </c>
      <c r="E491" s="52" t="s">
        <v>11</v>
      </c>
      <c r="F491" s="52" t="s">
        <v>130</v>
      </c>
      <c r="G491" s="52"/>
      <c r="H491" s="57">
        <f t="shared" si="57"/>
        <v>10368.2</v>
      </c>
      <c r="I491" s="57">
        <f t="shared" si="57"/>
        <v>10456.1</v>
      </c>
    </row>
    <row r="492" spans="2:9" ht="34.5" customHeight="1">
      <c r="B492" s="75" t="s">
        <v>195</v>
      </c>
      <c r="C492" s="52" t="s">
        <v>71</v>
      </c>
      <c r="D492" s="52" t="s">
        <v>60</v>
      </c>
      <c r="E492" s="52" t="s">
        <v>11</v>
      </c>
      <c r="F492" s="52" t="s">
        <v>134</v>
      </c>
      <c r="G492" s="52"/>
      <c r="H492" s="57">
        <f t="shared" si="57"/>
        <v>10368.2</v>
      </c>
      <c r="I492" s="57">
        <f t="shared" si="57"/>
        <v>10456.1</v>
      </c>
    </row>
    <row r="493" spans="2:9" ht="15">
      <c r="B493" s="77" t="s">
        <v>107</v>
      </c>
      <c r="C493" s="53" t="s">
        <v>71</v>
      </c>
      <c r="D493" s="53" t="s">
        <v>60</v>
      </c>
      <c r="E493" s="53" t="s">
        <v>11</v>
      </c>
      <c r="F493" s="64" t="s">
        <v>134</v>
      </c>
      <c r="G493" s="64" t="s">
        <v>91</v>
      </c>
      <c r="H493" s="65">
        <f>'вед.прил.14'!I159</f>
        <v>10368.2</v>
      </c>
      <c r="I493" s="65">
        <f>'вед.прил.14'!J159</f>
        <v>10456.1</v>
      </c>
    </row>
    <row r="494" spans="2:9" ht="28.5">
      <c r="B494" s="78" t="s">
        <v>56</v>
      </c>
      <c r="C494" s="54" t="s">
        <v>71</v>
      </c>
      <c r="D494" s="54" t="s">
        <v>65</v>
      </c>
      <c r="E494" s="54"/>
      <c r="F494" s="54" t="s">
        <v>77</v>
      </c>
      <c r="G494" s="54"/>
      <c r="H494" s="56">
        <f>H495</f>
        <v>2425.2</v>
      </c>
      <c r="I494" s="56">
        <f>I495</f>
        <v>2425.2</v>
      </c>
    </row>
    <row r="495" spans="2:9" ht="15">
      <c r="B495" s="75" t="s">
        <v>30</v>
      </c>
      <c r="C495" s="52" t="s">
        <v>71</v>
      </c>
      <c r="D495" s="52" t="s">
        <v>65</v>
      </c>
      <c r="E495" s="52" t="s">
        <v>243</v>
      </c>
      <c r="F495" s="52"/>
      <c r="G495" s="52"/>
      <c r="H495" s="57">
        <f>H496</f>
        <v>2425.2</v>
      </c>
      <c r="I495" s="57">
        <f>I496</f>
        <v>2425.2</v>
      </c>
    </row>
    <row r="496" spans="2:9" ht="42.75" customHeight="1">
      <c r="B496" s="75" t="s">
        <v>32</v>
      </c>
      <c r="C496" s="52">
        <v>10</v>
      </c>
      <c r="D496" s="52" t="s">
        <v>65</v>
      </c>
      <c r="E496" s="52" t="s">
        <v>297</v>
      </c>
      <c r="F496" s="52"/>
      <c r="G496" s="52"/>
      <c r="H496" s="57">
        <f>H497+H500</f>
        <v>2425.2</v>
      </c>
      <c r="I496" s="57">
        <f>I497+I500</f>
        <v>2425.2</v>
      </c>
    </row>
    <row r="497" spans="2:9" ht="90" customHeight="1">
      <c r="B497" s="75" t="s">
        <v>412</v>
      </c>
      <c r="C497" s="52" t="s">
        <v>71</v>
      </c>
      <c r="D497" s="52" t="s">
        <v>65</v>
      </c>
      <c r="E497" s="52" t="s">
        <v>297</v>
      </c>
      <c r="F497" s="52" t="s">
        <v>115</v>
      </c>
      <c r="G497" s="52"/>
      <c r="H497" s="57">
        <f>H498</f>
        <v>2102</v>
      </c>
      <c r="I497" s="57">
        <f>I498</f>
        <v>2102</v>
      </c>
    </row>
    <row r="498" spans="2:9" ht="33.75" customHeight="1">
      <c r="B498" s="75" t="s">
        <v>411</v>
      </c>
      <c r="C498" s="52">
        <v>10</v>
      </c>
      <c r="D498" s="52" t="s">
        <v>65</v>
      </c>
      <c r="E498" s="52" t="s">
        <v>297</v>
      </c>
      <c r="F498" s="52" t="s">
        <v>116</v>
      </c>
      <c r="G498" s="52"/>
      <c r="H498" s="57">
        <f>H499</f>
        <v>2102</v>
      </c>
      <c r="I498" s="57">
        <f>I499</f>
        <v>2102</v>
      </c>
    </row>
    <row r="499" spans="2:9" ht="15">
      <c r="B499" s="77" t="s">
        <v>107</v>
      </c>
      <c r="C499" s="53">
        <v>10</v>
      </c>
      <c r="D499" s="53" t="s">
        <v>65</v>
      </c>
      <c r="E499" s="53" t="s">
        <v>297</v>
      </c>
      <c r="F499" s="53" t="s">
        <v>116</v>
      </c>
      <c r="G499" s="53" t="s">
        <v>91</v>
      </c>
      <c r="H499" s="57">
        <f>'вед.прил.14'!I333</f>
        <v>2102</v>
      </c>
      <c r="I499" s="57">
        <f>'вед.прил.14'!J333</f>
        <v>2102</v>
      </c>
    </row>
    <row r="500" spans="2:9" ht="30">
      <c r="B500" s="76" t="s">
        <v>413</v>
      </c>
      <c r="C500" s="52">
        <v>10</v>
      </c>
      <c r="D500" s="52" t="s">
        <v>65</v>
      </c>
      <c r="E500" s="52" t="s">
        <v>297</v>
      </c>
      <c r="F500" s="52" t="s">
        <v>117</v>
      </c>
      <c r="G500" s="52"/>
      <c r="H500" s="59">
        <f>H501</f>
        <v>323.2</v>
      </c>
      <c r="I500" s="59">
        <f>I501</f>
        <v>323.2</v>
      </c>
    </row>
    <row r="501" spans="2:9" ht="47.25" customHeight="1">
      <c r="B501" s="76" t="s">
        <v>414</v>
      </c>
      <c r="C501" s="52">
        <v>10</v>
      </c>
      <c r="D501" s="52" t="s">
        <v>65</v>
      </c>
      <c r="E501" s="52" t="s">
        <v>297</v>
      </c>
      <c r="F501" s="52" t="s">
        <v>119</v>
      </c>
      <c r="G501" s="52"/>
      <c r="H501" s="57">
        <f>H502</f>
        <v>323.2</v>
      </c>
      <c r="I501" s="57">
        <f>I502</f>
        <v>323.2</v>
      </c>
    </row>
    <row r="502" spans="2:9" ht="15">
      <c r="B502" s="77" t="s">
        <v>107</v>
      </c>
      <c r="C502" s="53">
        <v>10</v>
      </c>
      <c r="D502" s="53" t="s">
        <v>65</v>
      </c>
      <c r="E502" s="53" t="s">
        <v>297</v>
      </c>
      <c r="F502" s="53" t="s">
        <v>119</v>
      </c>
      <c r="G502" s="53" t="s">
        <v>91</v>
      </c>
      <c r="H502" s="57">
        <f>'вед.прил.14'!I336</f>
        <v>323.2</v>
      </c>
      <c r="I502" s="57">
        <f>'вед.прил.14'!J336</f>
        <v>323.2</v>
      </c>
    </row>
    <row r="503" spans="2:9" ht="14.25">
      <c r="B503" s="111" t="s">
        <v>76</v>
      </c>
      <c r="C503" s="98" t="s">
        <v>74</v>
      </c>
      <c r="D503" s="98"/>
      <c r="E503" s="98"/>
      <c r="F503" s="98"/>
      <c r="G503" s="98"/>
      <c r="H503" s="61">
        <f>H506</f>
        <v>6660</v>
      </c>
      <c r="I503" s="61">
        <f>I506</f>
        <v>6660</v>
      </c>
    </row>
    <row r="504" spans="2:9" ht="14.25">
      <c r="B504" s="97" t="s">
        <v>106</v>
      </c>
      <c r="C504" s="98" t="s">
        <v>74</v>
      </c>
      <c r="D504" s="98"/>
      <c r="E504" s="98"/>
      <c r="F504" s="98"/>
      <c r="G504" s="98" t="s">
        <v>90</v>
      </c>
      <c r="H504" s="61">
        <f>H516+H524+H519+H513</f>
        <v>6660</v>
      </c>
      <c r="I504" s="61">
        <f>I516+I524+I519+I513</f>
        <v>6660</v>
      </c>
    </row>
    <row r="505" spans="2:9" ht="14.25">
      <c r="B505" s="97" t="s">
        <v>107</v>
      </c>
      <c r="C505" s="98" t="s">
        <v>74</v>
      </c>
      <c r="D505" s="98"/>
      <c r="E505" s="98"/>
      <c r="F505" s="98"/>
      <c r="G505" s="98" t="s">
        <v>91</v>
      </c>
      <c r="H505" s="61">
        <v>0</v>
      </c>
      <c r="I505" s="61">
        <v>0</v>
      </c>
    </row>
    <row r="506" spans="2:9" ht="14.25">
      <c r="B506" s="78" t="s">
        <v>99</v>
      </c>
      <c r="C506" s="54" t="s">
        <v>74</v>
      </c>
      <c r="D506" s="54" t="s">
        <v>63</v>
      </c>
      <c r="E506" s="54"/>
      <c r="F506" s="54"/>
      <c r="G506" s="54"/>
      <c r="H506" s="56">
        <f>H507</f>
        <v>6660</v>
      </c>
      <c r="I506" s="56">
        <f>I507</f>
        <v>6660</v>
      </c>
    </row>
    <row r="507" spans="2:9" ht="60.75" customHeight="1">
      <c r="B507" s="75" t="s">
        <v>466</v>
      </c>
      <c r="C507" s="52" t="s">
        <v>74</v>
      </c>
      <c r="D507" s="52" t="s">
        <v>63</v>
      </c>
      <c r="E507" s="52" t="s">
        <v>342</v>
      </c>
      <c r="F507" s="52"/>
      <c r="G507" s="52"/>
      <c r="H507" s="57">
        <f>H508</f>
        <v>6660</v>
      </c>
      <c r="I507" s="57">
        <f>I508</f>
        <v>6660</v>
      </c>
    </row>
    <row r="508" spans="2:9" ht="60">
      <c r="B508" s="75" t="s">
        <v>467</v>
      </c>
      <c r="C508" s="52" t="s">
        <v>74</v>
      </c>
      <c r="D508" s="52" t="s">
        <v>63</v>
      </c>
      <c r="E508" s="52" t="s">
        <v>347</v>
      </c>
      <c r="F508" s="52"/>
      <c r="G508" s="52"/>
      <c r="H508" s="57">
        <f>H509+H520</f>
        <v>6660</v>
      </c>
      <c r="I508" s="57">
        <f>I509+I520</f>
        <v>6660</v>
      </c>
    </row>
    <row r="509" spans="2:9" ht="78" customHeight="1">
      <c r="B509" s="75" t="s">
        <v>344</v>
      </c>
      <c r="C509" s="52" t="s">
        <v>74</v>
      </c>
      <c r="D509" s="52" t="s">
        <v>63</v>
      </c>
      <c r="E509" s="52" t="s">
        <v>348</v>
      </c>
      <c r="F509" s="52"/>
      <c r="G509" s="52"/>
      <c r="H509" s="57">
        <f>H510</f>
        <v>660</v>
      </c>
      <c r="I509" s="57">
        <f>I510</f>
        <v>660</v>
      </c>
    </row>
    <row r="510" spans="2:9" ht="15">
      <c r="B510" s="76" t="s">
        <v>271</v>
      </c>
      <c r="C510" s="52" t="s">
        <v>74</v>
      </c>
      <c r="D510" s="52" t="s">
        <v>63</v>
      </c>
      <c r="E510" s="52" t="s">
        <v>349</v>
      </c>
      <c r="F510" s="52"/>
      <c r="G510" s="52"/>
      <c r="H510" s="57">
        <f>H514+H517+H511</f>
        <v>660</v>
      </c>
      <c r="I510" s="57">
        <f>I514+I517+I511</f>
        <v>660</v>
      </c>
    </row>
    <row r="511" spans="2:9" ht="90">
      <c r="B511" s="75" t="s">
        <v>412</v>
      </c>
      <c r="C511" s="52" t="s">
        <v>74</v>
      </c>
      <c r="D511" s="52" t="s">
        <v>63</v>
      </c>
      <c r="E511" s="52" t="s">
        <v>349</v>
      </c>
      <c r="F511" s="52" t="s">
        <v>115</v>
      </c>
      <c r="G511" s="52"/>
      <c r="H511" s="57">
        <f>H512</f>
        <v>150</v>
      </c>
      <c r="I511" s="57">
        <f>I512</f>
        <v>150</v>
      </c>
    </row>
    <row r="512" spans="2:9" ht="30">
      <c r="B512" s="75" t="s">
        <v>411</v>
      </c>
      <c r="C512" s="52" t="s">
        <v>74</v>
      </c>
      <c r="D512" s="52" t="s">
        <v>63</v>
      </c>
      <c r="E512" s="52" t="s">
        <v>349</v>
      </c>
      <c r="F512" s="52" t="s">
        <v>116</v>
      </c>
      <c r="G512" s="52"/>
      <c r="H512" s="57">
        <f>H513</f>
        <v>150</v>
      </c>
      <c r="I512" s="57">
        <f>I513</f>
        <v>150</v>
      </c>
    </row>
    <row r="513" spans="2:9" ht="15">
      <c r="B513" s="77" t="s">
        <v>106</v>
      </c>
      <c r="C513" s="53" t="s">
        <v>74</v>
      </c>
      <c r="D513" s="53" t="s">
        <v>63</v>
      </c>
      <c r="E513" s="53" t="s">
        <v>349</v>
      </c>
      <c r="F513" s="53" t="s">
        <v>116</v>
      </c>
      <c r="G513" s="53" t="s">
        <v>90</v>
      </c>
      <c r="H513" s="59">
        <f>'вед.прил.14'!I542</f>
        <v>150</v>
      </c>
      <c r="I513" s="59">
        <f>'вед.прил.14'!J542</f>
        <v>150</v>
      </c>
    </row>
    <row r="514" spans="2:9" ht="30">
      <c r="B514" s="76" t="s">
        <v>413</v>
      </c>
      <c r="C514" s="52" t="s">
        <v>74</v>
      </c>
      <c r="D514" s="52" t="s">
        <v>63</v>
      </c>
      <c r="E514" s="52" t="s">
        <v>349</v>
      </c>
      <c r="F514" s="52" t="s">
        <v>117</v>
      </c>
      <c r="G514" s="52"/>
      <c r="H514" s="57">
        <f>H515</f>
        <v>410</v>
      </c>
      <c r="I514" s="57">
        <f>I515</f>
        <v>410</v>
      </c>
    </row>
    <row r="515" spans="2:9" ht="45">
      <c r="B515" s="76" t="s">
        <v>414</v>
      </c>
      <c r="C515" s="52" t="s">
        <v>74</v>
      </c>
      <c r="D515" s="52" t="s">
        <v>63</v>
      </c>
      <c r="E515" s="52" t="s">
        <v>349</v>
      </c>
      <c r="F515" s="52" t="s">
        <v>119</v>
      </c>
      <c r="G515" s="52"/>
      <c r="H515" s="57">
        <f>H516</f>
        <v>410</v>
      </c>
      <c r="I515" s="57">
        <f>I516</f>
        <v>410</v>
      </c>
    </row>
    <row r="516" spans="2:9" ht="15">
      <c r="B516" s="77" t="s">
        <v>106</v>
      </c>
      <c r="C516" s="53" t="s">
        <v>74</v>
      </c>
      <c r="D516" s="53" t="s">
        <v>63</v>
      </c>
      <c r="E516" s="53" t="s">
        <v>349</v>
      </c>
      <c r="F516" s="53" t="s">
        <v>119</v>
      </c>
      <c r="G516" s="53" t="s">
        <v>90</v>
      </c>
      <c r="H516" s="59">
        <f>'вед.прил.14'!I545</f>
        <v>410</v>
      </c>
      <c r="I516" s="59">
        <f>'вед.прил.14'!J545</f>
        <v>410</v>
      </c>
    </row>
    <row r="517" spans="2:9" ht="30">
      <c r="B517" s="75" t="s">
        <v>131</v>
      </c>
      <c r="C517" s="52" t="s">
        <v>74</v>
      </c>
      <c r="D517" s="52" t="s">
        <v>63</v>
      </c>
      <c r="E517" s="52" t="s">
        <v>349</v>
      </c>
      <c r="F517" s="52" t="s">
        <v>130</v>
      </c>
      <c r="G517" s="52"/>
      <c r="H517" s="57">
        <f>H518</f>
        <v>100</v>
      </c>
      <c r="I517" s="57">
        <f>I518</f>
        <v>100</v>
      </c>
    </row>
    <row r="518" spans="2:9" ht="15">
      <c r="B518" s="75" t="s">
        <v>197</v>
      </c>
      <c r="C518" s="52" t="s">
        <v>74</v>
      </c>
      <c r="D518" s="52" t="s">
        <v>63</v>
      </c>
      <c r="E518" s="52" t="s">
        <v>349</v>
      </c>
      <c r="F518" s="52" t="s">
        <v>196</v>
      </c>
      <c r="G518" s="52"/>
      <c r="H518" s="57">
        <f>H519</f>
        <v>100</v>
      </c>
      <c r="I518" s="57">
        <f>I519</f>
        <v>100</v>
      </c>
    </row>
    <row r="519" spans="2:9" ht="15">
      <c r="B519" s="79" t="s">
        <v>106</v>
      </c>
      <c r="C519" s="53" t="s">
        <v>74</v>
      </c>
      <c r="D519" s="53" t="s">
        <v>63</v>
      </c>
      <c r="E519" s="53" t="s">
        <v>349</v>
      </c>
      <c r="F519" s="53" t="s">
        <v>196</v>
      </c>
      <c r="G519" s="53" t="s">
        <v>90</v>
      </c>
      <c r="H519" s="59">
        <f>'вед.прил.14'!I548</f>
        <v>100</v>
      </c>
      <c r="I519" s="59">
        <f>'вед.прил.14'!J548</f>
        <v>100</v>
      </c>
    </row>
    <row r="520" spans="2:9" ht="90">
      <c r="B520" s="75" t="s">
        <v>463</v>
      </c>
      <c r="C520" s="52" t="s">
        <v>74</v>
      </c>
      <c r="D520" s="52" t="s">
        <v>63</v>
      </c>
      <c r="E520" s="52" t="s">
        <v>346</v>
      </c>
      <c r="F520" s="52"/>
      <c r="G520" s="52"/>
      <c r="H520" s="57">
        <f aca="true" t="shared" si="58" ref="H520:I523">H521</f>
        <v>6000</v>
      </c>
      <c r="I520" s="57">
        <f t="shared" si="58"/>
        <v>6000</v>
      </c>
    </row>
    <row r="521" spans="2:9" ht="18.75" customHeight="1">
      <c r="B521" s="76" t="s">
        <v>271</v>
      </c>
      <c r="C521" s="52" t="s">
        <v>74</v>
      </c>
      <c r="D521" s="52" t="s">
        <v>63</v>
      </c>
      <c r="E521" s="108" t="s">
        <v>345</v>
      </c>
      <c r="F521" s="52"/>
      <c r="G521" s="52"/>
      <c r="H521" s="57">
        <f t="shared" si="58"/>
        <v>6000</v>
      </c>
      <c r="I521" s="57">
        <f t="shared" si="58"/>
        <v>6000</v>
      </c>
    </row>
    <row r="522" spans="2:9" ht="45">
      <c r="B522" s="75" t="s">
        <v>121</v>
      </c>
      <c r="C522" s="52" t="s">
        <v>74</v>
      </c>
      <c r="D522" s="52" t="s">
        <v>63</v>
      </c>
      <c r="E522" s="52" t="s">
        <v>345</v>
      </c>
      <c r="F522" s="52" t="s">
        <v>120</v>
      </c>
      <c r="G522" s="52"/>
      <c r="H522" s="57">
        <f t="shared" si="58"/>
        <v>6000</v>
      </c>
      <c r="I522" s="57">
        <f t="shared" si="58"/>
        <v>6000</v>
      </c>
    </row>
    <row r="523" spans="2:9" ht="15">
      <c r="B523" s="75" t="s">
        <v>199</v>
      </c>
      <c r="C523" s="52" t="s">
        <v>74</v>
      </c>
      <c r="D523" s="52" t="s">
        <v>63</v>
      </c>
      <c r="E523" s="52" t="s">
        <v>345</v>
      </c>
      <c r="F523" s="52" t="s">
        <v>198</v>
      </c>
      <c r="G523" s="52"/>
      <c r="H523" s="57">
        <f t="shared" si="58"/>
        <v>6000</v>
      </c>
      <c r="I523" s="57">
        <f t="shared" si="58"/>
        <v>6000</v>
      </c>
    </row>
    <row r="524" spans="2:9" ht="15">
      <c r="B524" s="77" t="s">
        <v>106</v>
      </c>
      <c r="C524" s="53" t="s">
        <v>74</v>
      </c>
      <c r="D524" s="53" t="s">
        <v>63</v>
      </c>
      <c r="E524" s="53" t="s">
        <v>345</v>
      </c>
      <c r="F524" s="53" t="s">
        <v>198</v>
      </c>
      <c r="G524" s="53" t="s">
        <v>90</v>
      </c>
      <c r="H524" s="59">
        <f>'вед.прил.14'!I553</f>
        <v>6000</v>
      </c>
      <c r="I524" s="59">
        <f>'вед.прил.14'!J553</f>
        <v>6000</v>
      </c>
    </row>
    <row r="525" spans="2:9" ht="28.5">
      <c r="B525" s="81" t="s">
        <v>215</v>
      </c>
      <c r="C525" s="54" t="s">
        <v>98</v>
      </c>
      <c r="D525" s="54"/>
      <c r="E525" s="54"/>
      <c r="F525" s="54"/>
      <c r="G525" s="54"/>
      <c r="H525" s="56">
        <f>H528</f>
        <v>5315.2</v>
      </c>
      <c r="I525" s="56">
        <f>I528</f>
        <v>5315.2</v>
      </c>
    </row>
    <row r="526" spans="2:9" ht="14.25">
      <c r="B526" s="97" t="s">
        <v>106</v>
      </c>
      <c r="C526" s="54" t="s">
        <v>98</v>
      </c>
      <c r="D526" s="54"/>
      <c r="E526" s="54"/>
      <c r="F526" s="54"/>
      <c r="G526" s="54" t="s">
        <v>90</v>
      </c>
      <c r="H526" s="56">
        <f>H534</f>
        <v>5315.2</v>
      </c>
      <c r="I526" s="56">
        <f>I534</f>
        <v>5315.2</v>
      </c>
    </row>
    <row r="527" spans="2:9" ht="14.25">
      <c r="B527" s="97" t="s">
        <v>107</v>
      </c>
      <c r="C527" s="54" t="s">
        <v>98</v>
      </c>
      <c r="D527" s="54"/>
      <c r="E527" s="54"/>
      <c r="F527" s="54"/>
      <c r="G527" s="54" t="s">
        <v>91</v>
      </c>
      <c r="H527" s="56">
        <v>0</v>
      </c>
      <c r="I527" s="56">
        <v>0</v>
      </c>
    </row>
    <row r="528" spans="2:9" ht="24.75" customHeight="1">
      <c r="B528" s="81" t="s">
        <v>216</v>
      </c>
      <c r="C528" s="54" t="s">
        <v>98</v>
      </c>
      <c r="D528" s="54" t="s">
        <v>57</v>
      </c>
      <c r="E528" s="54"/>
      <c r="F528" s="54"/>
      <c r="G528" s="54"/>
      <c r="H528" s="56">
        <f aca="true" t="shared" si="59" ref="H528:I533">H529</f>
        <v>5315.2</v>
      </c>
      <c r="I528" s="56">
        <f t="shared" si="59"/>
        <v>5315.2</v>
      </c>
    </row>
    <row r="529" spans="2:9" ht="16.5" customHeight="1">
      <c r="B529" s="76" t="s">
        <v>30</v>
      </c>
      <c r="C529" s="52" t="s">
        <v>98</v>
      </c>
      <c r="D529" s="52" t="s">
        <v>57</v>
      </c>
      <c r="E529" s="52" t="s">
        <v>243</v>
      </c>
      <c r="F529" s="54"/>
      <c r="G529" s="54"/>
      <c r="H529" s="57">
        <f t="shared" si="59"/>
        <v>5315.2</v>
      </c>
      <c r="I529" s="57">
        <f t="shared" si="59"/>
        <v>5315.2</v>
      </c>
    </row>
    <row r="530" spans="2:9" ht="26.25" customHeight="1">
      <c r="B530" s="76" t="s">
        <v>257</v>
      </c>
      <c r="C530" s="52" t="s">
        <v>98</v>
      </c>
      <c r="D530" s="52" t="s">
        <v>57</v>
      </c>
      <c r="E530" s="52" t="s">
        <v>243</v>
      </c>
      <c r="F530" s="52"/>
      <c r="G530" s="52"/>
      <c r="H530" s="57">
        <f t="shared" si="59"/>
        <v>5315.2</v>
      </c>
      <c r="I530" s="57">
        <f t="shared" si="59"/>
        <v>5315.2</v>
      </c>
    </row>
    <row r="531" spans="2:9" ht="59.25" customHeight="1">
      <c r="B531" s="76" t="s">
        <v>26</v>
      </c>
      <c r="C531" s="52" t="s">
        <v>98</v>
      </c>
      <c r="D531" s="52" t="s">
        <v>57</v>
      </c>
      <c r="E531" s="52" t="s">
        <v>259</v>
      </c>
      <c r="F531" s="52"/>
      <c r="G531" s="52"/>
      <c r="H531" s="57">
        <f t="shared" si="59"/>
        <v>5315.2</v>
      </c>
      <c r="I531" s="57">
        <f t="shared" si="59"/>
        <v>5315.2</v>
      </c>
    </row>
    <row r="532" spans="2:9" ht="27" customHeight="1">
      <c r="B532" s="76" t="s">
        <v>258</v>
      </c>
      <c r="C532" s="52" t="s">
        <v>98</v>
      </c>
      <c r="D532" s="52" t="s">
        <v>57</v>
      </c>
      <c r="E532" s="52" t="s">
        <v>259</v>
      </c>
      <c r="F532" s="52" t="s">
        <v>211</v>
      </c>
      <c r="G532" s="52"/>
      <c r="H532" s="57">
        <f t="shared" si="59"/>
        <v>5315.2</v>
      </c>
      <c r="I532" s="57">
        <f t="shared" si="59"/>
        <v>5315.2</v>
      </c>
    </row>
    <row r="533" spans="2:9" ht="15">
      <c r="B533" s="76" t="s">
        <v>213</v>
      </c>
      <c r="C533" s="52" t="s">
        <v>98</v>
      </c>
      <c r="D533" s="52" t="s">
        <v>57</v>
      </c>
      <c r="E533" s="52" t="s">
        <v>259</v>
      </c>
      <c r="F533" s="52" t="s">
        <v>212</v>
      </c>
      <c r="G533" s="52"/>
      <c r="H533" s="57">
        <f t="shared" si="59"/>
        <v>5315.2</v>
      </c>
      <c r="I533" s="57">
        <f t="shared" si="59"/>
        <v>5315.2</v>
      </c>
    </row>
    <row r="534" spans="2:9" ht="15">
      <c r="B534" s="77" t="s">
        <v>106</v>
      </c>
      <c r="C534" s="53" t="s">
        <v>98</v>
      </c>
      <c r="D534" s="53" t="s">
        <v>57</v>
      </c>
      <c r="E534" s="53" t="s">
        <v>259</v>
      </c>
      <c r="F534" s="53" t="s">
        <v>212</v>
      </c>
      <c r="G534" s="53" t="s">
        <v>90</v>
      </c>
      <c r="H534" s="59">
        <f>'вед.прил.14'!I588</f>
        <v>5315.2</v>
      </c>
      <c r="I534" s="59">
        <f>'вед.прил.14'!J588</f>
        <v>5315.2</v>
      </c>
    </row>
    <row r="535" spans="2:9" ht="15">
      <c r="B535" s="111" t="s">
        <v>206</v>
      </c>
      <c r="C535" s="113"/>
      <c r="D535" s="113"/>
      <c r="E535" s="113"/>
      <c r="F535" s="113"/>
      <c r="G535" s="113"/>
      <c r="H535" s="61">
        <f aca="true" t="shared" si="60" ref="H535:I537">H7+H124+H175+H243+H371+H428+H503+H525</f>
        <v>538457.6</v>
      </c>
      <c r="I535" s="61">
        <f t="shared" si="60"/>
        <v>494547.2</v>
      </c>
    </row>
    <row r="536" spans="2:9" ht="15">
      <c r="B536" s="97" t="s">
        <v>106</v>
      </c>
      <c r="C536" s="113"/>
      <c r="D536" s="113"/>
      <c r="E536" s="113"/>
      <c r="F536" s="113"/>
      <c r="G536" s="113" t="s">
        <v>90</v>
      </c>
      <c r="H536" s="61">
        <f t="shared" si="60"/>
        <v>357072.7</v>
      </c>
      <c r="I536" s="61">
        <f t="shared" si="60"/>
        <v>356488.3</v>
      </c>
    </row>
    <row r="537" spans="2:9" ht="15">
      <c r="B537" s="97" t="s">
        <v>107</v>
      </c>
      <c r="C537" s="113"/>
      <c r="D537" s="113"/>
      <c r="E537" s="113"/>
      <c r="F537" s="113"/>
      <c r="G537" s="113" t="s">
        <v>91</v>
      </c>
      <c r="H537" s="61">
        <f t="shared" si="60"/>
        <v>181384.9</v>
      </c>
      <c r="I537" s="61">
        <f t="shared" si="60"/>
        <v>138058.9</v>
      </c>
    </row>
    <row r="538" spans="2:8" ht="21" customHeight="1">
      <c r="B538" s="219"/>
      <c r="C538" s="219"/>
      <c r="D538" s="219"/>
      <c r="E538" s="219"/>
      <c r="F538" s="219"/>
      <c r="G538" s="219"/>
      <c r="H538" s="219"/>
    </row>
    <row r="539" spans="2:8" ht="19.5" customHeight="1">
      <c r="B539" s="220"/>
      <c r="C539" s="220"/>
      <c r="D539" s="220"/>
      <c r="E539" s="220"/>
      <c r="F539" s="220"/>
      <c r="G539" s="220"/>
      <c r="H539" s="220"/>
    </row>
    <row r="540" spans="2:8" ht="12.75">
      <c r="B540" s="229"/>
      <c r="C540" s="229"/>
      <c r="D540" s="229"/>
      <c r="E540" s="229"/>
      <c r="F540" s="229"/>
      <c r="G540" s="229"/>
      <c r="H540" s="229"/>
    </row>
    <row r="541" spans="2:8" ht="12.75">
      <c r="B541" s="229"/>
      <c r="C541" s="229"/>
      <c r="D541" s="229"/>
      <c r="E541" s="229"/>
      <c r="F541" s="229"/>
      <c r="G541" s="229"/>
      <c r="H541" s="229"/>
    </row>
    <row r="542" spans="2:8" ht="12.75">
      <c r="B542" s="229"/>
      <c r="C542" s="229"/>
      <c r="D542" s="229"/>
      <c r="E542" s="229"/>
      <c r="F542" s="229"/>
      <c r="G542" s="229"/>
      <c r="H542" s="229"/>
    </row>
    <row r="543" spans="2:8" ht="12.75">
      <c r="B543" s="229"/>
      <c r="C543" s="229"/>
      <c r="D543" s="229"/>
      <c r="E543" s="229"/>
      <c r="F543" s="229"/>
      <c r="G543" s="229"/>
      <c r="H543" s="229"/>
    </row>
    <row r="544" spans="2:8" ht="12.75">
      <c r="B544" s="229"/>
      <c r="C544" s="229"/>
      <c r="D544" s="229"/>
      <c r="E544" s="229"/>
      <c r="F544" s="229"/>
      <c r="G544" s="229"/>
      <c r="H544" s="229"/>
    </row>
    <row r="545" spans="2:8" ht="12.75">
      <c r="B545" s="229"/>
      <c r="C545" s="229"/>
      <c r="D545" s="229"/>
      <c r="E545" s="229"/>
      <c r="F545" s="229"/>
      <c r="G545" s="229"/>
      <c r="H545" s="229"/>
    </row>
    <row r="546" spans="2:8" ht="12.75">
      <c r="B546" s="229"/>
      <c r="C546" s="229"/>
      <c r="D546" s="229"/>
      <c r="E546" s="229"/>
      <c r="F546" s="229"/>
      <c r="G546" s="229"/>
      <c r="H546" s="229"/>
    </row>
    <row r="547" spans="2:8" ht="12.75">
      <c r="B547" s="229"/>
      <c r="C547" s="229"/>
      <c r="D547" s="229"/>
      <c r="E547" s="229"/>
      <c r="F547" s="229"/>
      <c r="G547" s="229"/>
      <c r="H547" s="229"/>
    </row>
    <row r="548" spans="2:8" ht="12.75">
      <c r="B548" s="229"/>
      <c r="C548" s="229"/>
      <c r="D548" s="229"/>
      <c r="E548" s="229"/>
      <c r="F548" s="229"/>
      <c r="G548" s="229"/>
      <c r="H548" s="229"/>
    </row>
    <row r="549" spans="2:8" ht="12.75">
      <c r="B549" s="229"/>
      <c r="C549" s="229"/>
      <c r="D549" s="229"/>
      <c r="E549" s="229"/>
      <c r="F549" s="229"/>
      <c r="G549" s="229"/>
      <c r="H549" s="229"/>
    </row>
    <row r="550" spans="2:8" ht="12.75">
      <c r="B550" s="229"/>
      <c r="C550" s="229"/>
      <c r="D550" s="229"/>
      <c r="E550" s="229"/>
      <c r="F550" s="229"/>
      <c r="G550" s="229"/>
      <c r="H550" s="229"/>
    </row>
    <row r="551" spans="2:8" ht="12.75">
      <c r="B551" s="229"/>
      <c r="C551" s="229"/>
      <c r="D551" s="229"/>
      <c r="E551" s="229"/>
      <c r="F551" s="229"/>
      <c r="G551" s="229"/>
      <c r="H551" s="229"/>
    </row>
    <row r="552" spans="2:8" ht="12.75">
      <c r="B552" s="229"/>
      <c r="C552" s="229"/>
      <c r="D552" s="229"/>
      <c r="E552" s="229"/>
      <c r="F552" s="229"/>
      <c r="G552" s="229"/>
      <c r="H552" s="229"/>
    </row>
    <row r="553" spans="2:8" ht="12.75">
      <c r="B553" s="229"/>
      <c r="C553" s="229"/>
      <c r="D553" s="229"/>
      <c r="E553" s="229"/>
      <c r="F553" s="229"/>
      <c r="G553" s="229"/>
      <c r="H553" s="229"/>
    </row>
    <row r="554" spans="2:8" ht="12.75">
      <c r="B554" s="229"/>
      <c r="C554" s="229"/>
      <c r="D554" s="229"/>
      <c r="E554" s="229"/>
      <c r="F554" s="229"/>
      <c r="G554" s="229"/>
      <c r="H554" s="229"/>
    </row>
    <row r="555" spans="2:8" ht="12.75">
      <c r="B555" s="229"/>
      <c r="C555" s="229"/>
      <c r="D555" s="229"/>
      <c r="E555" s="229"/>
      <c r="F555" s="229"/>
      <c r="G555" s="229"/>
      <c r="H555" s="229"/>
    </row>
    <row r="556" spans="2:8" ht="12.75">
      <c r="B556" s="229"/>
      <c r="C556" s="229"/>
      <c r="D556" s="229"/>
      <c r="E556" s="229"/>
      <c r="F556" s="229"/>
      <c r="G556" s="229"/>
      <c r="H556" s="229"/>
    </row>
    <row r="557" spans="2:8" ht="12.75">
      <c r="B557" s="229"/>
      <c r="C557" s="229"/>
      <c r="D557" s="229"/>
      <c r="E557" s="229"/>
      <c r="F557" s="229"/>
      <c r="G557" s="229"/>
      <c r="H557" s="229"/>
    </row>
    <row r="558" spans="2:8" ht="12.75">
      <c r="B558" s="229"/>
      <c r="C558" s="229"/>
      <c r="D558" s="229"/>
      <c r="E558" s="229"/>
      <c r="F558" s="229"/>
      <c r="G558" s="229"/>
      <c r="H558" s="229"/>
    </row>
    <row r="559" spans="2:8" ht="12.75">
      <c r="B559" s="229"/>
      <c r="C559" s="229"/>
      <c r="D559" s="229"/>
      <c r="E559" s="229"/>
      <c r="F559" s="229"/>
      <c r="G559" s="229"/>
      <c r="H559" s="229"/>
    </row>
    <row r="560" spans="2:8" ht="12.75">
      <c r="B560" s="229"/>
      <c r="C560" s="229"/>
      <c r="D560" s="229"/>
      <c r="E560" s="229"/>
      <c r="F560" s="229"/>
      <c r="G560" s="229"/>
      <c r="H560" s="229"/>
    </row>
    <row r="561" spans="2:8" ht="12.75">
      <c r="B561" s="229"/>
      <c r="C561" s="229"/>
      <c r="D561" s="229"/>
      <c r="E561" s="229"/>
      <c r="F561" s="229"/>
      <c r="G561" s="229"/>
      <c r="H561" s="229"/>
    </row>
    <row r="562" spans="2:8" ht="12.75">
      <c r="B562" s="229"/>
      <c r="C562" s="229"/>
      <c r="D562" s="229"/>
      <c r="E562" s="229"/>
      <c r="F562" s="229"/>
      <c r="G562" s="229"/>
      <c r="H562" s="229"/>
    </row>
    <row r="563" spans="3:8" ht="12.75">
      <c r="C563" s="19"/>
      <c r="D563" s="19"/>
      <c r="E563" s="19"/>
      <c r="F563" s="19"/>
      <c r="G563" s="19"/>
      <c r="H563" s="18"/>
    </row>
    <row r="564" spans="3:8" ht="12.75">
      <c r="C564" s="19"/>
      <c r="D564" s="19"/>
      <c r="E564" s="19"/>
      <c r="F564" s="19"/>
      <c r="G564" s="19"/>
      <c r="H564" s="18"/>
    </row>
    <row r="565" spans="3:8" ht="12.75">
      <c r="C565" s="19"/>
      <c r="D565" s="19"/>
      <c r="E565" s="19"/>
      <c r="F565" s="19"/>
      <c r="G565" s="19"/>
      <c r="H565" s="18"/>
    </row>
    <row r="566" spans="3:8" ht="12.75">
      <c r="C566" s="19"/>
      <c r="D566" s="19"/>
      <c r="E566" s="19"/>
      <c r="F566" s="19"/>
      <c r="G566" s="19"/>
      <c r="H566" s="18"/>
    </row>
    <row r="567" spans="3:8" ht="12.75">
      <c r="C567" s="19"/>
      <c r="D567" s="19"/>
      <c r="E567" s="19"/>
      <c r="F567" s="19"/>
      <c r="G567" s="19"/>
      <c r="H567" s="18"/>
    </row>
    <row r="568" spans="3:8" ht="12.75">
      <c r="C568" s="19"/>
      <c r="D568" s="19"/>
      <c r="E568" s="19"/>
      <c r="F568" s="19"/>
      <c r="G568" s="19"/>
      <c r="H568" s="18"/>
    </row>
    <row r="569" spans="3:8" ht="12.75">
      <c r="C569" s="19"/>
      <c r="D569" s="19"/>
      <c r="E569" s="19"/>
      <c r="F569" s="19"/>
      <c r="G569" s="19"/>
      <c r="H569" s="18"/>
    </row>
    <row r="570" spans="3:8" ht="12.75">
      <c r="C570" s="19"/>
      <c r="D570" s="19"/>
      <c r="E570" s="19"/>
      <c r="F570" s="19"/>
      <c r="G570" s="19"/>
      <c r="H570" s="18"/>
    </row>
    <row r="571" spans="3:8" ht="12.75">
      <c r="C571" s="19"/>
      <c r="D571" s="19"/>
      <c r="E571" s="19"/>
      <c r="F571" s="19"/>
      <c r="G571" s="19"/>
      <c r="H571" s="18"/>
    </row>
    <row r="572" spans="3:8" ht="12.75">
      <c r="C572" s="19"/>
      <c r="D572" s="19"/>
      <c r="E572" s="19"/>
      <c r="F572" s="19"/>
      <c r="G572" s="19"/>
      <c r="H572" s="18"/>
    </row>
    <row r="573" spans="3:8" ht="12.75">
      <c r="C573" s="19"/>
      <c r="D573" s="19"/>
      <c r="E573" s="19"/>
      <c r="F573" s="19"/>
      <c r="G573" s="19"/>
      <c r="H573" s="18"/>
    </row>
    <row r="574" spans="3:8" ht="12.75">
      <c r="C574" s="19"/>
      <c r="D574" s="19"/>
      <c r="E574" s="19"/>
      <c r="F574" s="19"/>
      <c r="G574" s="19"/>
      <c r="H574" s="18"/>
    </row>
    <row r="575" spans="3:8" ht="12.75">
      <c r="C575" s="19"/>
      <c r="D575" s="19"/>
      <c r="E575" s="19"/>
      <c r="F575" s="19"/>
      <c r="G575" s="19"/>
      <c r="H575" s="18"/>
    </row>
    <row r="576" spans="3:8" ht="12.75">
      <c r="C576" s="19"/>
      <c r="D576" s="19"/>
      <c r="E576" s="19"/>
      <c r="F576" s="19"/>
      <c r="G576" s="19"/>
      <c r="H576" s="18"/>
    </row>
    <row r="577" spans="3:8" ht="12.75">
      <c r="C577" s="19"/>
      <c r="D577" s="19"/>
      <c r="E577" s="19"/>
      <c r="F577" s="19"/>
      <c r="G577" s="19"/>
      <c r="H577" s="18"/>
    </row>
    <row r="578" spans="3:8" ht="12.75">
      <c r="C578" s="19"/>
      <c r="D578" s="19"/>
      <c r="E578" s="19"/>
      <c r="F578" s="19"/>
      <c r="G578" s="19"/>
      <c r="H578" s="18"/>
    </row>
    <row r="579" spans="3:8" ht="12.75">
      <c r="C579" s="19"/>
      <c r="D579" s="19"/>
      <c r="E579" s="19"/>
      <c r="F579" s="19"/>
      <c r="G579" s="19"/>
      <c r="H579" s="18"/>
    </row>
    <row r="580" spans="3:8" ht="12.75">
      <c r="C580" s="19"/>
      <c r="D580" s="19"/>
      <c r="E580" s="19"/>
      <c r="F580" s="19"/>
      <c r="G580" s="19"/>
      <c r="H580" s="18"/>
    </row>
    <row r="581" spans="3:8" ht="12.75">
      <c r="C581" s="19"/>
      <c r="D581" s="19"/>
      <c r="E581" s="19"/>
      <c r="F581" s="19"/>
      <c r="G581" s="19"/>
      <c r="H581" s="18"/>
    </row>
    <row r="582" spans="3:8" ht="12.75">
      <c r="C582" s="19"/>
      <c r="D582" s="19"/>
      <c r="E582" s="19"/>
      <c r="F582" s="19"/>
      <c r="G582" s="19"/>
      <c r="H582" s="18"/>
    </row>
    <row r="583" spans="3:8" ht="12.75">
      <c r="C583" s="19"/>
      <c r="D583" s="19"/>
      <c r="E583" s="19"/>
      <c r="F583" s="19"/>
      <c r="G583" s="19"/>
      <c r="H583" s="18"/>
    </row>
    <row r="584" spans="3:8" ht="12.75">
      <c r="C584" s="19"/>
      <c r="D584" s="19"/>
      <c r="E584" s="19"/>
      <c r="F584" s="19"/>
      <c r="G584" s="19"/>
      <c r="H584" s="18"/>
    </row>
    <row r="585" spans="3:8" ht="12.75">
      <c r="C585" s="19"/>
      <c r="D585" s="19"/>
      <c r="E585" s="19"/>
      <c r="F585" s="19"/>
      <c r="G585" s="19"/>
      <c r="H585" s="18"/>
    </row>
    <row r="586" spans="3:8" ht="12.75">
      <c r="C586" s="19"/>
      <c r="D586" s="19"/>
      <c r="E586" s="19"/>
      <c r="F586" s="19"/>
      <c r="G586" s="19"/>
      <c r="H586" s="18"/>
    </row>
    <row r="587" spans="3:8" ht="12.75">
      <c r="C587" s="19"/>
      <c r="D587" s="19"/>
      <c r="E587" s="19"/>
      <c r="F587" s="19"/>
      <c r="G587" s="19"/>
      <c r="H587" s="18"/>
    </row>
    <row r="588" spans="3:8" ht="12.75">
      <c r="C588" s="19"/>
      <c r="D588" s="19"/>
      <c r="E588" s="19"/>
      <c r="F588" s="19"/>
      <c r="G588" s="19"/>
      <c r="H588" s="18"/>
    </row>
    <row r="589" spans="3:8" ht="12.75">
      <c r="C589" s="19"/>
      <c r="D589" s="19"/>
      <c r="E589" s="19"/>
      <c r="F589" s="19"/>
      <c r="G589" s="19"/>
      <c r="H589" s="18"/>
    </row>
    <row r="590" spans="3:8" ht="12.75">
      <c r="C590" s="19"/>
      <c r="D590" s="19"/>
      <c r="E590" s="19"/>
      <c r="F590" s="19"/>
      <c r="G590" s="19"/>
      <c r="H590" s="18"/>
    </row>
    <row r="591" spans="3:8" ht="12.75">
      <c r="C591" s="19"/>
      <c r="D591" s="19"/>
      <c r="E591" s="19"/>
      <c r="F591" s="19"/>
      <c r="G591" s="19"/>
      <c r="H591" s="18"/>
    </row>
    <row r="592" spans="3:8" ht="12.75">
      <c r="C592" s="19"/>
      <c r="D592" s="19"/>
      <c r="E592" s="19"/>
      <c r="F592" s="19"/>
      <c r="G592" s="19"/>
      <c r="H592" s="18"/>
    </row>
    <row r="593" spans="3:8" ht="12.75">
      <c r="C593" s="19"/>
      <c r="D593" s="19"/>
      <c r="E593" s="19"/>
      <c r="F593" s="19"/>
      <c r="G593" s="19"/>
      <c r="H593" s="18"/>
    </row>
    <row r="594" spans="3:8" ht="12.75">
      <c r="C594" s="19"/>
      <c r="D594" s="19"/>
      <c r="E594" s="19"/>
      <c r="F594" s="19"/>
      <c r="G594" s="19"/>
      <c r="H594" s="18"/>
    </row>
    <row r="595" spans="3:8" ht="12.75">
      <c r="C595" s="19"/>
      <c r="D595" s="19"/>
      <c r="E595" s="19"/>
      <c r="F595" s="19"/>
      <c r="G595" s="19"/>
      <c r="H595" s="18"/>
    </row>
    <row r="596" spans="3:8" ht="12.75">
      <c r="C596" s="19"/>
      <c r="D596" s="19"/>
      <c r="E596" s="19"/>
      <c r="F596" s="19"/>
      <c r="G596" s="19"/>
      <c r="H596" s="18"/>
    </row>
    <row r="597" spans="3:8" ht="12.75">
      <c r="C597" s="19"/>
      <c r="D597" s="19"/>
      <c r="E597" s="19"/>
      <c r="F597" s="19"/>
      <c r="G597" s="19"/>
      <c r="H597" s="18"/>
    </row>
    <row r="598" spans="3:8" ht="12.75">
      <c r="C598" s="19"/>
      <c r="D598" s="19"/>
      <c r="E598" s="19"/>
      <c r="F598" s="19"/>
      <c r="G598" s="19"/>
      <c r="H598" s="18"/>
    </row>
    <row r="599" spans="3:8" ht="12.75">
      <c r="C599" s="19"/>
      <c r="D599" s="19"/>
      <c r="E599" s="19"/>
      <c r="F599" s="19"/>
      <c r="G599" s="19"/>
      <c r="H599" s="18"/>
    </row>
    <row r="600" spans="3:8" ht="12.75">
      <c r="C600" s="19"/>
      <c r="D600" s="19"/>
      <c r="E600" s="19"/>
      <c r="F600" s="19"/>
      <c r="G600" s="19"/>
      <c r="H600" s="18"/>
    </row>
    <row r="601" spans="3:8" ht="12.75">
      <c r="C601" s="19"/>
      <c r="D601" s="19"/>
      <c r="E601" s="19"/>
      <c r="F601" s="19"/>
      <c r="G601" s="19"/>
      <c r="H601" s="18"/>
    </row>
    <row r="602" spans="3:8" ht="12.75">
      <c r="C602" s="19"/>
      <c r="D602" s="19"/>
      <c r="E602" s="19"/>
      <c r="F602" s="19"/>
      <c r="G602" s="19"/>
      <c r="H602" s="18"/>
    </row>
    <row r="603" spans="3:8" ht="12.75">
      <c r="C603" s="19"/>
      <c r="D603" s="19"/>
      <c r="E603" s="19"/>
      <c r="F603" s="19"/>
      <c r="G603" s="19"/>
      <c r="H603" s="18"/>
    </row>
    <row r="604" spans="3:8" ht="12.75">
      <c r="C604" s="19"/>
      <c r="D604" s="19"/>
      <c r="E604" s="19"/>
      <c r="F604" s="19"/>
      <c r="G604" s="19"/>
      <c r="H604" s="18"/>
    </row>
    <row r="605" spans="3:8" ht="12.75">
      <c r="C605" s="19"/>
      <c r="D605" s="19"/>
      <c r="E605" s="19"/>
      <c r="F605" s="19"/>
      <c r="G605" s="19"/>
      <c r="H605" s="18"/>
    </row>
    <row r="606" spans="3:8" ht="12.75">
      <c r="C606" s="19"/>
      <c r="D606" s="19"/>
      <c r="E606" s="19"/>
      <c r="F606" s="19"/>
      <c r="G606" s="19"/>
      <c r="H606" s="18"/>
    </row>
    <row r="607" spans="3:8" ht="12.75">
      <c r="C607" s="19"/>
      <c r="D607" s="19"/>
      <c r="E607" s="19"/>
      <c r="F607" s="19"/>
      <c r="G607" s="19"/>
      <c r="H607" s="18"/>
    </row>
    <row r="608" spans="3:8" ht="12.75">
      <c r="C608" s="19"/>
      <c r="D608" s="19"/>
      <c r="E608" s="19"/>
      <c r="F608" s="19"/>
      <c r="G608" s="19"/>
      <c r="H608" s="18"/>
    </row>
    <row r="609" spans="3:8" ht="12.75">
      <c r="C609" s="19"/>
      <c r="D609" s="19"/>
      <c r="E609" s="19"/>
      <c r="F609" s="19"/>
      <c r="G609" s="19"/>
      <c r="H609" s="18"/>
    </row>
    <row r="610" spans="3:8" ht="12.75">
      <c r="C610" s="19"/>
      <c r="D610" s="19"/>
      <c r="E610" s="19"/>
      <c r="F610" s="19"/>
      <c r="G610" s="19"/>
      <c r="H610" s="18"/>
    </row>
    <row r="611" spans="3:8" ht="12.75">
      <c r="C611" s="19"/>
      <c r="D611" s="19"/>
      <c r="E611" s="19"/>
      <c r="F611" s="19"/>
      <c r="G611" s="19"/>
      <c r="H611" s="18"/>
    </row>
    <row r="612" spans="3:8" ht="12.75">
      <c r="C612" s="19"/>
      <c r="D612" s="19"/>
      <c r="E612" s="19"/>
      <c r="F612" s="19"/>
      <c r="G612" s="19"/>
      <c r="H612" s="18"/>
    </row>
    <row r="613" spans="3:8" ht="12.75">
      <c r="C613" s="19"/>
      <c r="D613" s="19"/>
      <c r="E613" s="19"/>
      <c r="F613" s="19"/>
      <c r="G613" s="19"/>
      <c r="H613" s="18"/>
    </row>
    <row r="614" spans="3:8" ht="12.75">
      <c r="C614" s="19"/>
      <c r="D614" s="19"/>
      <c r="E614" s="19"/>
      <c r="F614" s="19"/>
      <c r="G614" s="19"/>
      <c r="H614" s="18"/>
    </row>
    <row r="615" spans="3:8" ht="12.75">
      <c r="C615" s="19"/>
      <c r="D615" s="19"/>
      <c r="E615" s="19"/>
      <c r="F615" s="19"/>
      <c r="G615" s="19"/>
      <c r="H615" s="18"/>
    </row>
    <row r="616" spans="3:8" ht="12.75">
      <c r="C616" s="19"/>
      <c r="D616" s="19"/>
      <c r="E616" s="19"/>
      <c r="F616" s="19"/>
      <c r="G616" s="19"/>
      <c r="H616" s="18"/>
    </row>
    <row r="617" spans="3:8" ht="12.75">
      <c r="C617" s="19"/>
      <c r="D617" s="19"/>
      <c r="E617" s="19"/>
      <c r="F617" s="19"/>
      <c r="G617" s="19"/>
      <c r="H617" s="18"/>
    </row>
    <row r="618" spans="3:8" ht="12.75">
      <c r="C618" s="19"/>
      <c r="D618" s="19"/>
      <c r="E618" s="19"/>
      <c r="F618" s="19"/>
      <c r="G618" s="19"/>
      <c r="H618" s="18"/>
    </row>
    <row r="619" spans="3:8" ht="12.75">
      <c r="C619" s="19"/>
      <c r="D619" s="19"/>
      <c r="E619" s="19"/>
      <c r="F619" s="19"/>
      <c r="G619" s="19"/>
      <c r="H619" s="18"/>
    </row>
    <row r="620" spans="3:8" ht="12.75">
      <c r="C620" s="19"/>
      <c r="D620" s="19"/>
      <c r="E620" s="19"/>
      <c r="F620" s="19"/>
      <c r="G620" s="19"/>
      <c r="H620" s="18"/>
    </row>
    <row r="621" spans="3:8" ht="12.75">
      <c r="C621" s="19"/>
      <c r="D621" s="19"/>
      <c r="E621" s="19"/>
      <c r="F621" s="19"/>
      <c r="G621" s="19"/>
      <c r="H621" s="18"/>
    </row>
    <row r="622" spans="3:8" ht="12.75">
      <c r="C622" s="19"/>
      <c r="D622" s="19"/>
      <c r="E622" s="19"/>
      <c r="F622" s="19"/>
      <c r="G622" s="19"/>
      <c r="H622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1:D1"/>
    <mergeCell ref="B2:I2"/>
    <mergeCell ref="F1:I1"/>
    <mergeCell ref="B540:H562"/>
    <mergeCell ref="B538:H539"/>
    <mergeCell ref="H4:I5"/>
    <mergeCell ref="B4:B6"/>
    <mergeCell ref="C4:C6"/>
    <mergeCell ref="D4:D6"/>
    <mergeCell ref="E4:E6"/>
    <mergeCell ref="F4:F6"/>
    <mergeCell ref="G4:G6"/>
  </mergeCells>
  <printOptions horizontalCentered="1"/>
  <pageMargins left="0.984251968503937" right="0.5905511811023623" top="0.7874015748031497" bottom="0.7874015748031497" header="0" footer="0"/>
  <pageSetup horizontalDpi="600" verticalDpi="600" orientation="portrait" paperSize="9" scale="85" r:id="rId2"/>
  <headerFooter alignWithMargins="0">
    <oddHeader>&amp;C 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O858"/>
  <sheetViews>
    <sheetView view="pageBreakPreview" zoomScaleSheetLayoutView="100" zoomScalePageLayoutView="0" workbookViewId="0" topLeftCell="A384">
      <selection activeCell="B394" sqref="B394"/>
    </sheetView>
  </sheetViews>
  <sheetFormatPr defaultColWidth="9.125" defaultRowHeight="12.75"/>
  <cols>
    <col min="1" max="1" width="42.375" style="48" customWidth="1"/>
    <col min="2" max="2" width="5.375" style="27" customWidth="1"/>
    <col min="3" max="3" width="5.125" style="27" customWidth="1"/>
    <col min="4" max="4" width="4.625" style="27" customWidth="1"/>
    <col min="5" max="5" width="16.125" style="27" customWidth="1"/>
    <col min="6" max="6" width="4.875" style="27" customWidth="1"/>
    <col min="7" max="7" width="3.875" style="27" customWidth="1"/>
    <col min="8" max="8" width="5.625" style="27" hidden="1" customWidth="1"/>
    <col min="9" max="9" width="9.875" style="49" customWidth="1"/>
    <col min="10" max="10" width="10.125" style="28" customWidth="1"/>
    <col min="11" max="13" width="10.125" style="28" hidden="1" customWidth="1"/>
    <col min="14" max="14" width="4.25390625" style="28" customWidth="1"/>
    <col min="15" max="20" width="9.125" style="28" hidden="1" customWidth="1"/>
    <col min="21" max="21" width="15.375" style="28" bestFit="1" customWidth="1"/>
    <col min="22" max="22" width="9.125" style="28" customWidth="1"/>
    <col min="23" max="23" width="0.12890625" style="28" customWidth="1"/>
    <col min="24" max="26" width="9.125" style="28" hidden="1" customWidth="1"/>
    <col min="27" max="16384" width="9.125" style="28" customWidth="1"/>
  </cols>
  <sheetData>
    <row r="1" spans="1:13" ht="72.75" customHeight="1">
      <c r="A1" s="25" t="s">
        <v>79</v>
      </c>
      <c r="B1" s="26"/>
      <c r="C1" s="26"/>
      <c r="E1" s="223" t="s">
        <v>475</v>
      </c>
      <c r="F1" s="223"/>
      <c r="G1" s="223"/>
      <c r="H1" s="223"/>
      <c r="I1" s="223"/>
      <c r="J1" s="223"/>
      <c r="K1" s="223"/>
      <c r="L1" s="223"/>
      <c r="M1" s="223"/>
    </row>
    <row r="2" spans="1:13" ht="18.75">
      <c r="A2" s="25"/>
      <c r="B2" s="26"/>
      <c r="C2" s="26"/>
      <c r="F2" s="26"/>
      <c r="G2" s="26"/>
      <c r="H2" s="26"/>
      <c r="I2" s="70"/>
      <c r="J2" s="29"/>
      <c r="K2" s="29"/>
      <c r="L2" s="29"/>
      <c r="M2" s="29"/>
    </row>
    <row r="3" spans="1:13" ht="39" customHeight="1">
      <c r="A3" s="234" t="s">
        <v>396</v>
      </c>
      <c r="B3" s="234"/>
      <c r="C3" s="234"/>
      <c r="D3" s="234"/>
      <c r="E3" s="234"/>
      <c r="F3" s="234"/>
      <c r="G3" s="234"/>
      <c r="H3" s="234"/>
      <c r="I3" s="234"/>
      <c r="J3" s="234"/>
      <c r="K3" s="177"/>
      <c r="L3" s="177"/>
      <c r="M3" s="177"/>
    </row>
    <row r="4" spans="1:17" s="32" customFormat="1" ht="15.75">
      <c r="A4" s="30"/>
      <c r="B4" s="31"/>
      <c r="C4" s="31"/>
      <c r="D4" s="31"/>
      <c r="E4" s="31"/>
      <c r="F4" s="31"/>
      <c r="G4" s="31"/>
      <c r="H4" s="31"/>
      <c r="N4" s="231"/>
      <c r="O4" s="231"/>
      <c r="P4" s="231"/>
      <c r="Q4" s="231"/>
    </row>
    <row r="5" spans="1:13" s="33" customFormat="1" ht="25.5">
      <c r="A5" s="235" t="s">
        <v>42</v>
      </c>
      <c r="B5" s="230" t="s">
        <v>80</v>
      </c>
      <c r="C5" s="230" t="s">
        <v>219</v>
      </c>
      <c r="D5" s="230" t="s">
        <v>67</v>
      </c>
      <c r="E5" s="230" t="s">
        <v>220</v>
      </c>
      <c r="F5" s="230" t="s">
        <v>68</v>
      </c>
      <c r="G5" s="230" t="s">
        <v>88</v>
      </c>
      <c r="H5" s="51" t="s">
        <v>89</v>
      </c>
      <c r="I5" s="236" t="s">
        <v>217</v>
      </c>
      <c r="J5" s="236"/>
      <c r="K5" s="138"/>
      <c r="L5" s="138"/>
      <c r="M5" s="138"/>
    </row>
    <row r="6" spans="1:13" s="33" customFormat="1" ht="15.75">
      <c r="A6" s="235"/>
      <c r="B6" s="230"/>
      <c r="C6" s="230"/>
      <c r="D6" s="230"/>
      <c r="E6" s="230"/>
      <c r="F6" s="230"/>
      <c r="G6" s="230"/>
      <c r="H6" s="51"/>
      <c r="I6" s="140" t="s">
        <v>362</v>
      </c>
      <c r="J6" s="159" t="s">
        <v>394</v>
      </c>
      <c r="K6" s="36"/>
      <c r="L6" s="37"/>
      <c r="M6" s="134"/>
    </row>
    <row r="7" spans="1:13" s="33" customFormat="1" ht="28.5">
      <c r="A7" s="78" t="s">
        <v>81</v>
      </c>
      <c r="B7" s="54" t="s">
        <v>82</v>
      </c>
      <c r="C7" s="54"/>
      <c r="D7" s="54"/>
      <c r="E7" s="54"/>
      <c r="F7" s="54"/>
      <c r="G7" s="54"/>
      <c r="H7" s="54"/>
      <c r="I7" s="56">
        <f>I10</f>
        <v>6194</v>
      </c>
      <c r="J7" s="56">
        <f>J10</f>
        <v>6194</v>
      </c>
      <c r="K7" s="232" t="s">
        <v>96</v>
      </c>
      <c r="L7" s="226" t="s">
        <v>97</v>
      </c>
      <c r="M7" s="233" t="s">
        <v>96</v>
      </c>
    </row>
    <row r="8" spans="1:13" s="33" customFormat="1" ht="15.75">
      <c r="A8" s="78" t="s">
        <v>106</v>
      </c>
      <c r="B8" s="54" t="s">
        <v>82</v>
      </c>
      <c r="C8" s="54"/>
      <c r="D8" s="54"/>
      <c r="E8" s="54"/>
      <c r="F8" s="54"/>
      <c r="G8" s="54" t="s">
        <v>90</v>
      </c>
      <c r="H8" s="54"/>
      <c r="I8" s="56">
        <f>I16+I19+I22+I26+I32+I36</f>
        <v>6194</v>
      </c>
      <c r="J8" s="56">
        <f>J16+J19+J22+J26+J32+J36</f>
        <v>6194</v>
      </c>
      <c r="K8" s="232"/>
      <c r="L8" s="226"/>
      <c r="M8" s="233"/>
    </row>
    <row r="9" spans="1:13" s="33" customFormat="1" ht="15.75">
      <c r="A9" s="78" t="s">
        <v>107</v>
      </c>
      <c r="B9" s="54" t="s">
        <v>82</v>
      </c>
      <c r="C9" s="54"/>
      <c r="D9" s="54"/>
      <c r="E9" s="54"/>
      <c r="F9" s="54"/>
      <c r="G9" s="54" t="s">
        <v>91</v>
      </c>
      <c r="H9" s="54"/>
      <c r="I9" s="56">
        <v>0</v>
      </c>
      <c r="J9" s="56">
        <v>0</v>
      </c>
      <c r="K9" s="232"/>
      <c r="L9" s="226"/>
      <c r="M9" s="233"/>
    </row>
    <row r="10" spans="1:13" s="33" customFormat="1" ht="15.75">
      <c r="A10" s="78" t="s">
        <v>112</v>
      </c>
      <c r="B10" s="54" t="s">
        <v>82</v>
      </c>
      <c r="C10" s="54" t="s">
        <v>57</v>
      </c>
      <c r="D10" s="54"/>
      <c r="E10" s="54"/>
      <c r="F10" s="54"/>
      <c r="G10" s="54"/>
      <c r="H10" s="54"/>
      <c r="I10" s="56">
        <f>I11+I27</f>
        <v>6194</v>
      </c>
      <c r="J10" s="56">
        <f>J11+J27</f>
        <v>6194</v>
      </c>
      <c r="K10" s="232"/>
      <c r="L10" s="226"/>
      <c r="M10" s="233"/>
    </row>
    <row r="11" spans="1:13" s="33" customFormat="1" ht="71.25">
      <c r="A11" s="78" t="s">
        <v>405</v>
      </c>
      <c r="B11" s="54" t="s">
        <v>82</v>
      </c>
      <c r="C11" s="54" t="s">
        <v>57</v>
      </c>
      <c r="D11" s="54" t="s">
        <v>58</v>
      </c>
      <c r="E11" s="54"/>
      <c r="F11" s="54"/>
      <c r="G11" s="54"/>
      <c r="H11" s="54"/>
      <c r="I11" s="56">
        <f>I12</f>
        <v>2979</v>
      </c>
      <c r="J11" s="56">
        <f>J12</f>
        <v>2979</v>
      </c>
      <c r="K11" s="162">
        <f>K12</f>
        <v>0</v>
      </c>
      <c r="L11" s="74">
        <f>L12</f>
        <v>0</v>
      </c>
      <c r="M11" s="74">
        <f>M12</f>
        <v>0</v>
      </c>
    </row>
    <row r="12" spans="1:13" s="33" customFormat="1" ht="18" customHeight="1">
      <c r="A12" s="75" t="s">
        <v>30</v>
      </c>
      <c r="B12" s="52" t="s">
        <v>82</v>
      </c>
      <c r="C12" s="52" t="s">
        <v>57</v>
      </c>
      <c r="D12" s="52" t="s">
        <v>58</v>
      </c>
      <c r="E12" s="52" t="s">
        <v>243</v>
      </c>
      <c r="F12" s="52"/>
      <c r="G12" s="52"/>
      <c r="H12" s="52"/>
      <c r="I12" s="57">
        <f>I13+I23</f>
        <v>2979</v>
      </c>
      <c r="J12" s="57">
        <f>J13+J23</f>
        <v>2979</v>
      </c>
      <c r="K12" s="163">
        <f>K13+K23</f>
        <v>0</v>
      </c>
      <c r="L12" s="57">
        <f>L13+L23</f>
        <v>0</v>
      </c>
      <c r="M12" s="57">
        <f>M13+M23</f>
        <v>0</v>
      </c>
    </row>
    <row r="13" spans="1:13" s="33" customFormat="1" ht="30">
      <c r="A13" s="80" t="s">
        <v>114</v>
      </c>
      <c r="B13" s="52" t="s">
        <v>82</v>
      </c>
      <c r="C13" s="52" t="s">
        <v>57</v>
      </c>
      <c r="D13" s="52" t="s">
        <v>58</v>
      </c>
      <c r="E13" s="52" t="s">
        <v>244</v>
      </c>
      <c r="F13" s="52"/>
      <c r="G13" s="52"/>
      <c r="H13" s="52"/>
      <c r="I13" s="57">
        <f>I14+I17+I20</f>
        <v>1534.8</v>
      </c>
      <c r="J13" s="57">
        <f>J14+J17+J20</f>
        <v>1534.8</v>
      </c>
      <c r="K13" s="164">
        <f>K14+K17+K20</f>
        <v>0</v>
      </c>
      <c r="L13" s="58">
        <f>L14+L17+L20</f>
        <v>0</v>
      </c>
      <c r="M13" s="58">
        <f>M14+M17+M20</f>
        <v>0</v>
      </c>
    </row>
    <row r="14" spans="1:13" s="35" customFormat="1" ht="90.75" customHeight="1">
      <c r="A14" s="75" t="s">
        <v>412</v>
      </c>
      <c r="B14" s="52" t="s">
        <v>82</v>
      </c>
      <c r="C14" s="52" t="s">
        <v>57</v>
      </c>
      <c r="D14" s="52" t="s">
        <v>58</v>
      </c>
      <c r="E14" s="52" t="s">
        <v>244</v>
      </c>
      <c r="F14" s="52" t="s">
        <v>115</v>
      </c>
      <c r="G14" s="52"/>
      <c r="H14" s="52"/>
      <c r="I14" s="57">
        <f>I15</f>
        <v>1335.3</v>
      </c>
      <c r="J14" s="57">
        <f aca="true" t="shared" si="0" ref="J14:M15">J15</f>
        <v>1335.3</v>
      </c>
      <c r="K14" s="164">
        <f t="shared" si="0"/>
        <v>0</v>
      </c>
      <c r="L14" s="58">
        <f t="shared" si="0"/>
        <v>0</v>
      </c>
      <c r="M14" s="58">
        <f t="shared" si="0"/>
        <v>0</v>
      </c>
    </row>
    <row r="15" spans="1:13" s="35" customFormat="1" ht="30.75" customHeight="1">
      <c r="A15" s="75" t="s">
        <v>411</v>
      </c>
      <c r="B15" s="52" t="s">
        <v>82</v>
      </c>
      <c r="C15" s="52" t="s">
        <v>57</v>
      </c>
      <c r="D15" s="52" t="s">
        <v>58</v>
      </c>
      <c r="E15" s="52" t="s">
        <v>244</v>
      </c>
      <c r="F15" s="52" t="s">
        <v>116</v>
      </c>
      <c r="G15" s="52"/>
      <c r="H15" s="52"/>
      <c r="I15" s="57">
        <f>I16</f>
        <v>1335.3</v>
      </c>
      <c r="J15" s="57">
        <f t="shared" si="0"/>
        <v>1335.3</v>
      </c>
      <c r="K15" s="164">
        <f t="shared" si="0"/>
        <v>0</v>
      </c>
      <c r="L15" s="58">
        <f t="shared" si="0"/>
        <v>0</v>
      </c>
      <c r="M15" s="58">
        <f t="shared" si="0"/>
        <v>0</v>
      </c>
    </row>
    <row r="16" spans="1:13" s="35" customFormat="1" ht="15" customHeight="1">
      <c r="A16" s="77" t="s">
        <v>106</v>
      </c>
      <c r="B16" s="53" t="s">
        <v>82</v>
      </c>
      <c r="C16" s="53" t="s">
        <v>57</v>
      </c>
      <c r="D16" s="53" t="s">
        <v>58</v>
      </c>
      <c r="E16" s="53" t="s">
        <v>244</v>
      </c>
      <c r="F16" s="53" t="s">
        <v>116</v>
      </c>
      <c r="G16" s="53" t="s">
        <v>90</v>
      </c>
      <c r="H16" s="53"/>
      <c r="I16" s="59">
        <v>1335.3</v>
      </c>
      <c r="J16" s="59">
        <v>1335.3</v>
      </c>
      <c r="K16" s="165">
        <v>0</v>
      </c>
      <c r="L16" s="59">
        <v>0</v>
      </c>
      <c r="M16" s="59">
        <v>0</v>
      </c>
    </row>
    <row r="17" spans="1:13" s="35" customFormat="1" ht="27" customHeight="1">
      <c r="A17" s="76" t="s">
        <v>413</v>
      </c>
      <c r="B17" s="52" t="s">
        <v>82</v>
      </c>
      <c r="C17" s="52" t="s">
        <v>57</v>
      </c>
      <c r="D17" s="52" t="s">
        <v>58</v>
      </c>
      <c r="E17" s="52" t="s">
        <v>244</v>
      </c>
      <c r="F17" s="52" t="s">
        <v>117</v>
      </c>
      <c r="G17" s="52"/>
      <c r="H17" s="52"/>
      <c r="I17" s="57">
        <f>I18</f>
        <v>198.5</v>
      </c>
      <c r="J17" s="57">
        <f aca="true" t="shared" si="1" ref="J17:M18">J18</f>
        <v>198.5</v>
      </c>
      <c r="K17" s="163">
        <f t="shared" si="1"/>
        <v>0</v>
      </c>
      <c r="L17" s="57">
        <f t="shared" si="1"/>
        <v>0</v>
      </c>
      <c r="M17" s="57">
        <f t="shared" si="1"/>
        <v>0</v>
      </c>
    </row>
    <row r="18" spans="1:13" s="35" customFormat="1" ht="45">
      <c r="A18" s="76" t="s">
        <v>414</v>
      </c>
      <c r="B18" s="52" t="s">
        <v>82</v>
      </c>
      <c r="C18" s="52" t="s">
        <v>57</v>
      </c>
      <c r="D18" s="52" t="s">
        <v>58</v>
      </c>
      <c r="E18" s="52" t="s">
        <v>244</v>
      </c>
      <c r="F18" s="52" t="s">
        <v>119</v>
      </c>
      <c r="G18" s="52"/>
      <c r="H18" s="52"/>
      <c r="I18" s="57">
        <f>I19</f>
        <v>198.5</v>
      </c>
      <c r="J18" s="57">
        <f t="shared" si="1"/>
        <v>198.5</v>
      </c>
      <c r="K18" s="163">
        <f t="shared" si="1"/>
        <v>0</v>
      </c>
      <c r="L18" s="57">
        <f t="shared" si="1"/>
        <v>0</v>
      </c>
      <c r="M18" s="57">
        <f t="shared" si="1"/>
        <v>0</v>
      </c>
    </row>
    <row r="19" spans="1:13" s="35" customFormat="1" ht="15.75" customHeight="1">
      <c r="A19" s="77" t="s">
        <v>106</v>
      </c>
      <c r="B19" s="53" t="s">
        <v>82</v>
      </c>
      <c r="C19" s="53" t="s">
        <v>57</v>
      </c>
      <c r="D19" s="53" t="s">
        <v>58</v>
      </c>
      <c r="E19" s="53" t="s">
        <v>244</v>
      </c>
      <c r="F19" s="53" t="s">
        <v>119</v>
      </c>
      <c r="G19" s="53" t="s">
        <v>90</v>
      </c>
      <c r="H19" s="53"/>
      <c r="I19" s="59">
        <v>198.5</v>
      </c>
      <c r="J19" s="59">
        <v>198.5</v>
      </c>
      <c r="K19" s="165">
        <v>0</v>
      </c>
      <c r="L19" s="59">
        <v>0</v>
      </c>
      <c r="M19" s="59">
        <v>0</v>
      </c>
    </row>
    <row r="20" spans="1:13" s="35" customFormat="1" ht="15.75">
      <c r="A20" s="76" t="s">
        <v>127</v>
      </c>
      <c r="B20" s="52" t="s">
        <v>82</v>
      </c>
      <c r="C20" s="52" t="s">
        <v>57</v>
      </c>
      <c r="D20" s="52" t="s">
        <v>58</v>
      </c>
      <c r="E20" s="52" t="s">
        <v>244</v>
      </c>
      <c r="F20" s="52" t="s">
        <v>126</v>
      </c>
      <c r="G20" s="52"/>
      <c r="H20" s="52"/>
      <c r="I20" s="57">
        <f>I21</f>
        <v>1</v>
      </c>
      <c r="J20" s="57">
        <f aca="true" t="shared" si="2" ref="J20:M21">J21</f>
        <v>1</v>
      </c>
      <c r="K20" s="163">
        <f t="shared" si="2"/>
        <v>0</v>
      </c>
      <c r="L20" s="57">
        <f t="shared" si="2"/>
        <v>0</v>
      </c>
      <c r="M20" s="57">
        <f t="shared" si="2"/>
        <v>0</v>
      </c>
    </row>
    <row r="21" spans="1:13" s="35" customFormat="1" ht="15.75">
      <c r="A21" s="76" t="s">
        <v>129</v>
      </c>
      <c r="B21" s="52" t="s">
        <v>82</v>
      </c>
      <c r="C21" s="52" t="s">
        <v>57</v>
      </c>
      <c r="D21" s="52" t="s">
        <v>58</v>
      </c>
      <c r="E21" s="52" t="s">
        <v>244</v>
      </c>
      <c r="F21" s="52" t="s">
        <v>128</v>
      </c>
      <c r="G21" s="52"/>
      <c r="H21" s="52"/>
      <c r="I21" s="57">
        <f>I22</f>
        <v>1</v>
      </c>
      <c r="J21" s="57">
        <f t="shared" si="2"/>
        <v>1</v>
      </c>
      <c r="K21" s="163">
        <f t="shared" si="2"/>
        <v>0</v>
      </c>
      <c r="L21" s="57">
        <f t="shared" si="2"/>
        <v>0</v>
      </c>
      <c r="M21" s="57">
        <f t="shared" si="2"/>
        <v>0</v>
      </c>
    </row>
    <row r="22" spans="1:13" s="35" customFormat="1" ht="15" customHeight="1">
      <c r="A22" s="77" t="s">
        <v>106</v>
      </c>
      <c r="B22" s="53" t="s">
        <v>82</v>
      </c>
      <c r="C22" s="53" t="s">
        <v>57</v>
      </c>
      <c r="D22" s="53" t="s">
        <v>58</v>
      </c>
      <c r="E22" s="53" t="s">
        <v>244</v>
      </c>
      <c r="F22" s="53" t="s">
        <v>128</v>
      </c>
      <c r="G22" s="53" t="s">
        <v>90</v>
      </c>
      <c r="H22" s="53"/>
      <c r="I22" s="59">
        <v>1</v>
      </c>
      <c r="J22" s="59">
        <v>1</v>
      </c>
      <c r="K22" s="165">
        <v>0</v>
      </c>
      <c r="L22" s="59">
        <v>0</v>
      </c>
      <c r="M22" s="59">
        <v>0</v>
      </c>
    </row>
    <row r="23" spans="1:13" s="33" customFormat="1" ht="43.5" customHeight="1">
      <c r="A23" s="75" t="s">
        <v>41</v>
      </c>
      <c r="B23" s="52" t="s">
        <v>82</v>
      </c>
      <c r="C23" s="52" t="s">
        <v>57</v>
      </c>
      <c r="D23" s="52" t="s">
        <v>58</v>
      </c>
      <c r="E23" s="52" t="s">
        <v>245</v>
      </c>
      <c r="F23" s="52"/>
      <c r="G23" s="52"/>
      <c r="H23" s="52"/>
      <c r="I23" s="57">
        <f aca="true" t="shared" si="3" ref="I23:M25">I24</f>
        <v>1444.2</v>
      </c>
      <c r="J23" s="57">
        <f t="shared" si="3"/>
        <v>1444.2</v>
      </c>
      <c r="K23" s="164">
        <f t="shared" si="3"/>
        <v>0</v>
      </c>
      <c r="L23" s="58">
        <f t="shared" si="3"/>
        <v>0</v>
      </c>
      <c r="M23" s="58">
        <f t="shared" si="3"/>
        <v>0</v>
      </c>
    </row>
    <row r="24" spans="1:13" s="33" customFormat="1" ht="88.5" customHeight="1">
      <c r="A24" s="75" t="s">
        <v>412</v>
      </c>
      <c r="B24" s="52" t="s">
        <v>82</v>
      </c>
      <c r="C24" s="52" t="s">
        <v>57</v>
      </c>
      <c r="D24" s="52" t="s">
        <v>58</v>
      </c>
      <c r="E24" s="52" t="s">
        <v>245</v>
      </c>
      <c r="F24" s="52" t="s">
        <v>115</v>
      </c>
      <c r="G24" s="52"/>
      <c r="H24" s="52"/>
      <c r="I24" s="57">
        <f t="shared" si="3"/>
        <v>1444.2</v>
      </c>
      <c r="J24" s="57">
        <f t="shared" si="3"/>
        <v>1444.2</v>
      </c>
      <c r="K24" s="164">
        <f t="shared" si="3"/>
        <v>0</v>
      </c>
      <c r="L24" s="58">
        <f t="shared" si="3"/>
        <v>0</v>
      </c>
      <c r="M24" s="58">
        <f t="shared" si="3"/>
        <v>0</v>
      </c>
    </row>
    <row r="25" spans="1:13" s="33" customFormat="1" ht="27.75" customHeight="1">
      <c r="A25" s="75" t="s">
        <v>411</v>
      </c>
      <c r="B25" s="52" t="s">
        <v>82</v>
      </c>
      <c r="C25" s="52" t="s">
        <v>57</v>
      </c>
      <c r="D25" s="52" t="s">
        <v>58</v>
      </c>
      <c r="E25" s="52" t="s">
        <v>245</v>
      </c>
      <c r="F25" s="52" t="s">
        <v>116</v>
      </c>
      <c r="G25" s="52"/>
      <c r="H25" s="52"/>
      <c r="I25" s="57">
        <f>I26</f>
        <v>1444.2</v>
      </c>
      <c r="J25" s="57">
        <f t="shared" si="3"/>
        <v>1444.2</v>
      </c>
      <c r="K25" s="164">
        <f t="shared" si="3"/>
        <v>0</v>
      </c>
      <c r="L25" s="58">
        <f t="shared" si="3"/>
        <v>0</v>
      </c>
      <c r="M25" s="58">
        <f t="shared" si="3"/>
        <v>0</v>
      </c>
    </row>
    <row r="26" spans="1:31" s="37" customFormat="1" ht="15" customHeight="1">
      <c r="A26" s="77" t="s">
        <v>106</v>
      </c>
      <c r="B26" s="53" t="s">
        <v>82</v>
      </c>
      <c r="C26" s="53" t="s">
        <v>57</v>
      </c>
      <c r="D26" s="53" t="s">
        <v>58</v>
      </c>
      <c r="E26" s="53" t="s">
        <v>246</v>
      </c>
      <c r="F26" s="53" t="s">
        <v>116</v>
      </c>
      <c r="G26" s="53" t="s">
        <v>90</v>
      </c>
      <c r="H26" s="53"/>
      <c r="I26" s="59">
        <v>1444.2</v>
      </c>
      <c r="J26" s="59">
        <v>1444.2</v>
      </c>
      <c r="K26" s="165">
        <v>0</v>
      </c>
      <c r="L26" s="59">
        <v>0</v>
      </c>
      <c r="M26" s="59">
        <v>0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6"/>
    </row>
    <row r="27" spans="1:13" s="34" customFormat="1" ht="15.75">
      <c r="A27" s="81" t="s">
        <v>44</v>
      </c>
      <c r="B27" s="54" t="s">
        <v>82</v>
      </c>
      <c r="C27" s="54" t="s">
        <v>57</v>
      </c>
      <c r="D27" s="54" t="s">
        <v>98</v>
      </c>
      <c r="E27" s="54"/>
      <c r="F27" s="54"/>
      <c r="G27" s="54"/>
      <c r="H27" s="54"/>
      <c r="I27" s="56">
        <f>I28</f>
        <v>3215</v>
      </c>
      <c r="J27" s="56">
        <f>J28</f>
        <v>3215</v>
      </c>
      <c r="K27" s="166">
        <f>K28</f>
        <v>0</v>
      </c>
      <c r="L27" s="56">
        <f>L28</f>
        <v>0</v>
      </c>
      <c r="M27" s="56">
        <f>M28</f>
        <v>0</v>
      </c>
    </row>
    <row r="28" spans="1:13" s="34" customFormat="1" ht="15.75">
      <c r="A28" s="75" t="s">
        <v>30</v>
      </c>
      <c r="B28" s="52" t="s">
        <v>82</v>
      </c>
      <c r="C28" s="52" t="s">
        <v>57</v>
      </c>
      <c r="D28" s="52" t="s">
        <v>98</v>
      </c>
      <c r="E28" s="52" t="s">
        <v>243</v>
      </c>
      <c r="F28" s="52"/>
      <c r="G28" s="52"/>
      <c r="H28" s="52"/>
      <c r="I28" s="57">
        <f>I33+I29</f>
        <v>3215</v>
      </c>
      <c r="J28" s="57">
        <f>J33+J29</f>
        <v>3215</v>
      </c>
      <c r="K28" s="163">
        <f>K33+K29</f>
        <v>0</v>
      </c>
      <c r="L28" s="57">
        <f>L33+L29</f>
        <v>0</v>
      </c>
      <c r="M28" s="57">
        <f>M33+M29</f>
        <v>0</v>
      </c>
    </row>
    <row r="29" spans="1:13" s="34" customFormat="1" ht="60">
      <c r="A29" s="75" t="s">
        <v>241</v>
      </c>
      <c r="B29" s="52" t="s">
        <v>82</v>
      </c>
      <c r="C29" s="52" t="s">
        <v>57</v>
      </c>
      <c r="D29" s="52" t="s">
        <v>98</v>
      </c>
      <c r="E29" s="52" t="s">
        <v>247</v>
      </c>
      <c r="F29" s="52"/>
      <c r="G29" s="52"/>
      <c r="H29" s="52"/>
      <c r="I29" s="57">
        <f>I30</f>
        <v>3200</v>
      </c>
      <c r="J29" s="57">
        <f aca="true" t="shared" si="4" ref="J29:M31">J30</f>
        <v>3200</v>
      </c>
      <c r="K29" s="163">
        <f t="shared" si="4"/>
        <v>0</v>
      </c>
      <c r="L29" s="57">
        <f t="shared" si="4"/>
        <v>0</v>
      </c>
      <c r="M29" s="57">
        <f t="shared" si="4"/>
        <v>0</v>
      </c>
    </row>
    <row r="30" spans="1:13" s="34" customFormat="1" ht="30" customHeight="1">
      <c r="A30" s="76" t="s">
        <v>413</v>
      </c>
      <c r="B30" s="52" t="s">
        <v>82</v>
      </c>
      <c r="C30" s="52" t="s">
        <v>57</v>
      </c>
      <c r="D30" s="52" t="s">
        <v>98</v>
      </c>
      <c r="E30" s="52" t="s">
        <v>247</v>
      </c>
      <c r="F30" s="52" t="s">
        <v>117</v>
      </c>
      <c r="G30" s="52"/>
      <c r="H30" s="52"/>
      <c r="I30" s="57">
        <f>I31</f>
        <v>3200</v>
      </c>
      <c r="J30" s="57">
        <f t="shared" si="4"/>
        <v>3200</v>
      </c>
      <c r="K30" s="163">
        <f t="shared" si="4"/>
        <v>0</v>
      </c>
      <c r="L30" s="57">
        <f t="shared" si="4"/>
        <v>0</v>
      </c>
      <c r="M30" s="57">
        <f t="shared" si="4"/>
        <v>0</v>
      </c>
    </row>
    <row r="31" spans="1:13" s="34" customFormat="1" ht="45">
      <c r="A31" s="76" t="s">
        <v>414</v>
      </c>
      <c r="B31" s="52" t="s">
        <v>82</v>
      </c>
      <c r="C31" s="52" t="s">
        <v>57</v>
      </c>
      <c r="D31" s="52" t="s">
        <v>98</v>
      </c>
      <c r="E31" s="52" t="s">
        <v>247</v>
      </c>
      <c r="F31" s="52" t="s">
        <v>119</v>
      </c>
      <c r="G31" s="52"/>
      <c r="H31" s="52"/>
      <c r="I31" s="57">
        <f>I32</f>
        <v>3200</v>
      </c>
      <c r="J31" s="57">
        <f t="shared" si="4"/>
        <v>3200</v>
      </c>
      <c r="K31" s="163">
        <f t="shared" si="4"/>
        <v>0</v>
      </c>
      <c r="L31" s="57">
        <f t="shared" si="4"/>
        <v>0</v>
      </c>
      <c r="M31" s="57">
        <f t="shared" si="4"/>
        <v>0</v>
      </c>
    </row>
    <row r="32" spans="1:13" s="34" customFormat="1" ht="14.25" customHeight="1">
      <c r="A32" s="79" t="s">
        <v>106</v>
      </c>
      <c r="B32" s="53" t="s">
        <v>82</v>
      </c>
      <c r="C32" s="53" t="s">
        <v>57</v>
      </c>
      <c r="D32" s="53" t="s">
        <v>98</v>
      </c>
      <c r="E32" s="53" t="s">
        <v>247</v>
      </c>
      <c r="F32" s="53" t="s">
        <v>119</v>
      </c>
      <c r="G32" s="53" t="s">
        <v>90</v>
      </c>
      <c r="H32" s="53"/>
      <c r="I32" s="59">
        <v>3200</v>
      </c>
      <c r="J32" s="59">
        <v>3200</v>
      </c>
      <c r="K32" s="165">
        <v>0</v>
      </c>
      <c r="L32" s="59">
        <v>0</v>
      </c>
      <c r="M32" s="59">
        <v>0</v>
      </c>
    </row>
    <row r="33" spans="1:13" s="34" customFormat="1" ht="45">
      <c r="A33" s="76" t="s">
        <v>204</v>
      </c>
      <c r="B33" s="52" t="s">
        <v>82</v>
      </c>
      <c r="C33" s="52" t="s">
        <v>57</v>
      </c>
      <c r="D33" s="52" t="s">
        <v>98</v>
      </c>
      <c r="E33" s="52" t="s">
        <v>248</v>
      </c>
      <c r="F33" s="52"/>
      <c r="G33" s="52"/>
      <c r="H33" s="52"/>
      <c r="I33" s="57">
        <f>I34</f>
        <v>15</v>
      </c>
      <c r="J33" s="57">
        <f aca="true" t="shared" si="5" ref="J33:M35">J34</f>
        <v>15</v>
      </c>
      <c r="K33" s="163">
        <f t="shared" si="5"/>
        <v>0</v>
      </c>
      <c r="L33" s="57">
        <f t="shared" si="5"/>
        <v>0</v>
      </c>
      <c r="M33" s="57">
        <f t="shared" si="5"/>
        <v>0</v>
      </c>
    </row>
    <row r="34" spans="1:13" s="34" customFormat="1" ht="26.25" customHeight="1">
      <c r="A34" s="76" t="s">
        <v>413</v>
      </c>
      <c r="B34" s="52" t="s">
        <v>82</v>
      </c>
      <c r="C34" s="52" t="s">
        <v>57</v>
      </c>
      <c r="D34" s="52" t="s">
        <v>98</v>
      </c>
      <c r="E34" s="52" t="s">
        <v>248</v>
      </c>
      <c r="F34" s="52" t="s">
        <v>117</v>
      </c>
      <c r="G34" s="52"/>
      <c r="H34" s="52"/>
      <c r="I34" s="57">
        <f>I35</f>
        <v>15</v>
      </c>
      <c r="J34" s="57">
        <f t="shared" si="5"/>
        <v>15</v>
      </c>
      <c r="K34" s="163">
        <f t="shared" si="5"/>
        <v>0</v>
      </c>
      <c r="L34" s="57">
        <f t="shared" si="5"/>
        <v>0</v>
      </c>
      <c r="M34" s="57">
        <f t="shared" si="5"/>
        <v>0</v>
      </c>
    </row>
    <row r="35" spans="1:13" s="34" customFormat="1" ht="45">
      <c r="A35" s="76" t="s">
        <v>414</v>
      </c>
      <c r="B35" s="52" t="s">
        <v>82</v>
      </c>
      <c r="C35" s="52" t="s">
        <v>57</v>
      </c>
      <c r="D35" s="52" t="s">
        <v>98</v>
      </c>
      <c r="E35" s="52" t="s">
        <v>248</v>
      </c>
      <c r="F35" s="52" t="s">
        <v>119</v>
      </c>
      <c r="G35" s="52"/>
      <c r="H35" s="52"/>
      <c r="I35" s="57">
        <f>I36</f>
        <v>15</v>
      </c>
      <c r="J35" s="57">
        <f t="shared" si="5"/>
        <v>15</v>
      </c>
      <c r="K35" s="163">
        <f t="shared" si="5"/>
        <v>0</v>
      </c>
      <c r="L35" s="57">
        <f t="shared" si="5"/>
        <v>0</v>
      </c>
      <c r="M35" s="57">
        <f t="shared" si="5"/>
        <v>0</v>
      </c>
    </row>
    <row r="36" spans="1:13" s="34" customFormat="1" ht="18" customHeight="1">
      <c r="A36" s="77" t="s">
        <v>106</v>
      </c>
      <c r="B36" s="53" t="s">
        <v>82</v>
      </c>
      <c r="C36" s="53" t="s">
        <v>57</v>
      </c>
      <c r="D36" s="53" t="s">
        <v>98</v>
      </c>
      <c r="E36" s="53" t="s">
        <v>248</v>
      </c>
      <c r="F36" s="53" t="s">
        <v>119</v>
      </c>
      <c r="G36" s="53" t="s">
        <v>90</v>
      </c>
      <c r="H36" s="53"/>
      <c r="I36" s="59">
        <v>15</v>
      </c>
      <c r="J36" s="59">
        <v>15</v>
      </c>
      <c r="K36" s="165">
        <v>0</v>
      </c>
      <c r="L36" s="59">
        <v>0</v>
      </c>
      <c r="M36" s="59">
        <v>0</v>
      </c>
    </row>
    <row r="37" spans="1:13" s="33" customFormat="1" ht="45" customHeight="1">
      <c r="A37" s="78" t="s">
        <v>113</v>
      </c>
      <c r="B37" s="54" t="s">
        <v>83</v>
      </c>
      <c r="C37" s="54"/>
      <c r="D37" s="54"/>
      <c r="E37" s="54"/>
      <c r="F37" s="54"/>
      <c r="G37" s="54"/>
      <c r="H37" s="54"/>
      <c r="I37" s="56">
        <f>I40</f>
        <v>1340.6</v>
      </c>
      <c r="J37" s="56">
        <f>J40</f>
        <v>1340.6</v>
      </c>
      <c r="K37" s="166">
        <f>K40</f>
        <v>0</v>
      </c>
      <c r="L37" s="56">
        <f>L40</f>
        <v>0</v>
      </c>
      <c r="M37" s="56">
        <f>M40</f>
        <v>0</v>
      </c>
    </row>
    <row r="38" spans="1:13" s="33" customFormat="1" ht="15.75">
      <c r="A38" s="78" t="s">
        <v>106</v>
      </c>
      <c r="B38" s="54" t="s">
        <v>83</v>
      </c>
      <c r="C38" s="54"/>
      <c r="D38" s="54"/>
      <c r="E38" s="54"/>
      <c r="F38" s="54"/>
      <c r="G38" s="54" t="s">
        <v>90</v>
      </c>
      <c r="H38" s="54"/>
      <c r="I38" s="56">
        <f>I46+I49</f>
        <v>1340.6</v>
      </c>
      <c r="J38" s="56">
        <f>J46+J49</f>
        <v>1340.6</v>
      </c>
      <c r="K38" s="167">
        <f>K46+K49</f>
        <v>0</v>
      </c>
      <c r="L38" s="128">
        <f>L46+L49</f>
        <v>0</v>
      </c>
      <c r="M38" s="128">
        <f>M46+M49</f>
        <v>0</v>
      </c>
    </row>
    <row r="39" spans="1:13" s="33" customFormat="1" ht="15.75">
      <c r="A39" s="78" t="s">
        <v>107</v>
      </c>
      <c r="B39" s="54" t="s">
        <v>83</v>
      </c>
      <c r="C39" s="54"/>
      <c r="D39" s="54"/>
      <c r="E39" s="54"/>
      <c r="F39" s="54"/>
      <c r="G39" s="54" t="s">
        <v>91</v>
      </c>
      <c r="H39" s="54"/>
      <c r="I39" s="56">
        <v>0</v>
      </c>
      <c r="J39" s="56">
        <v>0</v>
      </c>
      <c r="K39" s="167">
        <v>0</v>
      </c>
      <c r="L39" s="128">
        <v>0</v>
      </c>
      <c r="M39" s="128">
        <v>0</v>
      </c>
    </row>
    <row r="40" spans="1:13" s="33" customFormat="1" ht="16.5" thickBot="1">
      <c r="A40" s="78" t="s">
        <v>112</v>
      </c>
      <c r="B40" s="54" t="s">
        <v>83</v>
      </c>
      <c r="C40" s="54" t="s">
        <v>57</v>
      </c>
      <c r="D40" s="54"/>
      <c r="E40" s="54"/>
      <c r="F40" s="54"/>
      <c r="G40" s="54"/>
      <c r="H40" s="54"/>
      <c r="I40" s="56">
        <f>I41</f>
        <v>1340.6</v>
      </c>
      <c r="J40" s="56">
        <f aca="true" t="shared" si="6" ref="J40:M42">J41</f>
        <v>1340.6</v>
      </c>
      <c r="K40" s="168">
        <f t="shared" si="6"/>
        <v>0</v>
      </c>
      <c r="L40" s="115">
        <f t="shared" si="6"/>
        <v>0</v>
      </c>
      <c r="M40" s="115">
        <f t="shared" si="6"/>
        <v>0</v>
      </c>
    </row>
    <row r="41" spans="1:13" s="33" customFormat="1" ht="57">
      <c r="A41" s="78" t="s">
        <v>406</v>
      </c>
      <c r="B41" s="54" t="s">
        <v>83</v>
      </c>
      <c r="C41" s="54" t="s">
        <v>57</v>
      </c>
      <c r="D41" s="54" t="s">
        <v>65</v>
      </c>
      <c r="E41" s="54"/>
      <c r="F41" s="54"/>
      <c r="G41" s="54"/>
      <c r="H41" s="54"/>
      <c r="I41" s="56">
        <f>I42</f>
        <v>1340.6</v>
      </c>
      <c r="J41" s="56">
        <f t="shared" si="6"/>
        <v>1340.6</v>
      </c>
      <c r="K41" s="169">
        <f t="shared" si="6"/>
        <v>0</v>
      </c>
      <c r="L41" s="114">
        <f t="shared" si="6"/>
        <v>0</v>
      </c>
      <c r="M41" s="114">
        <f t="shared" si="6"/>
        <v>0</v>
      </c>
    </row>
    <row r="42" spans="1:13" s="33" customFormat="1" ht="15.75">
      <c r="A42" s="75" t="s">
        <v>30</v>
      </c>
      <c r="B42" s="52" t="s">
        <v>83</v>
      </c>
      <c r="C42" s="52" t="s">
        <v>57</v>
      </c>
      <c r="D42" s="52" t="s">
        <v>65</v>
      </c>
      <c r="E42" s="52" t="s">
        <v>243</v>
      </c>
      <c r="F42" s="52"/>
      <c r="G42" s="52"/>
      <c r="H42" s="52"/>
      <c r="I42" s="57">
        <f>I43</f>
        <v>1340.6</v>
      </c>
      <c r="J42" s="57">
        <f t="shared" si="6"/>
        <v>1340.6</v>
      </c>
      <c r="K42" s="164">
        <f t="shared" si="6"/>
        <v>0</v>
      </c>
      <c r="L42" s="58">
        <f t="shared" si="6"/>
        <v>0</v>
      </c>
      <c r="M42" s="58">
        <f t="shared" si="6"/>
        <v>0</v>
      </c>
    </row>
    <row r="43" spans="1:13" s="38" customFormat="1" ht="30">
      <c r="A43" s="80" t="s">
        <v>114</v>
      </c>
      <c r="B43" s="52" t="s">
        <v>83</v>
      </c>
      <c r="C43" s="52" t="s">
        <v>57</v>
      </c>
      <c r="D43" s="52" t="s">
        <v>65</v>
      </c>
      <c r="E43" s="52" t="s">
        <v>244</v>
      </c>
      <c r="F43" s="52"/>
      <c r="G43" s="52"/>
      <c r="H43" s="52"/>
      <c r="I43" s="57">
        <f>I44+I47</f>
        <v>1340.6</v>
      </c>
      <c r="J43" s="57">
        <f>J44+J47</f>
        <v>1340.6</v>
      </c>
      <c r="K43" s="164">
        <f>K44+K47</f>
        <v>0</v>
      </c>
      <c r="L43" s="58">
        <f>L44+L47</f>
        <v>0</v>
      </c>
      <c r="M43" s="58">
        <f>M44+M47</f>
        <v>0</v>
      </c>
    </row>
    <row r="44" spans="1:13" s="38" customFormat="1" ht="87.75" customHeight="1">
      <c r="A44" s="75" t="s">
        <v>412</v>
      </c>
      <c r="B44" s="52" t="s">
        <v>83</v>
      </c>
      <c r="C44" s="52" t="s">
        <v>57</v>
      </c>
      <c r="D44" s="52" t="s">
        <v>65</v>
      </c>
      <c r="E44" s="52" t="s">
        <v>244</v>
      </c>
      <c r="F44" s="52" t="s">
        <v>115</v>
      </c>
      <c r="G44" s="52"/>
      <c r="H44" s="52"/>
      <c r="I44" s="57">
        <f>I45</f>
        <v>1331.6</v>
      </c>
      <c r="J44" s="57">
        <f aca="true" t="shared" si="7" ref="J44:M45">J45</f>
        <v>1331.6</v>
      </c>
      <c r="K44" s="164">
        <f t="shared" si="7"/>
        <v>0</v>
      </c>
      <c r="L44" s="58">
        <f t="shared" si="7"/>
        <v>0</v>
      </c>
      <c r="M44" s="58">
        <f t="shared" si="7"/>
        <v>0</v>
      </c>
    </row>
    <row r="45" spans="1:13" s="38" customFormat="1" ht="28.5" customHeight="1">
      <c r="A45" s="75" t="s">
        <v>411</v>
      </c>
      <c r="B45" s="52" t="s">
        <v>83</v>
      </c>
      <c r="C45" s="52" t="s">
        <v>57</v>
      </c>
      <c r="D45" s="52" t="s">
        <v>65</v>
      </c>
      <c r="E45" s="52" t="s">
        <v>244</v>
      </c>
      <c r="F45" s="52" t="s">
        <v>116</v>
      </c>
      <c r="G45" s="52"/>
      <c r="H45" s="52"/>
      <c r="I45" s="57">
        <f>I46</f>
        <v>1331.6</v>
      </c>
      <c r="J45" s="57">
        <f t="shared" si="7"/>
        <v>1331.6</v>
      </c>
      <c r="K45" s="164">
        <f t="shared" si="7"/>
        <v>0</v>
      </c>
      <c r="L45" s="58">
        <f t="shared" si="7"/>
        <v>0</v>
      </c>
      <c r="M45" s="58">
        <f t="shared" si="7"/>
        <v>0</v>
      </c>
    </row>
    <row r="46" spans="1:13" s="38" customFormat="1" ht="13.5" customHeight="1">
      <c r="A46" s="77" t="s">
        <v>106</v>
      </c>
      <c r="B46" s="53" t="s">
        <v>83</v>
      </c>
      <c r="C46" s="53" t="s">
        <v>57</v>
      </c>
      <c r="D46" s="53" t="s">
        <v>65</v>
      </c>
      <c r="E46" s="53" t="s">
        <v>244</v>
      </c>
      <c r="F46" s="53" t="s">
        <v>116</v>
      </c>
      <c r="G46" s="53" t="s">
        <v>90</v>
      </c>
      <c r="H46" s="53"/>
      <c r="I46" s="59">
        <v>1331.6</v>
      </c>
      <c r="J46" s="59">
        <v>1331.6</v>
      </c>
      <c r="K46" s="165">
        <v>0</v>
      </c>
      <c r="L46" s="59">
        <v>0</v>
      </c>
      <c r="M46" s="59">
        <v>0</v>
      </c>
    </row>
    <row r="47" spans="1:13" s="38" customFormat="1" ht="25.5" customHeight="1">
      <c r="A47" s="76" t="s">
        <v>413</v>
      </c>
      <c r="B47" s="52" t="s">
        <v>83</v>
      </c>
      <c r="C47" s="52" t="s">
        <v>57</v>
      </c>
      <c r="D47" s="52" t="s">
        <v>65</v>
      </c>
      <c r="E47" s="52" t="s">
        <v>244</v>
      </c>
      <c r="F47" s="52" t="s">
        <v>117</v>
      </c>
      <c r="G47" s="52"/>
      <c r="H47" s="52"/>
      <c r="I47" s="57">
        <f>I48</f>
        <v>9</v>
      </c>
      <c r="J47" s="57">
        <f aca="true" t="shared" si="8" ref="J47:M48">J48</f>
        <v>9</v>
      </c>
      <c r="K47" s="163">
        <f t="shared" si="8"/>
        <v>0</v>
      </c>
      <c r="L47" s="57">
        <f t="shared" si="8"/>
        <v>0</v>
      </c>
      <c r="M47" s="57">
        <f t="shared" si="8"/>
        <v>0</v>
      </c>
    </row>
    <row r="48" spans="1:13" s="38" customFormat="1" ht="45">
      <c r="A48" s="76" t="s">
        <v>414</v>
      </c>
      <c r="B48" s="52" t="s">
        <v>83</v>
      </c>
      <c r="C48" s="52" t="s">
        <v>57</v>
      </c>
      <c r="D48" s="52" t="s">
        <v>65</v>
      </c>
      <c r="E48" s="52" t="s">
        <v>244</v>
      </c>
      <c r="F48" s="52" t="s">
        <v>119</v>
      </c>
      <c r="G48" s="52"/>
      <c r="H48" s="52"/>
      <c r="I48" s="57">
        <f>I49</f>
        <v>9</v>
      </c>
      <c r="J48" s="57">
        <f t="shared" si="8"/>
        <v>9</v>
      </c>
      <c r="K48" s="163">
        <f t="shared" si="8"/>
        <v>0</v>
      </c>
      <c r="L48" s="57">
        <f t="shared" si="8"/>
        <v>0</v>
      </c>
      <c r="M48" s="57">
        <f t="shared" si="8"/>
        <v>0</v>
      </c>
    </row>
    <row r="49" spans="1:13" s="32" customFormat="1" ht="15.75" customHeight="1">
      <c r="A49" s="77" t="s">
        <v>106</v>
      </c>
      <c r="B49" s="53" t="s">
        <v>83</v>
      </c>
      <c r="C49" s="53" t="s">
        <v>57</v>
      </c>
      <c r="D49" s="53" t="s">
        <v>65</v>
      </c>
      <c r="E49" s="53" t="s">
        <v>244</v>
      </c>
      <c r="F49" s="53" t="s">
        <v>119</v>
      </c>
      <c r="G49" s="53" t="s">
        <v>90</v>
      </c>
      <c r="H49" s="53"/>
      <c r="I49" s="59">
        <v>9</v>
      </c>
      <c r="J49" s="59">
        <v>9</v>
      </c>
      <c r="K49" s="165">
        <v>0</v>
      </c>
      <c r="L49" s="59">
        <v>0</v>
      </c>
      <c r="M49" s="59">
        <v>0</v>
      </c>
    </row>
    <row r="50" spans="1:13" s="32" customFormat="1" ht="44.25" customHeight="1">
      <c r="A50" s="78" t="s">
        <v>92</v>
      </c>
      <c r="B50" s="54" t="s">
        <v>84</v>
      </c>
      <c r="C50" s="54"/>
      <c r="D50" s="54"/>
      <c r="E50" s="54"/>
      <c r="F50" s="52"/>
      <c r="G50" s="52"/>
      <c r="H50" s="52"/>
      <c r="I50" s="56">
        <f>I62+I153+I53</f>
        <v>313860.6</v>
      </c>
      <c r="J50" s="56">
        <f>J62+J153+J53</f>
        <v>292384.9</v>
      </c>
      <c r="K50" s="170" t="e">
        <f>K62+K153</f>
        <v>#REF!</v>
      </c>
      <c r="L50" s="55" t="e">
        <f>L62+L153</f>
        <v>#REF!</v>
      </c>
      <c r="M50" s="55" t="e">
        <f>M62+M153</f>
        <v>#REF!</v>
      </c>
    </row>
    <row r="51" spans="1:13" s="32" customFormat="1" ht="15">
      <c r="A51" s="78" t="s">
        <v>106</v>
      </c>
      <c r="B51" s="54" t="s">
        <v>84</v>
      </c>
      <c r="C51" s="54"/>
      <c r="D51" s="54"/>
      <c r="E51" s="54"/>
      <c r="F51" s="52"/>
      <c r="G51" s="54" t="s">
        <v>90</v>
      </c>
      <c r="H51" s="52"/>
      <c r="I51" s="56">
        <f>I74+I97+I103+I111+I117+I120+I123+I127+I130+I133+I140+I143+I146+I152+I163+I91+I61</f>
        <v>174097.5</v>
      </c>
      <c r="J51" s="56">
        <f>J74+J97+J103+J111+J117+J120+J123+J127+J130+J133+J140+J143+J146+J152+J163+J91+J61</f>
        <v>174097.5</v>
      </c>
      <c r="K51" s="170" t="e">
        <f>K74+#REF!+K91+#REF!+#REF!+#REF!+K97+K103+#REF!+K111+K117+K120+K123+K127+K130+K133+K140+K143+K146+K152+K163</f>
        <v>#REF!</v>
      </c>
      <c r="L51" s="55" t="e">
        <f>L74+#REF!+L91+#REF!+#REF!+#REF!+L97+L103+#REF!+L111+L117+L120+L123+L127+L130+L133+L140+L143+L146+L152+L163</f>
        <v>#REF!</v>
      </c>
      <c r="M51" s="55" t="e">
        <f>M74+#REF!+M91+#REF!+#REF!+#REF!+M97+M103+#REF!+M111+M117+M120+M123+M127+M130+M133+M140+M143+M146+M152+M163</f>
        <v>#REF!</v>
      </c>
    </row>
    <row r="52" spans="1:13" s="32" customFormat="1" ht="15">
      <c r="A52" s="78" t="s">
        <v>107</v>
      </c>
      <c r="B52" s="54" t="s">
        <v>84</v>
      </c>
      <c r="C52" s="54"/>
      <c r="D52" s="54"/>
      <c r="E52" s="54"/>
      <c r="F52" s="52"/>
      <c r="G52" s="54" t="s">
        <v>91</v>
      </c>
      <c r="H52" s="52"/>
      <c r="I52" s="56">
        <f>I70+I80+I87+I159</f>
        <v>139763.1</v>
      </c>
      <c r="J52" s="56">
        <f>J70+J80+J87+J159</f>
        <v>118287.40000000001</v>
      </c>
      <c r="K52" s="170" t="e">
        <f>K70+K80+K87+#REF!+#REF!+K159+#REF!</f>
        <v>#REF!</v>
      </c>
      <c r="L52" s="55" t="e">
        <f>L70+L80+L87+#REF!+#REF!+L159+#REF!</f>
        <v>#REF!</v>
      </c>
      <c r="M52" s="55" t="e">
        <f>M70+M80+M87+#REF!+#REF!+M159+#REF!</f>
        <v>#REF!</v>
      </c>
    </row>
    <row r="53" spans="1:13" s="32" customFormat="1" ht="15">
      <c r="A53" s="184" t="s">
        <v>45</v>
      </c>
      <c r="B53" s="54" t="s">
        <v>84</v>
      </c>
      <c r="C53" s="54" t="s">
        <v>60</v>
      </c>
      <c r="D53" s="54"/>
      <c r="E53" s="54"/>
      <c r="F53" s="54"/>
      <c r="G53" s="54"/>
      <c r="H53" s="52"/>
      <c r="I53" s="55">
        <f aca="true" t="shared" si="9" ref="I53:J60">I54</f>
        <v>120</v>
      </c>
      <c r="J53" s="55">
        <f t="shared" si="9"/>
        <v>120</v>
      </c>
      <c r="K53" s="170"/>
      <c r="L53" s="55"/>
      <c r="M53" s="55"/>
    </row>
    <row r="54" spans="1:13" s="32" customFormat="1" ht="15">
      <c r="A54" s="184" t="s">
        <v>108</v>
      </c>
      <c r="B54" s="54" t="s">
        <v>84</v>
      </c>
      <c r="C54" s="54" t="s">
        <v>60</v>
      </c>
      <c r="D54" s="54" t="s">
        <v>57</v>
      </c>
      <c r="E54" s="54"/>
      <c r="F54" s="54"/>
      <c r="G54" s="54"/>
      <c r="H54" s="52"/>
      <c r="I54" s="55">
        <f t="shared" si="9"/>
        <v>120</v>
      </c>
      <c r="J54" s="55">
        <f t="shared" si="9"/>
        <v>120</v>
      </c>
      <c r="K54" s="170"/>
      <c r="L54" s="55"/>
      <c r="M54" s="55"/>
    </row>
    <row r="55" spans="1:13" s="32" customFormat="1" ht="33" customHeight="1">
      <c r="A55" s="76" t="s">
        <v>400</v>
      </c>
      <c r="B55" s="52" t="s">
        <v>84</v>
      </c>
      <c r="C55" s="52" t="s">
        <v>60</v>
      </c>
      <c r="D55" s="52" t="s">
        <v>57</v>
      </c>
      <c r="E55" s="52" t="s">
        <v>272</v>
      </c>
      <c r="F55" s="52"/>
      <c r="G55" s="52"/>
      <c r="H55" s="52"/>
      <c r="I55" s="58">
        <f t="shared" si="9"/>
        <v>120</v>
      </c>
      <c r="J55" s="58">
        <f t="shared" si="9"/>
        <v>120</v>
      </c>
      <c r="K55" s="170"/>
      <c r="L55" s="55"/>
      <c r="M55" s="55"/>
    </row>
    <row r="56" spans="1:13" s="32" customFormat="1" ht="30">
      <c r="A56" s="76" t="s">
        <v>454</v>
      </c>
      <c r="B56" s="52" t="s">
        <v>84</v>
      </c>
      <c r="C56" s="52" t="s">
        <v>60</v>
      </c>
      <c r="D56" s="52" t="s">
        <v>57</v>
      </c>
      <c r="E56" s="52" t="s">
        <v>273</v>
      </c>
      <c r="F56" s="52"/>
      <c r="G56" s="52"/>
      <c r="H56" s="52"/>
      <c r="I56" s="58">
        <f t="shared" si="9"/>
        <v>120</v>
      </c>
      <c r="J56" s="58">
        <f t="shared" si="9"/>
        <v>120</v>
      </c>
      <c r="K56" s="170"/>
      <c r="L56" s="55"/>
      <c r="M56" s="55"/>
    </row>
    <row r="57" spans="1:13" s="32" customFormat="1" ht="60">
      <c r="A57" s="76" t="s">
        <v>274</v>
      </c>
      <c r="B57" s="52" t="s">
        <v>84</v>
      </c>
      <c r="C57" s="52" t="s">
        <v>60</v>
      </c>
      <c r="D57" s="52" t="s">
        <v>57</v>
      </c>
      <c r="E57" s="52" t="s">
        <v>275</v>
      </c>
      <c r="F57" s="52"/>
      <c r="G57" s="52"/>
      <c r="H57" s="52"/>
      <c r="I57" s="58">
        <f t="shared" si="9"/>
        <v>120</v>
      </c>
      <c r="J57" s="58">
        <f t="shared" si="9"/>
        <v>120</v>
      </c>
      <c r="K57" s="170"/>
      <c r="L57" s="55"/>
      <c r="M57" s="55"/>
    </row>
    <row r="58" spans="1:13" s="32" customFormat="1" ht="15">
      <c r="A58" s="185" t="s">
        <v>271</v>
      </c>
      <c r="B58" s="52" t="s">
        <v>84</v>
      </c>
      <c r="C58" s="52" t="s">
        <v>60</v>
      </c>
      <c r="D58" s="52" t="s">
        <v>57</v>
      </c>
      <c r="E58" s="52" t="s">
        <v>276</v>
      </c>
      <c r="F58" s="52"/>
      <c r="G58" s="52"/>
      <c r="H58" s="52"/>
      <c r="I58" s="58">
        <f t="shared" si="9"/>
        <v>120</v>
      </c>
      <c r="J58" s="58">
        <f t="shared" si="9"/>
        <v>120</v>
      </c>
      <c r="K58" s="170"/>
      <c r="L58" s="55"/>
      <c r="M58" s="55"/>
    </row>
    <row r="59" spans="1:13" s="32" customFormat="1" ht="45">
      <c r="A59" s="185" t="s">
        <v>121</v>
      </c>
      <c r="B59" s="52" t="s">
        <v>84</v>
      </c>
      <c r="C59" s="52" t="s">
        <v>60</v>
      </c>
      <c r="D59" s="52" t="s">
        <v>57</v>
      </c>
      <c r="E59" s="52" t="s">
        <v>276</v>
      </c>
      <c r="F59" s="52" t="s">
        <v>120</v>
      </c>
      <c r="G59" s="52"/>
      <c r="H59" s="52"/>
      <c r="I59" s="58">
        <f t="shared" si="9"/>
        <v>120</v>
      </c>
      <c r="J59" s="58">
        <f t="shared" si="9"/>
        <v>120</v>
      </c>
      <c r="K59" s="170"/>
      <c r="L59" s="55"/>
      <c r="M59" s="55"/>
    </row>
    <row r="60" spans="1:13" s="32" customFormat="1" ht="15">
      <c r="A60" s="185" t="s">
        <v>123</v>
      </c>
      <c r="B60" s="52" t="s">
        <v>84</v>
      </c>
      <c r="C60" s="52" t="s">
        <v>60</v>
      </c>
      <c r="D60" s="52" t="s">
        <v>57</v>
      </c>
      <c r="E60" s="52" t="s">
        <v>276</v>
      </c>
      <c r="F60" s="52" t="s">
        <v>122</v>
      </c>
      <c r="G60" s="52"/>
      <c r="H60" s="52"/>
      <c r="I60" s="58">
        <f t="shared" si="9"/>
        <v>120</v>
      </c>
      <c r="J60" s="58">
        <f t="shared" si="9"/>
        <v>120</v>
      </c>
      <c r="K60" s="170"/>
      <c r="L60" s="55"/>
      <c r="M60" s="55"/>
    </row>
    <row r="61" spans="1:13" s="32" customFormat="1" ht="18.75" customHeight="1">
      <c r="A61" s="77" t="s">
        <v>106</v>
      </c>
      <c r="B61" s="53" t="s">
        <v>84</v>
      </c>
      <c r="C61" s="53" t="s">
        <v>60</v>
      </c>
      <c r="D61" s="53" t="s">
        <v>57</v>
      </c>
      <c r="E61" s="53" t="s">
        <v>276</v>
      </c>
      <c r="F61" s="53" t="s">
        <v>122</v>
      </c>
      <c r="G61" s="53" t="s">
        <v>90</v>
      </c>
      <c r="H61" s="52"/>
      <c r="I61" s="60">
        <v>120</v>
      </c>
      <c r="J61" s="60">
        <v>120</v>
      </c>
      <c r="K61" s="170"/>
      <c r="L61" s="55"/>
      <c r="M61" s="55"/>
    </row>
    <row r="62" spans="1:13" s="32" customFormat="1" ht="15">
      <c r="A62" s="78" t="s">
        <v>49</v>
      </c>
      <c r="B62" s="54" t="s">
        <v>84</v>
      </c>
      <c r="C62" s="54" t="s">
        <v>64</v>
      </c>
      <c r="D62" s="52"/>
      <c r="E62" s="52"/>
      <c r="F62" s="52"/>
      <c r="G62" s="52"/>
      <c r="H62" s="52"/>
      <c r="I62" s="56">
        <f>I63+I75+I104+I112</f>
        <v>303348.1</v>
      </c>
      <c r="J62" s="56">
        <f>J63+J75+J104+J112</f>
        <v>281784.5</v>
      </c>
      <c r="K62" s="170" t="e">
        <f>K63+K75+K104+K112</f>
        <v>#REF!</v>
      </c>
      <c r="L62" s="55" t="e">
        <f>L63+L75+L104+L112</f>
        <v>#REF!</v>
      </c>
      <c r="M62" s="55" t="e">
        <f>M63+M75+M104+M112</f>
        <v>#REF!</v>
      </c>
    </row>
    <row r="63" spans="1:13" s="32" customFormat="1" ht="15">
      <c r="A63" s="121" t="s">
        <v>50</v>
      </c>
      <c r="B63" s="54" t="s">
        <v>84</v>
      </c>
      <c r="C63" s="54" t="s">
        <v>64</v>
      </c>
      <c r="D63" s="54" t="s">
        <v>57</v>
      </c>
      <c r="E63" s="54"/>
      <c r="F63" s="54"/>
      <c r="G63" s="54"/>
      <c r="H63" s="54"/>
      <c r="I63" s="56">
        <f>I64</f>
        <v>134218.5</v>
      </c>
      <c r="J63" s="56">
        <f>J64</f>
        <v>124162.7</v>
      </c>
      <c r="K63" s="170" t="e">
        <f aca="true" t="shared" si="10" ref="J63:M64">K64</f>
        <v>#REF!</v>
      </c>
      <c r="L63" s="55" t="e">
        <f t="shared" si="10"/>
        <v>#REF!</v>
      </c>
      <c r="M63" s="55" t="e">
        <f t="shared" si="10"/>
        <v>#REF!</v>
      </c>
    </row>
    <row r="64" spans="1:13" s="32" customFormat="1" ht="45" customHeight="1">
      <c r="A64" s="119" t="s">
        <v>161</v>
      </c>
      <c r="B64" s="52" t="s">
        <v>84</v>
      </c>
      <c r="C64" s="52" t="s">
        <v>64</v>
      </c>
      <c r="D64" s="52" t="s">
        <v>57</v>
      </c>
      <c r="E64" s="52" t="s">
        <v>249</v>
      </c>
      <c r="F64" s="52"/>
      <c r="G64" s="52"/>
      <c r="H64" s="52"/>
      <c r="I64" s="57">
        <f>I65</f>
        <v>134218.5</v>
      </c>
      <c r="J64" s="57">
        <f t="shared" si="10"/>
        <v>124162.7</v>
      </c>
      <c r="K64" s="164" t="e">
        <f t="shared" si="10"/>
        <v>#REF!</v>
      </c>
      <c r="L64" s="58" t="e">
        <f t="shared" si="10"/>
        <v>#REF!</v>
      </c>
      <c r="M64" s="58" t="e">
        <f t="shared" si="10"/>
        <v>#REF!</v>
      </c>
    </row>
    <row r="65" spans="1:13" s="32" customFormat="1" ht="42.75" customHeight="1">
      <c r="A65" s="119" t="s">
        <v>141</v>
      </c>
      <c r="B65" s="52" t="s">
        <v>84</v>
      </c>
      <c r="C65" s="52" t="s">
        <v>64</v>
      </c>
      <c r="D65" s="52" t="s">
        <v>57</v>
      </c>
      <c r="E65" s="52" t="s">
        <v>250</v>
      </c>
      <c r="F65" s="52"/>
      <c r="G65" s="52"/>
      <c r="H65" s="52"/>
      <c r="I65" s="57">
        <f>I66</f>
        <v>134218.5</v>
      </c>
      <c r="J65" s="57">
        <f>J66</f>
        <v>124162.7</v>
      </c>
      <c r="K65" s="164" t="e">
        <f>K66+#REF!</f>
        <v>#REF!</v>
      </c>
      <c r="L65" s="58" t="e">
        <f>L66+#REF!</f>
        <v>#REF!</v>
      </c>
      <c r="M65" s="58" t="e">
        <f>M66+#REF!</f>
        <v>#REF!</v>
      </c>
    </row>
    <row r="66" spans="1:13" s="32" customFormat="1" ht="63.75" customHeight="1">
      <c r="A66" s="119" t="s">
        <v>142</v>
      </c>
      <c r="B66" s="52" t="s">
        <v>84</v>
      </c>
      <c r="C66" s="52" t="s">
        <v>64</v>
      </c>
      <c r="D66" s="52" t="s">
        <v>57</v>
      </c>
      <c r="E66" s="52" t="s">
        <v>251</v>
      </c>
      <c r="F66" s="52"/>
      <c r="G66" s="52"/>
      <c r="H66" s="52"/>
      <c r="I66" s="57">
        <f>I67+I71</f>
        <v>134218.5</v>
      </c>
      <c r="J66" s="57">
        <f>J67+J71</f>
        <v>124162.7</v>
      </c>
      <c r="K66" s="164">
        <f>K67+K71</f>
        <v>0</v>
      </c>
      <c r="L66" s="58">
        <f>L67+L71</f>
        <v>0</v>
      </c>
      <c r="M66" s="58">
        <f>M67+M71</f>
        <v>0</v>
      </c>
    </row>
    <row r="67" spans="1:13" s="32" customFormat="1" ht="192.75" customHeight="1">
      <c r="A67" s="126" t="s">
        <v>382</v>
      </c>
      <c r="B67" s="52" t="s">
        <v>84</v>
      </c>
      <c r="C67" s="52" t="s">
        <v>64</v>
      </c>
      <c r="D67" s="52" t="s">
        <v>57</v>
      </c>
      <c r="E67" s="52" t="s">
        <v>252</v>
      </c>
      <c r="F67" s="52"/>
      <c r="G67" s="52"/>
      <c r="H67" s="52"/>
      <c r="I67" s="57">
        <f>I68</f>
        <v>57030.8</v>
      </c>
      <c r="J67" s="57">
        <f aca="true" t="shared" si="11" ref="J67:M69">J68</f>
        <v>46975</v>
      </c>
      <c r="K67" s="164">
        <f t="shared" si="11"/>
        <v>0</v>
      </c>
      <c r="L67" s="58">
        <f t="shared" si="11"/>
        <v>0</v>
      </c>
      <c r="M67" s="58">
        <f t="shared" si="11"/>
        <v>0</v>
      </c>
    </row>
    <row r="68" spans="1:13" s="32" customFormat="1" ht="44.25" customHeight="1">
      <c r="A68" s="119" t="s">
        <v>121</v>
      </c>
      <c r="B68" s="52" t="s">
        <v>84</v>
      </c>
      <c r="C68" s="52" t="s">
        <v>64</v>
      </c>
      <c r="D68" s="52" t="s">
        <v>57</v>
      </c>
      <c r="E68" s="52" t="s">
        <v>252</v>
      </c>
      <c r="F68" s="52" t="s">
        <v>120</v>
      </c>
      <c r="G68" s="52"/>
      <c r="H68" s="52"/>
      <c r="I68" s="57">
        <f>I69</f>
        <v>57030.8</v>
      </c>
      <c r="J68" s="57">
        <f t="shared" si="11"/>
        <v>46975</v>
      </c>
      <c r="K68" s="164">
        <f t="shared" si="11"/>
        <v>0</v>
      </c>
      <c r="L68" s="58">
        <f t="shared" si="11"/>
        <v>0</v>
      </c>
      <c r="M68" s="58">
        <f t="shared" si="11"/>
        <v>0</v>
      </c>
    </row>
    <row r="69" spans="1:13" s="32" customFormat="1" ht="15.75" customHeight="1">
      <c r="A69" s="119" t="s">
        <v>123</v>
      </c>
      <c r="B69" s="52" t="s">
        <v>84</v>
      </c>
      <c r="C69" s="52" t="s">
        <v>64</v>
      </c>
      <c r="D69" s="52" t="s">
        <v>57</v>
      </c>
      <c r="E69" s="52" t="s">
        <v>252</v>
      </c>
      <c r="F69" s="52" t="s">
        <v>122</v>
      </c>
      <c r="G69" s="52"/>
      <c r="H69" s="52"/>
      <c r="I69" s="57">
        <f>I70</f>
        <v>57030.8</v>
      </c>
      <c r="J69" s="57">
        <f t="shared" si="11"/>
        <v>46975</v>
      </c>
      <c r="K69" s="164">
        <f t="shared" si="11"/>
        <v>0</v>
      </c>
      <c r="L69" s="58">
        <f t="shared" si="11"/>
        <v>0</v>
      </c>
      <c r="M69" s="58">
        <f t="shared" si="11"/>
        <v>0</v>
      </c>
    </row>
    <row r="70" spans="1:13" s="32" customFormat="1" ht="15" customHeight="1">
      <c r="A70" s="122" t="s">
        <v>107</v>
      </c>
      <c r="B70" s="53" t="s">
        <v>84</v>
      </c>
      <c r="C70" s="53" t="s">
        <v>64</v>
      </c>
      <c r="D70" s="53" t="s">
        <v>57</v>
      </c>
      <c r="E70" s="53" t="s">
        <v>252</v>
      </c>
      <c r="F70" s="53" t="s">
        <v>122</v>
      </c>
      <c r="G70" s="53" t="s">
        <v>91</v>
      </c>
      <c r="H70" s="53"/>
      <c r="I70" s="59">
        <v>57030.8</v>
      </c>
      <c r="J70" s="59">
        <v>46975</v>
      </c>
      <c r="K70" s="171">
        <v>0</v>
      </c>
      <c r="L70" s="60">
        <v>0</v>
      </c>
      <c r="M70" s="60">
        <v>0</v>
      </c>
    </row>
    <row r="71" spans="1:13" s="32" customFormat="1" ht="18" customHeight="1">
      <c r="A71" s="119" t="s">
        <v>271</v>
      </c>
      <c r="B71" s="52" t="s">
        <v>84</v>
      </c>
      <c r="C71" s="52" t="s">
        <v>64</v>
      </c>
      <c r="D71" s="52" t="s">
        <v>57</v>
      </c>
      <c r="E71" s="52" t="s">
        <v>253</v>
      </c>
      <c r="F71" s="52"/>
      <c r="G71" s="52"/>
      <c r="H71" s="52"/>
      <c r="I71" s="57">
        <f>I72</f>
        <v>77187.7</v>
      </c>
      <c r="J71" s="57">
        <f aca="true" t="shared" si="12" ref="J71:M73">J72</f>
        <v>77187.7</v>
      </c>
      <c r="K71" s="164">
        <f t="shared" si="12"/>
        <v>0</v>
      </c>
      <c r="L71" s="58">
        <f t="shared" si="12"/>
        <v>0</v>
      </c>
      <c r="M71" s="58">
        <f t="shared" si="12"/>
        <v>0</v>
      </c>
    </row>
    <row r="72" spans="1:13" s="38" customFormat="1" ht="46.5" customHeight="1">
      <c r="A72" s="119" t="s">
        <v>121</v>
      </c>
      <c r="B72" s="52" t="s">
        <v>84</v>
      </c>
      <c r="C72" s="52" t="s">
        <v>64</v>
      </c>
      <c r="D72" s="52" t="s">
        <v>57</v>
      </c>
      <c r="E72" s="52" t="s">
        <v>253</v>
      </c>
      <c r="F72" s="52" t="s">
        <v>120</v>
      </c>
      <c r="G72" s="52"/>
      <c r="H72" s="52"/>
      <c r="I72" s="57">
        <f>I73</f>
        <v>77187.7</v>
      </c>
      <c r="J72" s="57">
        <f t="shared" si="12"/>
        <v>77187.7</v>
      </c>
      <c r="K72" s="164">
        <f t="shared" si="12"/>
        <v>0</v>
      </c>
      <c r="L72" s="58">
        <f t="shared" si="12"/>
        <v>0</v>
      </c>
      <c r="M72" s="58">
        <f t="shared" si="12"/>
        <v>0</v>
      </c>
    </row>
    <row r="73" spans="1:13" s="38" customFormat="1" ht="15.75">
      <c r="A73" s="119" t="s">
        <v>123</v>
      </c>
      <c r="B73" s="52" t="s">
        <v>84</v>
      </c>
      <c r="C73" s="52" t="s">
        <v>64</v>
      </c>
      <c r="D73" s="52" t="s">
        <v>57</v>
      </c>
      <c r="E73" s="52" t="s">
        <v>253</v>
      </c>
      <c r="F73" s="52" t="s">
        <v>122</v>
      </c>
      <c r="G73" s="52"/>
      <c r="H73" s="52"/>
      <c r="I73" s="57">
        <f>I74</f>
        <v>77187.7</v>
      </c>
      <c r="J73" s="57">
        <f t="shared" si="12"/>
        <v>77187.7</v>
      </c>
      <c r="K73" s="164">
        <f t="shared" si="12"/>
        <v>0</v>
      </c>
      <c r="L73" s="58">
        <f t="shared" si="12"/>
        <v>0</v>
      </c>
      <c r="M73" s="58">
        <f t="shared" si="12"/>
        <v>0</v>
      </c>
    </row>
    <row r="74" spans="1:13" s="38" customFormat="1" ht="18.75" customHeight="1">
      <c r="A74" s="120" t="s">
        <v>106</v>
      </c>
      <c r="B74" s="53" t="s">
        <v>84</v>
      </c>
      <c r="C74" s="53" t="s">
        <v>64</v>
      </c>
      <c r="D74" s="53" t="s">
        <v>57</v>
      </c>
      <c r="E74" s="53" t="s">
        <v>253</v>
      </c>
      <c r="F74" s="53" t="s">
        <v>122</v>
      </c>
      <c r="G74" s="53" t="s">
        <v>90</v>
      </c>
      <c r="H74" s="53"/>
      <c r="I74" s="59">
        <v>77187.7</v>
      </c>
      <c r="J74" s="59">
        <v>77187.7</v>
      </c>
      <c r="K74" s="165">
        <v>0</v>
      </c>
      <c r="L74" s="59">
        <v>0</v>
      </c>
      <c r="M74" s="59">
        <v>0</v>
      </c>
    </row>
    <row r="75" spans="1:13" s="32" customFormat="1" ht="15">
      <c r="A75" s="121" t="s">
        <v>51</v>
      </c>
      <c r="B75" s="54" t="s">
        <v>84</v>
      </c>
      <c r="C75" s="54" t="s">
        <v>64</v>
      </c>
      <c r="D75" s="54" t="s">
        <v>63</v>
      </c>
      <c r="E75" s="53"/>
      <c r="F75" s="54"/>
      <c r="G75" s="54"/>
      <c r="H75" s="54"/>
      <c r="I75" s="56">
        <f>I76+I81</f>
        <v>146560.5</v>
      </c>
      <c r="J75" s="56">
        <f>J76+J81</f>
        <v>135052.7</v>
      </c>
      <c r="K75" s="170" t="e">
        <f>K76+K81+#REF!</f>
        <v>#REF!</v>
      </c>
      <c r="L75" s="55" t="e">
        <f>L76+L81+#REF!</f>
        <v>#REF!</v>
      </c>
      <c r="M75" s="55" t="e">
        <f>M76+M81+#REF!</f>
        <v>#REF!</v>
      </c>
    </row>
    <row r="76" spans="1:13" s="32" customFormat="1" ht="15">
      <c r="A76" s="119" t="s">
        <v>30</v>
      </c>
      <c r="B76" s="52" t="s">
        <v>84</v>
      </c>
      <c r="C76" s="52" t="s">
        <v>64</v>
      </c>
      <c r="D76" s="52" t="s">
        <v>63</v>
      </c>
      <c r="E76" s="52" t="s">
        <v>243</v>
      </c>
      <c r="F76" s="54"/>
      <c r="G76" s="54"/>
      <c r="H76" s="54"/>
      <c r="I76" s="57">
        <f>I77</f>
        <v>7090.8</v>
      </c>
      <c r="J76" s="57">
        <f aca="true" t="shared" si="13" ref="J76:M79">J77</f>
        <v>7090.8</v>
      </c>
      <c r="K76" s="164">
        <f t="shared" si="13"/>
        <v>0</v>
      </c>
      <c r="L76" s="58">
        <f t="shared" si="13"/>
        <v>0</v>
      </c>
      <c r="M76" s="58">
        <f t="shared" si="13"/>
        <v>0</v>
      </c>
    </row>
    <row r="77" spans="1:13" s="32" customFormat="1" ht="45">
      <c r="A77" s="126" t="s">
        <v>266</v>
      </c>
      <c r="B77" s="52" t="s">
        <v>84</v>
      </c>
      <c r="C77" s="52" t="s">
        <v>64</v>
      </c>
      <c r="D77" s="52" t="s">
        <v>63</v>
      </c>
      <c r="E77" s="123" t="s">
        <v>267</v>
      </c>
      <c r="F77" s="54"/>
      <c r="G77" s="54"/>
      <c r="H77" s="54"/>
      <c r="I77" s="57">
        <f>I78</f>
        <v>7090.8</v>
      </c>
      <c r="J77" s="57">
        <f t="shared" si="13"/>
        <v>7090.8</v>
      </c>
      <c r="K77" s="164">
        <f t="shared" si="13"/>
        <v>0</v>
      </c>
      <c r="L77" s="58">
        <f t="shared" si="13"/>
        <v>0</v>
      </c>
      <c r="M77" s="58">
        <f t="shared" si="13"/>
        <v>0</v>
      </c>
    </row>
    <row r="78" spans="1:13" s="32" customFormat="1" ht="45" customHeight="1">
      <c r="A78" s="119" t="s">
        <v>121</v>
      </c>
      <c r="B78" s="52" t="s">
        <v>84</v>
      </c>
      <c r="C78" s="52" t="s">
        <v>64</v>
      </c>
      <c r="D78" s="52" t="s">
        <v>63</v>
      </c>
      <c r="E78" s="123" t="s">
        <v>267</v>
      </c>
      <c r="F78" s="52" t="s">
        <v>120</v>
      </c>
      <c r="G78" s="54"/>
      <c r="H78" s="54"/>
      <c r="I78" s="57">
        <f>I79</f>
        <v>7090.8</v>
      </c>
      <c r="J78" s="57">
        <f t="shared" si="13"/>
        <v>7090.8</v>
      </c>
      <c r="K78" s="164">
        <f t="shared" si="13"/>
        <v>0</v>
      </c>
      <c r="L78" s="58">
        <f t="shared" si="13"/>
        <v>0</v>
      </c>
      <c r="M78" s="58">
        <f t="shared" si="13"/>
        <v>0</v>
      </c>
    </row>
    <row r="79" spans="1:13" s="32" customFormat="1" ht="15">
      <c r="A79" s="119" t="s">
        <v>123</v>
      </c>
      <c r="B79" s="52" t="s">
        <v>84</v>
      </c>
      <c r="C79" s="52" t="s">
        <v>64</v>
      </c>
      <c r="D79" s="52" t="s">
        <v>63</v>
      </c>
      <c r="E79" s="123" t="s">
        <v>267</v>
      </c>
      <c r="F79" s="52" t="s">
        <v>122</v>
      </c>
      <c r="G79" s="54"/>
      <c r="H79" s="54"/>
      <c r="I79" s="57">
        <f>I80</f>
        <v>7090.8</v>
      </c>
      <c r="J79" s="57">
        <f t="shared" si="13"/>
        <v>7090.8</v>
      </c>
      <c r="K79" s="164">
        <f t="shared" si="13"/>
        <v>0</v>
      </c>
      <c r="L79" s="58">
        <f t="shared" si="13"/>
        <v>0</v>
      </c>
      <c r="M79" s="58">
        <f t="shared" si="13"/>
        <v>0</v>
      </c>
    </row>
    <row r="80" spans="1:13" s="32" customFormat="1" ht="19.5" customHeight="1">
      <c r="A80" s="122" t="s">
        <v>107</v>
      </c>
      <c r="B80" s="53" t="s">
        <v>84</v>
      </c>
      <c r="C80" s="53" t="s">
        <v>64</v>
      </c>
      <c r="D80" s="53" t="s">
        <v>63</v>
      </c>
      <c r="E80" s="124" t="s">
        <v>267</v>
      </c>
      <c r="F80" s="53" t="s">
        <v>122</v>
      </c>
      <c r="G80" s="53" t="s">
        <v>91</v>
      </c>
      <c r="H80" s="63"/>
      <c r="I80" s="60">
        <v>7090.8</v>
      </c>
      <c r="J80" s="60">
        <v>7090.8</v>
      </c>
      <c r="K80" s="171">
        <v>0</v>
      </c>
      <c r="L80" s="60">
        <v>0</v>
      </c>
      <c r="M80" s="60">
        <v>0</v>
      </c>
    </row>
    <row r="81" spans="1:13" s="32" customFormat="1" ht="45.75" customHeight="1">
      <c r="A81" s="75" t="s">
        <v>161</v>
      </c>
      <c r="B81" s="52" t="s">
        <v>84</v>
      </c>
      <c r="C81" s="52" t="s">
        <v>64</v>
      </c>
      <c r="D81" s="52" t="s">
        <v>63</v>
      </c>
      <c r="E81" s="52" t="s">
        <v>249</v>
      </c>
      <c r="F81" s="52"/>
      <c r="G81" s="52"/>
      <c r="H81" s="52"/>
      <c r="I81" s="57">
        <f>I82+I98+I92</f>
        <v>139469.7</v>
      </c>
      <c r="J81" s="57">
        <f>J82+J98+J92</f>
        <v>127961.90000000001</v>
      </c>
      <c r="K81" s="164" t="e">
        <f>K82+#REF!+K98+K92</f>
        <v>#REF!</v>
      </c>
      <c r="L81" s="58" t="e">
        <f>L82+#REF!+L98+L92</f>
        <v>#REF!</v>
      </c>
      <c r="M81" s="58" t="e">
        <f>M82+#REF!+M98+M92</f>
        <v>#REF!</v>
      </c>
    </row>
    <row r="82" spans="1:13" s="32" customFormat="1" ht="32.25" customHeight="1">
      <c r="A82" s="75" t="s">
        <v>143</v>
      </c>
      <c r="B82" s="52" t="s">
        <v>84</v>
      </c>
      <c r="C82" s="52" t="s">
        <v>64</v>
      </c>
      <c r="D82" s="52" t="s">
        <v>63</v>
      </c>
      <c r="E82" s="52" t="s">
        <v>254</v>
      </c>
      <c r="F82" s="52"/>
      <c r="G82" s="52"/>
      <c r="H82" s="52"/>
      <c r="I82" s="57">
        <f>I83</f>
        <v>123405.8</v>
      </c>
      <c r="J82" s="57">
        <f>J83</f>
        <v>111898</v>
      </c>
      <c r="K82" s="164" t="e">
        <f>K83+#REF!+#REF!</f>
        <v>#REF!</v>
      </c>
      <c r="L82" s="58" t="e">
        <f>L83+#REF!+#REF!</f>
        <v>#REF!</v>
      </c>
      <c r="M82" s="58" t="e">
        <f>M83+#REF!+#REF!</f>
        <v>#REF!</v>
      </c>
    </row>
    <row r="83" spans="1:13" s="32" customFormat="1" ht="87.75" customHeight="1">
      <c r="A83" s="126" t="s">
        <v>144</v>
      </c>
      <c r="B83" s="52" t="s">
        <v>84</v>
      </c>
      <c r="C83" s="52" t="s">
        <v>64</v>
      </c>
      <c r="D83" s="52" t="s">
        <v>63</v>
      </c>
      <c r="E83" s="52" t="s">
        <v>255</v>
      </c>
      <c r="F83" s="52"/>
      <c r="G83" s="52"/>
      <c r="H83" s="52"/>
      <c r="I83" s="57">
        <f>I84+I88</f>
        <v>123405.8</v>
      </c>
      <c r="J83" s="57">
        <f>J84+J88</f>
        <v>111898</v>
      </c>
      <c r="K83" s="164">
        <f>K84+K88</f>
        <v>0</v>
      </c>
      <c r="L83" s="58">
        <f>L84+L88</f>
        <v>0</v>
      </c>
      <c r="M83" s="58">
        <f>M84+M88</f>
        <v>0</v>
      </c>
    </row>
    <row r="84" spans="1:13" s="32" customFormat="1" ht="194.25" customHeight="1">
      <c r="A84" s="126" t="s">
        <v>382</v>
      </c>
      <c r="B84" s="52" t="s">
        <v>84</v>
      </c>
      <c r="C84" s="52" t="s">
        <v>64</v>
      </c>
      <c r="D84" s="52" t="s">
        <v>63</v>
      </c>
      <c r="E84" s="52" t="s">
        <v>269</v>
      </c>
      <c r="F84" s="52"/>
      <c r="G84" s="52"/>
      <c r="H84" s="52"/>
      <c r="I84" s="57">
        <f>I85</f>
        <v>65273.3</v>
      </c>
      <c r="J84" s="57">
        <f aca="true" t="shared" si="14" ref="J84:M86">J85</f>
        <v>53765.5</v>
      </c>
      <c r="K84" s="164">
        <f t="shared" si="14"/>
        <v>0</v>
      </c>
      <c r="L84" s="58">
        <f t="shared" si="14"/>
        <v>0</v>
      </c>
      <c r="M84" s="58">
        <f t="shared" si="14"/>
        <v>0</v>
      </c>
    </row>
    <row r="85" spans="1:13" s="32" customFormat="1" ht="45" customHeight="1">
      <c r="A85" s="119" t="s">
        <v>121</v>
      </c>
      <c r="B85" s="52" t="s">
        <v>84</v>
      </c>
      <c r="C85" s="52" t="s">
        <v>64</v>
      </c>
      <c r="D85" s="52" t="s">
        <v>63</v>
      </c>
      <c r="E85" s="52" t="s">
        <v>269</v>
      </c>
      <c r="F85" s="52" t="s">
        <v>120</v>
      </c>
      <c r="G85" s="52"/>
      <c r="H85" s="52"/>
      <c r="I85" s="57">
        <f>I86</f>
        <v>65273.3</v>
      </c>
      <c r="J85" s="57">
        <f t="shared" si="14"/>
        <v>53765.5</v>
      </c>
      <c r="K85" s="164">
        <f t="shared" si="14"/>
        <v>0</v>
      </c>
      <c r="L85" s="58">
        <f t="shared" si="14"/>
        <v>0</v>
      </c>
      <c r="M85" s="58">
        <f t="shared" si="14"/>
        <v>0</v>
      </c>
    </row>
    <row r="86" spans="1:13" s="32" customFormat="1" ht="15">
      <c r="A86" s="119" t="s">
        <v>123</v>
      </c>
      <c r="B86" s="52" t="s">
        <v>84</v>
      </c>
      <c r="C86" s="52" t="s">
        <v>64</v>
      </c>
      <c r="D86" s="52" t="s">
        <v>63</v>
      </c>
      <c r="E86" s="52" t="s">
        <v>269</v>
      </c>
      <c r="F86" s="52" t="s">
        <v>122</v>
      </c>
      <c r="G86" s="52"/>
      <c r="H86" s="52"/>
      <c r="I86" s="57">
        <f>I87</f>
        <v>65273.3</v>
      </c>
      <c r="J86" s="57">
        <f t="shared" si="14"/>
        <v>53765.5</v>
      </c>
      <c r="K86" s="164">
        <f t="shared" si="14"/>
        <v>0</v>
      </c>
      <c r="L86" s="58">
        <f t="shared" si="14"/>
        <v>0</v>
      </c>
      <c r="M86" s="58">
        <f t="shared" si="14"/>
        <v>0</v>
      </c>
    </row>
    <row r="87" spans="1:13" s="32" customFormat="1" ht="16.5" customHeight="1">
      <c r="A87" s="122" t="s">
        <v>107</v>
      </c>
      <c r="B87" s="53" t="s">
        <v>84</v>
      </c>
      <c r="C87" s="53" t="s">
        <v>64</v>
      </c>
      <c r="D87" s="53" t="s">
        <v>63</v>
      </c>
      <c r="E87" s="53" t="s">
        <v>269</v>
      </c>
      <c r="F87" s="53" t="s">
        <v>122</v>
      </c>
      <c r="G87" s="53" t="s">
        <v>91</v>
      </c>
      <c r="H87" s="53"/>
      <c r="I87" s="59">
        <v>65273.3</v>
      </c>
      <c r="J87" s="59">
        <v>53765.5</v>
      </c>
      <c r="K87" s="171">
        <v>0</v>
      </c>
      <c r="L87" s="60">
        <v>0</v>
      </c>
      <c r="M87" s="60">
        <v>0</v>
      </c>
    </row>
    <row r="88" spans="1:13" s="32" customFormat="1" ht="15">
      <c r="A88" s="119" t="s">
        <v>271</v>
      </c>
      <c r="B88" s="52" t="s">
        <v>84</v>
      </c>
      <c r="C88" s="52" t="s">
        <v>64</v>
      </c>
      <c r="D88" s="52" t="s">
        <v>63</v>
      </c>
      <c r="E88" s="52" t="s">
        <v>256</v>
      </c>
      <c r="F88" s="52"/>
      <c r="G88" s="52"/>
      <c r="H88" s="52"/>
      <c r="I88" s="57">
        <f>I89</f>
        <v>58132.5</v>
      </c>
      <c r="J88" s="57">
        <f aca="true" t="shared" si="15" ref="J88:M90">J89</f>
        <v>58132.5</v>
      </c>
      <c r="K88" s="164">
        <f t="shared" si="15"/>
        <v>0</v>
      </c>
      <c r="L88" s="58">
        <f t="shared" si="15"/>
        <v>0</v>
      </c>
      <c r="M88" s="58">
        <f t="shared" si="15"/>
        <v>0</v>
      </c>
    </row>
    <row r="89" spans="1:13" s="32" customFormat="1" ht="48" customHeight="1">
      <c r="A89" s="119" t="s">
        <v>121</v>
      </c>
      <c r="B89" s="52" t="s">
        <v>84</v>
      </c>
      <c r="C89" s="52" t="s">
        <v>64</v>
      </c>
      <c r="D89" s="52" t="s">
        <v>63</v>
      </c>
      <c r="E89" s="52" t="s">
        <v>256</v>
      </c>
      <c r="F89" s="52" t="s">
        <v>120</v>
      </c>
      <c r="G89" s="52"/>
      <c r="H89" s="52"/>
      <c r="I89" s="57">
        <f>I90</f>
        <v>58132.5</v>
      </c>
      <c r="J89" s="57">
        <f t="shared" si="15"/>
        <v>58132.5</v>
      </c>
      <c r="K89" s="164">
        <f t="shared" si="15"/>
        <v>0</v>
      </c>
      <c r="L89" s="58">
        <f t="shared" si="15"/>
        <v>0</v>
      </c>
      <c r="M89" s="58">
        <f t="shared" si="15"/>
        <v>0</v>
      </c>
    </row>
    <row r="90" spans="1:13" s="32" customFormat="1" ht="15">
      <c r="A90" s="119" t="s">
        <v>123</v>
      </c>
      <c r="B90" s="52" t="s">
        <v>84</v>
      </c>
      <c r="C90" s="52" t="s">
        <v>64</v>
      </c>
      <c r="D90" s="52" t="s">
        <v>63</v>
      </c>
      <c r="E90" s="52" t="s">
        <v>256</v>
      </c>
      <c r="F90" s="52" t="s">
        <v>122</v>
      </c>
      <c r="G90" s="52"/>
      <c r="H90" s="52"/>
      <c r="I90" s="57">
        <f>I91</f>
        <v>58132.5</v>
      </c>
      <c r="J90" s="57">
        <f t="shared" si="15"/>
        <v>58132.5</v>
      </c>
      <c r="K90" s="164">
        <f t="shared" si="15"/>
        <v>0</v>
      </c>
      <c r="L90" s="58">
        <f t="shared" si="15"/>
        <v>0</v>
      </c>
      <c r="M90" s="58">
        <f t="shared" si="15"/>
        <v>0</v>
      </c>
    </row>
    <row r="91" spans="1:13" s="38" customFormat="1" ht="18.75" customHeight="1">
      <c r="A91" s="120" t="s">
        <v>106</v>
      </c>
      <c r="B91" s="53" t="s">
        <v>84</v>
      </c>
      <c r="C91" s="53" t="s">
        <v>64</v>
      </c>
      <c r="D91" s="53" t="s">
        <v>63</v>
      </c>
      <c r="E91" s="53" t="s">
        <v>256</v>
      </c>
      <c r="F91" s="53" t="s">
        <v>122</v>
      </c>
      <c r="G91" s="53" t="s">
        <v>90</v>
      </c>
      <c r="H91" s="53"/>
      <c r="I91" s="60">
        <v>58132.5</v>
      </c>
      <c r="J91" s="60">
        <v>58132.5</v>
      </c>
      <c r="K91" s="165">
        <v>0</v>
      </c>
      <c r="L91" s="59">
        <v>0</v>
      </c>
      <c r="M91" s="59">
        <v>0</v>
      </c>
    </row>
    <row r="92" spans="1:13" s="38" customFormat="1" ht="45">
      <c r="A92" s="76" t="s">
        <v>147</v>
      </c>
      <c r="B92" s="52" t="s">
        <v>84</v>
      </c>
      <c r="C92" s="52" t="s">
        <v>64</v>
      </c>
      <c r="D92" s="52" t="s">
        <v>63</v>
      </c>
      <c r="E92" s="52" t="s">
        <v>21</v>
      </c>
      <c r="F92" s="52"/>
      <c r="G92" s="52"/>
      <c r="H92" s="52"/>
      <c r="I92" s="57">
        <f>I93</f>
        <v>2338.6</v>
      </c>
      <c r="J92" s="57">
        <f aca="true" t="shared" si="16" ref="J92:M96">J93</f>
        <v>2338.6</v>
      </c>
      <c r="K92" s="163">
        <f t="shared" si="16"/>
        <v>0</v>
      </c>
      <c r="L92" s="57">
        <f t="shared" si="16"/>
        <v>0</v>
      </c>
      <c r="M92" s="57">
        <f t="shared" si="16"/>
        <v>0</v>
      </c>
    </row>
    <row r="93" spans="1:13" s="38" customFormat="1" ht="29.25" customHeight="1">
      <c r="A93" s="83" t="s">
        <v>372</v>
      </c>
      <c r="B93" s="52" t="s">
        <v>84</v>
      </c>
      <c r="C93" s="52" t="s">
        <v>64</v>
      </c>
      <c r="D93" s="52" t="s">
        <v>63</v>
      </c>
      <c r="E93" s="52" t="s">
        <v>149</v>
      </c>
      <c r="F93" s="52"/>
      <c r="G93" s="52"/>
      <c r="H93" s="54"/>
      <c r="I93" s="57">
        <f>I94</f>
        <v>2338.6</v>
      </c>
      <c r="J93" s="57">
        <f t="shared" si="16"/>
        <v>2338.6</v>
      </c>
      <c r="K93" s="163">
        <f t="shared" si="16"/>
        <v>0</v>
      </c>
      <c r="L93" s="57">
        <f t="shared" si="16"/>
        <v>0</v>
      </c>
      <c r="M93" s="57">
        <f t="shared" si="16"/>
        <v>0</v>
      </c>
    </row>
    <row r="94" spans="1:13" s="38" customFormat="1" ht="15.75">
      <c r="A94" s="80" t="s">
        <v>271</v>
      </c>
      <c r="B94" s="52" t="s">
        <v>84</v>
      </c>
      <c r="C94" s="52" t="s">
        <v>64</v>
      </c>
      <c r="D94" s="52" t="s">
        <v>63</v>
      </c>
      <c r="E94" s="52" t="s">
        <v>150</v>
      </c>
      <c r="F94" s="52"/>
      <c r="G94" s="52"/>
      <c r="H94" s="54"/>
      <c r="I94" s="57">
        <f>I95</f>
        <v>2338.6</v>
      </c>
      <c r="J94" s="57">
        <f t="shared" si="16"/>
        <v>2338.6</v>
      </c>
      <c r="K94" s="163">
        <f t="shared" si="16"/>
        <v>0</v>
      </c>
      <c r="L94" s="57">
        <f t="shared" si="16"/>
        <v>0</v>
      </c>
      <c r="M94" s="57">
        <f t="shared" si="16"/>
        <v>0</v>
      </c>
    </row>
    <row r="95" spans="1:13" s="38" customFormat="1" ht="45" customHeight="1">
      <c r="A95" s="75" t="s">
        <v>121</v>
      </c>
      <c r="B95" s="53" t="s">
        <v>84</v>
      </c>
      <c r="C95" s="52" t="s">
        <v>64</v>
      </c>
      <c r="D95" s="52" t="s">
        <v>63</v>
      </c>
      <c r="E95" s="52" t="s">
        <v>150</v>
      </c>
      <c r="F95" s="52" t="s">
        <v>120</v>
      </c>
      <c r="G95" s="52"/>
      <c r="H95" s="52"/>
      <c r="I95" s="57">
        <f>I96</f>
        <v>2338.6</v>
      </c>
      <c r="J95" s="57">
        <f t="shared" si="16"/>
        <v>2338.6</v>
      </c>
      <c r="K95" s="163">
        <f t="shared" si="16"/>
        <v>0</v>
      </c>
      <c r="L95" s="57">
        <f t="shared" si="16"/>
        <v>0</v>
      </c>
      <c r="M95" s="57">
        <f t="shared" si="16"/>
        <v>0</v>
      </c>
    </row>
    <row r="96" spans="1:13" s="38" customFormat="1" ht="15.75">
      <c r="A96" s="75" t="s">
        <v>123</v>
      </c>
      <c r="B96" s="53" t="s">
        <v>84</v>
      </c>
      <c r="C96" s="52" t="s">
        <v>64</v>
      </c>
      <c r="D96" s="52" t="s">
        <v>63</v>
      </c>
      <c r="E96" s="52" t="s">
        <v>150</v>
      </c>
      <c r="F96" s="52" t="s">
        <v>122</v>
      </c>
      <c r="G96" s="52"/>
      <c r="H96" s="52"/>
      <c r="I96" s="57">
        <f>I97</f>
        <v>2338.6</v>
      </c>
      <c r="J96" s="57">
        <f t="shared" si="16"/>
        <v>2338.6</v>
      </c>
      <c r="K96" s="163">
        <f t="shared" si="16"/>
        <v>0</v>
      </c>
      <c r="L96" s="57">
        <f t="shared" si="16"/>
        <v>0</v>
      </c>
      <c r="M96" s="57">
        <f t="shared" si="16"/>
        <v>0</v>
      </c>
    </row>
    <row r="97" spans="1:13" s="38" customFormat="1" ht="17.25" customHeight="1">
      <c r="A97" s="77" t="s">
        <v>106</v>
      </c>
      <c r="B97" s="53" t="s">
        <v>84</v>
      </c>
      <c r="C97" s="53" t="s">
        <v>64</v>
      </c>
      <c r="D97" s="52" t="s">
        <v>63</v>
      </c>
      <c r="E97" s="53" t="s">
        <v>150</v>
      </c>
      <c r="F97" s="53" t="s">
        <v>122</v>
      </c>
      <c r="G97" s="53" t="s">
        <v>90</v>
      </c>
      <c r="H97" s="53"/>
      <c r="I97" s="60">
        <v>2338.6</v>
      </c>
      <c r="J97" s="60">
        <v>2338.6</v>
      </c>
      <c r="K97" s="165">
        <v>0</v>
      </c>
      <c r="L97" s="59">
        <v>0</v>
      </c>
      <c r="M97" s="59">
        <v>0</v>
      </c>
    </row>
    <row r="98" spans="1:13" s="32" customFormat="1" ht="45">
      <c r="A98" s="76" t="s">
        <v>151</v>
      </c>
      <c r="B98" s="52" t="s">
        <v>84</v>
      </c>
      <c r="C98" s="52" t="s">
        <v>64</v>
      </c>
      <c r="D98" s="52" t="s">
        <v>63</v>
      </c>
      <c r="E98" s="52" t="s">
        <v>234</v>
      </c>
      <c r="F98" s="52"/>
      <c r="G98" s="52"/>
      <c r="H98" s="52"/>
      <c r="I98" s="57">
        <f>I99</f>
        <v>13725.3</v>
      </c>
      <c r="J98" s="57">
        <f>J99</f>
        <v>13725.3</v>
      </c>
      <c r="K98" s="163" t="e">
        <f>K99</f>
        <v>#REF!</v>
      </c>
      <c r="L98" s="57" t="e">
        <f>L99</f>
        <v>#REF!</v>
      </c>
      <c r="M98" s="57" t="e">
        <f>M99</f>
        <v>#REF!</v>
      </c>
    </row>
    <row r="99" spans="1:13" s="32" customFormat="1" ht="60">
      <c r="A99" s="76" t="s">
        <v>152</v>
      </c>
      <c r="B99" s="52" t="s">
        <v>84</v>
      </c>
      <c r="C99" s="52" t="s">
        <v>64</v>
      </c>
      <c r="D99" s="52" t="s">
        <v>63</v>
      </c>
      <c r="E99" s="52" t="s">
        <v>236</v>
      </c>
      <c r="F99" s="52"/>
      <c r="G99" s="52"/>
      <c r="H99" s="52"/>
      <c r="I99" s="57">
        <f>I100</f>
        <v>13725.3</v>
      </c>
      <c r="J99" s="57">
        <f>J100</f>
        <v>13725.3</v>
      </c>
      <c r="K99" s="163" t="e">
        <f>#REF!+K100</f>
        <v>#REF!</v>
      </c>
      <c r="L99" s="57" t="e">
        <f>#REF!+L100</f>
        <v>#REF!</v>
      </c>
      <c r="M99" s="57" t="e">
        <f>#REF!+M100</f>
        <v>#REF!</v>
      </c>
    </row>
    <row r="100" spans="1:13" s="32" customFormat="1" ht="15.75">
      <c r="A100" s="147" t="s">
        <v>271</v>
      </c>
      <c r="B100" s="52" t="s">
        <v>84</v>
      </c>
      <c r="C100" s="52" t="s">
        <v>64</v>
      </c>
      <c r="D100" s="52" t="s">
        <v>63</v>
      </c>
      <c r="E100" s="52" t="s">
        <v>408</v>
      </c>
      <c r="F100" s="52"/>
      <c r="G100" s="52"/>
      <c r="H100" s="52"/>
      <c r="I100" s="57">
        <f>I101</f>
        <v>13725.3</v>
      </c>
      <c r="J100" s="57">
        <f aca="true" t="shared" si="17" ref="J100:M102">J101</f>
        <v>13725.3</v>
      </c>
      <c r="K100" s="163">
        <f t="shared" si="17"/>
        <v>0</v>
      </c>
      <c r="L100" s="57">
        <f t="shared" si="17"/>
        <v>0</v>
      </c>
      <c r="M100" s="57">
        <f t="shared" si="17"/>
        <v>0</v>
      </c>
    </row>
    <row r="101" spans="1:13" s="32" customFormat="1" ht="43.5" customHeight="1">
      <c r="A101" s="75" t="s">
        <v>121</v>
      </c>
      <c r="B101" s="52" t="s">
        <v>84</v>
      </c>
      <c r="C101" s="52" t="s">
        <v>64</v>
      </c>
      <c r="D101" s="52" t="s">
        <v>63</v>
      </c>
      <c r="E101" s="52" t="s">
        <v>408</v>
      </c>
      <c r="F101" s="52" t="s">
        <v>120</v>
      </c>
      <c r="G101" s="52"/>
      <c r="H101" s="52"/>
      <c r="I101" s="57">
        <f>I102</f>
        <v>13725.3</v>
      </c>
      <c r="J101" s="57">
        <f t="shared" si="17"/>
        <v>13725.3</v>
      </c>
      <c r="K101" s="163">
        <f t="shared" si="17"/>
        <v>0</v>
      </c>
      <c r="L101" s="57">
        <f t="shared" si="17"/>
        <v>0</v>
      </c>
      <c r="M101" s="57">
        <f t="shared" si="17"/>
        <v>0</v>
      </c>
    </row>
    <row r="102" spans="1:13" s="32" customFormat="1" ht="15">
      <c r="A102" s="75" t="s">
        <v>123</v>
      </c>
      <c r="B102" s="52" t="s">
        <v>84</v>
      </c>
      <c r="C102" s="52" t="s">
        <v>64</v>
      </c>
      <c r="D102" s="52" t="s">
        <v>63</v>
      </c>
      <c r="E102" s="52" t="s">
        <v>408</v>
      </c>
      <c r="F102" s="52" t="s">
        <v>122</v>
      </c>
      <c r="G102" s="52"/>
      <c r="H102" s="52"/>
      <c r="I102" s="57">
        <f>I103</f>
        <v>13725.3</v>
      </c>
      <c r="J102" s="57">
        <f t="shared" si="17"/>
        <v>13725.3</v>
      </c>
      <c r="K102" s="163">
        <f t="shared" si="17"/>
        <v>0</v>
      </c>
      <c r="L102" s="57">
        <f t="shared" si="17"/>
        <v>0</v>
      </c>
      <c r="M102" s="57">
        <f t="shared" si="17"/>
        <v>0</v>
      </c>
    </row>
    <row r="103" spans="1:13" s="32" customFormat="1" ht="18" customHeight="1">
      <c r="A103" s="77" t="s">
        <v>106</v>
      </c>
      <c r="B103" s="53" t="s">
        <v>84</v>
      </c>
      <c r="C103" s="53" t="s">
        <v>64</v>
      </c>
      <c r="D103" s="53" t="s">
        <v>63</v>
      </c>
      <c r="E103" s="53" t="s">
        <v>408</v>
      </c>
      <c r="F103" s="53" t="s">
        <v>122</v>
      </c>
      <c r="G103" s="53" t="s">
        <v>90</v>
      </c>
      <c r="H103" s="53"/>
      <c r="I103" s="60">
        <v>13725.3</v>
      </c>
      <c r="J103" s="60">
        <v>13725.3</v>
      </c>
      <c r="K103" s="165">
        <v>0</v>
      </c>
      <c r="L103" s="59">
        <v>0</v>
      </c>
      <c r="M103" s="59">
        <v>0</v>
      </c>
    </row>
    <row r="104" spans="1:13" s="32" customFormat="1" ht="14.25" customHeight="1">
      <c r="A104" s="78" t="s">
        <v>410</v>
      </c>
      <c r="B104" s="54" t="s">
        <v>84</v>
      </c>
      <c r="C104" s="54" t="s">
        <v>64</v>
      </c>
      <c r="D104" s="54" t="s">
        <v>64</v>
      </c>
      <c r="E104" s="54"/>
      <c r="F104" s="54"/>
      <c r="G104" s="54"/>
      <c r="H104" s="54"/>
      <c r="I104" s="56">
        <f aca="true" t="shared" si="18" ref="I104:I110">I105</f>
        <v>1200</v>
      </c>
      <c r="J104" s="56">
        <f aca="true" t="shared" si="19" ref="J104:M106">J105</f>
        <v>1200</v>
      </c>
      <c r="K104" s="166" t="e">
        <f t="shared" si="19"/>
        <v>#REF!</v>
      </c>
      <c r="L104" s="56" t="e">
        <f t="shared" si="19"/>
        <v>#REF!</v>
      </c>
      <c r="M104" s="56" t="e">
        <f t="shared" si="19"/>
        <v>#REF!</v>
      </c>
    </row>
    <row r="105" spans="1:13" s="32" customFormat="1" ht="46.5" customHeight="1">
      <c r="A105" s="75" t="s">
        <v>161</v>
      </c>
      <c r="B105" s="52" t="s">
        <v>84</v>
      </c>
      <c r="C105" s="52" t="s">
        <v>64</v>
      </c>
      <c r="D105" s="52" t="s">
        <v>64</v>
      </c>
      <c r="E105" s="108" t="s">
        <v>249</v>
      </c>
      <c r="F105" s="108"/>
      <c r="G105" s="108"/>
      <c r="H105" s="108"/>
      <c r="I105" s="57">
        <f t="shared" si="18"/>
        <v>1200</v>
      </c>
      <c r="J105" s="57">
        <f t="shared" si="19"/>
        <v>1200</v>
      </c>
      <c r="K105" s="163" t="e">
        <f t="shared" si="19"/>
        <v>#REF!</v>
      </c>
      <c r="L105" s="57" t="e">
        <f t="shared" si="19"/>
        <v>#REF!</v>
      </c>
      <c r="M105" s="57" t="e">
        <f t="shared" si="19"/>
        <v>#REF!</v>
      </c>
    </row>
    <row r="106" spans="1:13" s="32" customFormat="1" ht="45">
      <c r="A106" s="76" t="s">
        <v>147</v>
      </c>
      <c r="B106" s="52" t="s">
        <v>84</v>
      </c>
      <c r="C106" s="52" t="s">
        <v>64</v>
      </c>
      <c r="D106" s="52" t="s">
        <v>64</v>
      </c>
      <c r="E106" s="108" t="s">
        <v>21</v>
      </c>
      <c r="F106" s="108"/>
      <c r="G106" s="108"/>
      <c r="H106" s="108"/>
      <c r="I106" s="57">
        <f t="shared" si="18"/>
        <v>1200</v>
      </c>
      <c r="J106" s="57">
        <f t="shared" si="19"/>
        <v>1200</v>
      </c>
      <c r="K106" s="164" t="e">
        <f t="shared" si="19"/>
        <v>#REF!</v>
      </c>
      <c r="L106" s="58" t="e">
        <f t="shared" si="19"/>
        <v>#REF!</v>
      </c>
      <c r="M106" s="58" t="e">
        <f t="shared" si="19"/>
        <v>#REF!</v>
      </c>
    </row>
    <row r="107" spans="1:13" s="32" customFormat="1" ht="30">
      <c r="A107" s="83" t="s">
        <v>372</v>
      </c>
      <c r="B107" s="52" t="s">
        <v>84</v>
      </c>
      <c r="C107" s="52" t="s">
        <v>64</v>
      </c>
      <c r="D107" s="52" t="s">
        <v>64</v>
      </c>
      <c r="E107" s="108" t="s">
        <v>153</v>
      </c>
      <c r="F107" s="108"/>
      <c r="G107" s="108"/>
      <c r="H107" s="108"/>
      <c r="I107" s="57">
        <f t="shared" si="18"/>
        <v>1200</v>
      </c>
      <c r="J107" s="57">
        <f>J108</f>
        <v>1200</v>
      </c>
      <c r="K107" s="163" t="e">
        <f>#REF!+K108</f>
        <v>#REF!</v>
      </c>
      <c r="L107" s="57" t="e">
        <f>#REF!+L108</f>
        <v>#REF!</v>
      </c>
      <c r="M107" s="57" t="e">
        <f>#REF!+M108</f>
        <v>#REF!</v>
      </c>
    </row>
    <row r="108" spans="1:13" s="32" customFormat="1" ht="15.75">
      <c r="A108" s="76" t="s">
        <v>271</v>
      </c>
      <c r="B108" s="52" t="s">
        <v>84</v>
      </c>
      <c r="C108" s="52" t="s">
        <v>64</v>
      </c>
      <c r="D108" s="52" t="s">
        <v>64</v>
      </c>
      <c r="E108" s="108" t="s">
        <v>409</v>
      </c>
      <c r="F108" s="108"/>
      <c r="G108" s="108"/>
      <c r="H108" s="109"/>
      <c r="I108" s="57">
        <f t="shared" si="18"/>
        <v>1200</v>
      </c>
      <c r="J108" s="57">
        <f aca="true" t="shared" si="20" ref="J108:M110">J109</f>
        <v>1200</v>
      </c>
      <c r="K108" s="163">
        <f t="shared" si="20"/>
        <v>0</v>
      </c>
      <c r="L108" s="57">
        <f t="shared" si="20"/>
        <v>0</v>
      </c>
      <c r="M108" s="57">
        <f t="shared" si="20"/>
        <v>0</v>
      </c>
    </row>
    <row r="109" spans="1:13" s="32" customFormat="1" ht="30">
      <c r="A109" s="75" t="s">
        <v>131</v>
      </c>
      <c r="B109" s="52" t="s">
        <v>84</v>
      </c>
      <c r="C109" s="52" t="s">
        <v>64</v>
      </c>
      <c r="D109" s="52" t="s">
        <v>64</v>
      </c>
      <c r="E109" s="108" t="s">
        <v>409</v>
      </c>
      <c r="F109" s="108" t="s">
        <v>130</v>
      </c>
      <c r="G109" s="108"/>
      <c r="H109" s="108"/>
      <c r="I109" s="57">
        <f t="shared" si="18"/>
        <v>1200</v>
      </c>
      <c r="J109" s="57">
        <f t="shared" si="20"/>
        <v>1200</v>
      </c>
      <c r="K109" s="163">
        <f t="shared" si="20"/>
        <v>0</v>
      </c>
      <c r="L109" s="57">
        <f t="shared" si="20"/>
        <v>0</v>
      </c>
      <c r="M109" s="57">
        <f t="shared" si="20"/>
        <v>0</v>
      </c>
    </row>
    <row r="110" spans="1:13" s="32" customFormat="1" ht="30">
      <c r="A110" s="75" t="s">
        <v>195</v>
      </c>
      <c r="B110" s="52" t="s">
        <v>84</v>
      </c>
      <c r="C110" s="52" t="s">
        <v>64</v>
      </c>
      <c r="D110" s="52" t="s">
        <v>64</v>
      </c>
      <c r="E110" s="108" t="s">
        <v>409</v>
      </c>
      <c r="F110" s="108" t="s">
        <v>134</v>
      </c>
      <c r="G110" s="108"/>
      <c r="H110" s="108"/>
      <c r="I110" s="57">
        <f t="shared" si="18"/>
        <v>1200</v>
      </c>
      <c r="J110" s="57">
        <f t="shared" si="20"/>
        <v>1200</v>
      </c>
      <c r="K110" s="163">
        <f t="shared" si="20"/>
        <v>0</v>
      </c>
      <c r="L110" s="57">
        <f t="shared" si="20"/>
        <v>0</v>
      </c>
      <c r="M110" s="57">
        <f t="shared" si="20"/>
        <v>0</v>
      </c>
    </row>
    <row r="111" spans="1:13" s="32" customFormat="1" ht="16.5" customHeight="1">
      <c r="A111" s="77" t="s">
        <v>106</v>
      </c>
      <c r="B111" s="53" t="s">
        <v>84</v>
      </c>
      <c r="C111" s="53" t="s">
        <v>64</v>
      </c>
      <c r="D111" s="53" t="s">
        <v>64</v>
      </c>
      <c r="E111" s="133" t="s">
        <v>409</v>
      </c>
      <c r="F111" s="133" t="s">
        <v>134</v>
      </c>
      <c r="G111" s="133" t="s">
        <v>90</v>
      </c>
      <c r="H111" s="133"/>
      <c r="I111" s="59">
        <v>1200</v>
      </c>
      <c r="J111" s="59">
        <v>1200</v>
      </c>
      <c r="K111" s="165">
        <v>0</v>
      </c>
      <c r="L111" s="59">
        <v>0</v>
      </c>
      <c r="M111" s="59">
        <v>0</v>
      </c>
    </row>
    <row r="112" spans="1:13" s="32" customFormat="1" ht="15">
      <c r="A112" s="78" t="s">
        <v>52</v>
      </c>
      <c r="B112" s="54" t="s">
        <v>84</v>
      </c>
      <c r="C112" s="54" t="s">
        <v>64</v>
      </c>
      <c r="D112" s="54" t="s">
        <v>59</v>
      </c>
      <c r="E112" s="54"/>
      <c r="F112" s="54"/>
      <c r="G112" s="54"/>
      <c r="H112" s="54"/>
      <c r="I112" s="56">
        <f>I113+I134</f>
        <v>21369.1</v>
      </c>
      <c r="J112" s="56">
        <f>J113+J134</f>
        <v>21369.1</v>
      </c>
      <c r="K112" s="166">
        <f>K113+K134</f>
        <v>0</v>
      </c>
      <c r="L112" s="56">
        <f>L113+L134</f>
        <v>0</v>
      </c>
      <c r="M112" s="56">
        <f>M113+M134</f>
        <v>0</v>
      </c>
    </row>
    <row r="113" spans="1:13" s="32" customFormat="1" ht="15">
      <c r="A113" s="75" t="s">
        <v>30</v>
      </c>
      <c r="B113" s="52" t="s">
        <v>84</v>
      </c>
      <c r="C113" s="52" t="s">
        <v>64</v>
      </c>
      <c r="D113" s="52" t="s">
        <v>59</v>
      </c>
      <c r="E113" s="52" t="s">
        <v>243</v>
      </c>
      <c r="F113" s="52"/>
      <c r="G113" s="52"/>
      <c r="H113" s="52"/>
      <c r="I113" s="57">
        <f>I114+I124</f>
        <v>14893</v>
      </c>
      <c r="J113" s="57">
        <f>J114+J124</f>
        <v>14893</v>
      </c>
      <c r="K113" s="163">
        <f>K114+K124</f>
        <v>0</v>
      </c>
      <c r="L113" s="57">
        <f>L114+L124</f>
        <v>0</v>
      </c>
      <c r="M113" s="57">
        <f>M114+M124</f>
        <v>0</v>
      </c>
    </row>
    <row r="114" spans="1:13" s="32" customFormat="1" ht="30">
      <c r="A114" s="75" t="s">
        <v>114</v>
      </c>
      <c r="B114" s="52" t="s">
        <v>84</v>
      </c>
      <c r="C114" s="52" t="s">
        <v>64</v>
      </c>
      <c r="D114" s="52" t="s">
        <v>59</v>
      </c>
      <c r="E114" s="52" t="s">
        <v>244</v>
      </c>
      <c r="F114" s="52"/>
      <c r="G114" s="52"/>
      <c r="H114" s="52"/>
      <c r="I114" s="57">
        <f>I115+I118+I121</f>
        <v>6536.799999999999</v>
      </c>
      <c r="J114" s="57">
        <f>J115+J118+J121</f>
        <v>6536.799999999999</v>
      </c>
      <c r="K114" s="163">
        <f>K115+K118+K121</f>
        <v>0</v>
      </c>
      <c r="L114" s="57">
        <f>L115+L118+L121</f>
        <v>0</v>
      </c>
      <c r="M114" s="57">
        <f>M115+M118+M121</f>
        <v>0</v>
      </c>
    </row>
    <row r="115" spans="1:13" s="32" customFormat="1" ht="91.5" customHeight="1">
      <c r="A115" s="75" t="s">
        <v>412</v>
      </c>
      <c r="B115" s="52" t="s">
        <v>84</v>
      </c>
      <c r="C115" s="52" t="s">
        <v>64</v>
      </c>
      <c r="D115" s="52" t="s">
        <v>59</v>
      </c>
      <c r="E115" s="52" t="s">
        <v>244</v>
      </c>
      <c r="F115" s="52" t="s">
        <v>115</v>
      </c>
      <c r="G115" s="52"/>
      <c r="H115" s="52"/>
      <c r="I115" s="57">
        <f>I116</f>
        <v>6229.9</v>
      </c>
      <c r="J115" s="57">
        <f aca="true" t="shared" si="21" ref="J115:M116">J116</f>
        <v>6229.9</v>
      </c>
      <c r="K115" s="164">
        <f t="shared" si="21"/>
        <v>0</v>
      </c>
      <c r="L115" s="58">
        <f t="shared" si="21"/>
        <v>0</v>
      </c>
      <c r="M115" s="58">
        <f t="shared" si="21"/>
        <v>0</v>
      </c>
    </row>
    <row r="116" spans="1:13" s="32" customFormat="1" ht="30">
      <c r="A116" s="75" t="s">
        <v>411</v>
      </c>
      <c r="B116" s="52" t="s">
        <v>84</v>
      </c>
      <c r="C116" s="52" t="s">
        <v>64</v>
      </c>
      <c r="D116" s="52" t="s">
        <v>59</v>
      </c>
      <c r="E116" s="52" t="s">
        <v>244</v>
      </c>
      <c r="F116" s="52" t="s">
        <v>116</v>
      </c>
      <c r="G116" s="52"/>
      <c r="H116" s="52"/>
      <c r="I116" s="57">
        <f>I117</f>
        <v>6229.9</v>
      </c>
      <c r="J116" s="57">
        <f t="shared" si="21"/>
        <v>6229.9</v>
      </c>
      <c r="K116" s="164">
        <f t="shared" si="21"/>
        <v>0</v>
      </c>
      <c r="L116" s="58">
        <f t="shared" si="21"/>
        <v>0</v>
      </c>
      <c r="M116" s="58">
        <f t="shared" si="21"/>
        <v>0</v>
      </c>
    </row>
    <row r="117" spans="1:13" s="32" customFormat="1" ht="18" customHeight="1">
      <c r="A117" s="77" t="s">
        <v>106</v>
      </c>
      <c r="B117" s="53" t="s">
        <v>84</v>
      </c>
      <c r="C117" s="53" t="s">
        <v>64</v>
      </c>
      <c r="D117" s="53" t="s">
        <v>59</v>
      </c>
      <c r="E117" s="53" t="s">
        <v>244</v>
      </c>
      <c r="F117" s="53" t="s">
        <v>116</v>
      </c>
      <c r="G117" s="53" t="s">
        <v>90</v>
      </c>
      <c r="H117" s="53"/>
      <c r="I117" s="59">
        <v>6229.9</v>
      </c>
      <c r="J117" s="59">
        <v>6229.9</v>
      </c>
      <c r="K117" s="165">
        <v>0</v>
      </c>
      <c r="L117" s="59">
        <v>0</v>
      </c>
      <c r="M117" s="59">
        <v>0</v>
      </c>
    </row>
    <row r="118" spans="1:13" s="32" customFormat="1" ht="30">
      <c r="A118" s="76" t="s">
        <v>413</v>
      </c>
      <c r="B118" s="52" t="s">
        <v>84</v>
      </c>
      <c r="C118" s="52" t="s">
        <v>64</v>
      </c>
      <c r="D118" s="52" t="s">
        <v>59</v>
      </c>
      <c r="E118" s="52" t="s">
        <v>244</v>
      </c>
      <c r="F118" s="52" t="s">
        <v>117</v>
      </c>
      <c r="G118" s="52"/>
      <c r="H118" s="52"/>
      <c r="I118" s="57">
        <f>I119</f>
        <v>302.9</v>
      </c>
      <c r="J118" s="57">
        <f aca="true" t="shared" si="22" ref="J118:M119">J119</f>
        <v>302.9</v>
      </c>
      <c r="K118" s="164">
        <f t="shared" si="22"/>
        <v>0</v>
      </c>
      <c r="L118" s="58">
        <f t="shared" si="22"/>
        <v>0</v>
      </c>
      <c r="M118" s="58">
        <f t="shared" si="22"/>
        <v>0</v>
      </c>
    </row>
    <row r="119" spans="1:13" s="32" customFormat="1" ht="45">
      <c r="A119" s="76" t="s">
        <v>414</v>
      </c>
      <c r="B119" s="52" t="s">
        <v>84</v>
      </c>
      <c r="C119" s="52" t="s">
        <v>64</v>
      </c>
      <c r="D119" s="52" t="s">
        <v>59</v>
      </c>
      <c r="E119" s="52" t="s">
        <v>244</v>
      </c>
      <c r="F119" s="52" t="s">
        <v>119</v>
      </c>
      <c r="G119" s="52"/>
      <c r="H119" s="52"/>
      <c r="I119" s="57">
        <f>I120</f>
        <v>302.9</v>
      </c>
      <c r="J119" s="57">
        <f t="shared" si="22"/>
        <v>302.9</v>
      </c>
      <c r="K119" s="164">
        <f t="shared" si="22"/>
        <v>0</v>
      </c>
      <c r="L119" s="58">
        <f t="shared" si="22"/>
        <v>0</v>
      </c>
      <c r="M119" s="58">
        <f t="shared" si="22"/>
        <v>0</v>
      </c>
    </row>
    <row r="120" spans="1:13" s="38" customFormat="1" ht="18.75" customHeight="1">
      <c r="A120" s="77" t="s">
        <v>106</v>
      </c>
      <c r="B120" s="53" t="s">
        <v>84</v>
      </c>
      <c r="C120" s="53" t="s">
        <v>64</v>
      </c>
      <c r="D120" s="53" t="s">
        <v>59</v>
      </c>
      <c r="E120" s="53" t="s">
        <v>244</v>
      </c>
      <c r="F120" s="53" t="s">
        <v>119</v>
      </c>
      <c r="G120" s="53" t="s">
        <v>90</v>
      </c>
      <c r="H120" s="53"/>
      <c r="I120" s="59">
        <v>302.9</v>
      </c>
      <c r="J120" s="59">
        <v>302.9</v>
      </c>
      <c r="K120" s="171">
        <v>0</v>
      </c>
      <c r="L120" s="60">
        <v>0</v>
      </c>
      <c r="M120" s="60">
        <v>0</v>
      </c>
    </row>
    <row r="121" spans="1:13" s="32" customFormat="1" ht="15.75">
      <c r="A121" s="76" t="s">
        <v>127</v>
      </c>
      <c r="B121" s="52" t="s">
        <v>84</v>
      </c>
      <c r="C121" s="52" t="s">
        <v>64</v>
      </c>
      <c r="D121" s="52" t="s">
        <v>59</v>
      </c>
      <c r="E121" s="52" t="s">
        <v>244</v>
      </c>
      <c r="F121" s="52" t="s">
        <v>126</v>
      </c>
      <c r="G121" s="52"/>
      <c r="H121" s="52"/>
      <c r="I121" s="57">
        <f>I122</f>
        <v>4</v>
      </c>
      <c r="J121" s="57">
        <f aca="true" t="shared" si="23" ref="J121:M122">J122</f>
        <v>4</v>
      </c>
      <c r="K121" s="163">
        <f t="shared" si="23"/>
        <v>0</v>
      </c>
      <c r="L121" s="57">
        <f t="shared" si="23"/>
        <v>0</v>
      </c>
      <c r="M121" s="57">
        <f t="shared" si="23"/>
        <v>0</v>
      </c>
    </row>
    <row r="122" spans="1:13" s="32" customFormat="1" ht="15.75">
      <c r="A122" s="76" t="s">
        <v>129</v>
      </c>
      <c r="B122" s="52" t="s">
        <v>84</v>
      </c>
      <c r="C122" s="52" t="s">
        <v>64</v>
      </c>
      <c r="D122" s="52" t="s">
        <v>59</v>
      </c>
      <c r="E122" s="52" t="s">
        <v>244</v>
      </c>
      <c r="F122" s="52" t="s">
        <v>128</v>
      </c>
      <c r="G122" s="52"/>
      <c r="H122" s="52"/>
      <c r="I122" s="57">
        <f>I123</f>
        <v>4</v>
      </c>
      <c r="J122" s="57">
        <f t="shared" si="23"/>
        <v>4</v>
      </c>
      <c r="K122" s="163">
        <f t="shared" si="23"/>
        <v>0</v>
      </c>
      <c r="L122" s="57">
        <f t="shared" si="23"/>
        <v>0</v>
      </c>
      <c r="M122" s="57">
        <f t="shared" si="23"/>
        <v>0</v>
      </c>
    </row>
    <row r="123" spans="1:13" s="32" customFormat="1" ht="19.5" customHeight="1">
      <c r="A123" s="77" t="s">
        <v>106</v>
      </c>
      <c r="B123" s="53" t="s">
        <v>84</v>
      </c>
      <c r="C123" s="53" t="s">
        <v>64</v>
      </c>
      <c r="D123" s="53" t="s">
        <v>59</v>
      </c>
      <c r="E123" s="53" t="s">
        <v>244</v>
      </c>
      <c r="F123" s="53" t="s">
        <v>128</v>
      </c>
      <c r="G123" s="53" t="s">
        <v>90</v>
      </c>
      <c r="H123" s="53"/>
      <c r="I123" s="59">
        <v>4</v>
      </c>
      <c r="J123" s="59">
        <v>4</v>
      </c>
      <c r="K123" s="165">
        <v>0</v>
      </c>
      <c r="L123" s="59">
        <v>0</v>
      </c>
      <c r="M123" s="59">
        <v>0</v>
      </c>
    </row>
    <row r="124" spans="1:13" s="32" customFormat="1" ht="45">
      <c r="A124" s="119" t="s">
        <v>154</v>
      </c>
      <c r="B124" s="108" t="s">
        <v>84</v>
      </c>
      <c r="C124" s="108" t="s">
        <v>64</v>
      </c>
      <c r="D124" s="108" t="s">
        <v>59</v>
      </c>
      <c r="E124" s="108" t="s">
        <v>139</v>
      </c>
      <c r="F124" s="108"/>
      <c r="G124" s="108"/>
      <c r="H124" s="108"/>
      <c r="I124" s="57">
        <f>I125+I128+I131</f>
        <v>8356.2</v>
      </c>
      <c r="J124" s="57">
        <f>J125+J128+J131</f>
        <v>8356.2</v>
      </c>
      <c r="K124" s="163">
        <f>K125+K128+K131</f>
        <v>0</v>
      </c>
      <c r="L124" s="57">
        <f>L125+L128+L131</f>
        <v>0</v>
      </c>
      <c r="M124" s="57">
        <f>M125+M128+M131</f>
        <v>0</v>
      </c>
    </row>
    <row r="125" spans="1:13" s="32" customFormat="1" ht="88.5" customHeight="1">
      <c r="A125" s="75" t="s">
        <v>412</v>
      </c>
      <c r="B125" s="108" t="s">
        <v>84</v>
      </c>
      <c r="C125" s="108" t="s">
        <v>64</v>
      </c>
      <c r="D125" s="108" t="s">
        <v>59</v>
      </c>
      <c r="E125" s="108" t="s">
        <v>139</v>
      </c>
      <c r="F125" s="108" t="s">
        <v>115</v>
      </c>
      <c r="G125" s="108"/>
      <c r="H125" s="108"/>
      <c r="I125" s="57">
        <f>I126</f>
        <v>8015.2</v>
      </c>
      <c r="J125" s="57">
        <f aca="true" t="shared" si="24" ref="J125:M126">J126</f>
        <v>8015.2</v>
      </c>
      <c r="K125" s="163">
        <f t="shared" si="24"/>
        <v>0</v>
      </c>
      <c r="L125" s="57">
        <f t="shared" si="24"/>
        <v>0</v>
      </c>
      <c r="M125" s="57">
        <f t="shared" si="24"/>
        <v>0</v>
      </c>
    </row>
    <row r="126" spans="1:13" s="32" customFormat="1" ht="30" customHeight="1">
      <c r="A126" s="119" t="s">
        <v>125</v>
      </c>
      <c r="B126" s="108" t="s">
        <v>84</v>
      </c>
      <c r="C126" s="108" t="s">
        <v>64</v>
      </c>
      <c r="D126" s="108" t="s">
        <v>59</v>
      </c>
      <c r="E126" s="108" t="s">
        <v>139</v>
      </c>
      <c r="F126" s="108" t="s">
        <v>124</v>
      </c>
      <c r="G126" s="108"/>
      <c r="H126" s="108"/>
      <c r="I126" s="57">
        <f>I127</f>
        <v>8015.2</v>
      </c>
      <c r="J126" s="57">
        <f t="shared" si="24"/>
        <v>8015.2</v>
      </c>
      <c r="K126" s="163">
        <f t="shared" si="24"/>
        <v>0</v>
      </c>
      <c r="L126" s="57">
        <f t="shared" si="24"/>
        <v>0</v>
      </c>
      <c r="M126" s="57">
        <f t="shared" si="24"/>
        <v>0</v>
      </c>
    </row>
    <row r="127" spans="1:13" s="38" customFormat="1" ht="20.25" customHeight="1">
      <c r="A127" s="122" t="s">
        <v>106</v>
      </c>
      <c r="B127" s="133" t="s">
        <v>84</v>
      </c>
      <c r="C127" s="133" t="s">
        <v>64</v>
      </c>
      <c r="D127" s="133" t="s">
        <v>59</v>
      </c>
      <c r="E127" s="133" t="s">
        <v>139</v>
      </c>
      <c r="F127" s="133" t="s">
        <v>124</v>
      </c>
      <c r="G127" s="133" t="s">
        <v>90</v>
      </c>
      <c r="H127" s="133"/>
      <c r="I127" s="59">
        <v>8015.2</v>
      </c>
      <c r="J127" s="59">
        <v>8015.2</v>
      </c>
      <c r="K127" s="165">
        <v>0</v>
      </c>
      <c r="L127" s="59">
        <v>0</v>
      </c>
      <c r="M127" s="59">
        <v>0</v>
      </c>
    </row>
    <row r="128" spans="1:13" s="38" customFormat="1" ht="30">
      <c r="A128" s="76" t="s">
        <v>413</v>
      </c>
      <c r="B128" s="108" t="s">
        <v>84</v>
      </c>
      <c r="C128" s="108" t="s">
        <v>64</v>
      </c>
      <c r="D128" s="108" t="s">
        <v>59</v>
      </c>
      <c r="E128" s="108" t="s">
        <v>139</v>
      </c>
      <c r="F128" s="108" t="s">
        <v>117</v>
      </c>
      <c r="G128" s="108"/>
      <c r="H128" s="108"/>
      <c r="I128" s="57">
        <f>I129</f>
        <v>321</v>
      </c>
      <c r="J128" s="57">
        <f aca="true" t="shared" si="25" ref="J128:M129">J129</f>
        <v>321</v>
      </c>
      <c r="K128" s="163">
        <f t="shared" si="25"/>
        <v>0</v>
      </c>
      <c r="L128" s="57">
        <f t="shared" si="25"/>
        <v>0</v>
      </c>
      <c r="M128" s="57">
        <f t="shared" si="25"/>
        <v>0</v>
      </c>
    </row>
    <row r="129" spans="1:13" s="38" customFormat="1" ht="45">
      <c r="A129" s="76" t="s">
        <v>414</v>
      </c>
      <c r="B129" s="108" t="s">
        <v>84</v>
      </c>
      <c r="C129" s="108" t="s">
        <v>64</v>
      </c>
      <c r="D129" s="108" t="s">
        <v>59</v>
      </c>
      <c r="E129" s="108" t="s">
        <v>139</v>
      </c>
      <c r="F129" s="108" t="s">
        <v>119</v>
      </c>
      <c r="G129" s="108"/>
      <c r="H129" s="108"/>
      <c r="I129" s="57">
        <f>I130</f>
        <v>321</v>
      </c>
      <c r="J129" s="57">
        <f t="shared" si="25"/>
        <v>321</v>
      </c>
      <c r="K129" s="163">
        <f t="shared" si="25"/>
        <v>0</v>
      </c>
      <c r="L129" s="57">
        <f t="shared" si="25"/>
        <v>0</v>
      </c>
      <c r="M129" s="57">
        <f t="shared" si="25"/>
        <v>0</v>
      </c>
    </row>
    <row r="130" spans="1:13" s="38" customFormat="1" ht="20.25" customHeight="1">
      <c r="A130" s="120" t="s">
        <v>106</v>
      </c>
      <c r="B130" s="133" t="s">
        <v>84</v>
      </c>
      <c r="C130" s="133" t="s">
        <v>64</v>
      </c>
      <c r="D130" s="133" t="s">
        <v>59</v>
      </c>
      <c r="E130" s="133" t="s">
        <v>139</v>
      </c>
      <c r="F130" s="133" t="s">
        <v>119</v>
      </c>
      <c r="G130" s="133" t="s">
        <v>90</v>
      </c>
      <c r="H130" s="133"/>
      <c r="I130" s="59">
        <v>321</v>
      </c>
      <c r="J130" s="59">
        <v>321</v>
      </c>
      <c r="K130" s="165">
        <v>0</v>
      </c>
      <c r="L130" s="59">
        <v>0</v>
      </c>
      <c r="M130" s="59">
        <v>0</v>
      </c>
    </row>
    <row r="131" spans="1:13" s="38" customFormat="1" ht="15.75">
      <c r="A131" s="87" t="s">
        <v>127</v>
      </c>
      <c r="B131" s="108" t="s">
        <v>84</v>
      </c>
      <c r="C131" s="108" t="s">
        <v>64</v>
      </c>
      <c r="D131" s="108" t="s">
        <v>59</v>
      </c>
      <c r="E131" s="108" t="s">
        <v>139</v>
      </c>
      <c r="F131" s="108" t="s">
        <v>126</v>
      </c>
      <c r="G131" s="108"/>
      <c r="H131" s="108"/>
      <c r="I131" s="57">
        <f>I132</f>
        <v>20</v>
      </c>
      <c r="J131" s="57">
        <f aca="true" t="shared" si="26" ref="J131:M132">J132</f>
        <v>20</v>
      </c>
      <c r="K131" s="163">
        <f t="shared" si="26"/>
        <v>0</v>
      </c>
      <c r="L131" s="57">
        <f t="shared" si="26"/>
        <v>0</v>
      </c>
      <c r="M131" s="57">
        <f t="shared" si="26"/>
        <v>0</v>
      </c>
    </row>
    <row r="132" spans="1:13" s="38" customFormat="1" ht="15.75">
      <c r="A132" s="87" t="s">
        <v>129</v>
      </c>
      <c r="B132" s="108" t="s">
        <v>84</v>
      </c>
      <c r="C132" s="108" t="s">
        <v>64</v>
      </c>
      <c r="D132" s="108" t="s">
        <v>59</v>
      </c>
      <c r="E132" s="108" t="s">
        <v>139</v>
      </c>
      <c r="F132" s="108" t="s">
        <v>128</v>
      </c>
      <c r="G132" s="108"/>
      <c r="H132" s="108"/>
      <c r="I132" s="57">
        <f>I133</f>
        <v>20</v>
      </c>
      <c r="J132" s="57">
        <f t="shared" si="26"/>
        <v>20</v>
      </c>
      <c r="K132" s="163">
        <f t="shared" si="26"/>
        <v>0</v>
      </c>
      <c r="L132" s="57">
        <f t="shared" si="26"/>
        <v>0</v>
      </c>
      <c r="M132" s="57">
        <f t="shared" si="26"/>
        <v>0</v>
      </c>
    </row>
    <row r="133" spans="1:13" s="38" customFormat="1" ht="18.75" customHeight="1">
      <c r="A133" s="120" t="s">
        <v>106</v>
      </c>
      <c r="B133" s="133" t="s">
        <v>84</v>
      </c>
      <c r="C133" s="133" t="s">
        <v>64</v>
      </c>
      <c r="D133" s="133" t="s">
        <v>59</v>
      </c>
      <c r="E133" s="133" t="s">
        <v>139</v>
      </c>
      <c r="F133" s="133" t="s">
        <v>128</v>
      </c>
      <c r="G133" s="133" t="s">
        <v>90</v>
      </c>
      <c r="H133" s="133"/>
      <c r="I133" s="59">
        <v>20</v>
      </c>
      <c r="J133" s="59">
        <v>20</v>
      </c>
      <c r="K133" s="165">
        <v>0</v>
      </c>
      <c r="L133" s="59">
        <v>0</v>
      </c>
      <c r="M133" s="59">
        <v>0</v>
      </c>
    </row>
    <row r="134" spans="1:13" s="38" customFormat="1" ht="45" customHeight="1">
      <c r="A134" s="119" t="s">
        <v>161</v>
      </c>
      <c r="B134" s="52" t="s">
        <v>84</v>
      </c>
      <c r="C134" s="52" t="s">
        <v>64</v>
      </c>
      <c r="D134" s="52" t="s">
        <v>59</v>
      </c>
      <c r="E134" s="52" t="s">
        <v>249</v>
      </c>
      <c r="F134" s="52"/>
      <c r="G134" s="52"/>
      <c r="H134" s="52"/>
      <c r="I134" s="57">
        <f>I135+I147</f>
        <v>6476.1</v>
      </c>
      <c r="J134" s="57">
        <f>J135+J147</f>
        <v>6476.1</v>
      </c>
      <c r="K134" s="163">
        <f>K135+K147</f>
        <v>0</v>
      </c>
      <c r="L134" s="57">
        <f>L135+L147</f>
        <v>0</v>
      </c>
      <c r="M134" s="57">
        <f>M135+M147</f>
        <v>0</v>
      </c>
    </row>
    <row r="135" spans="1:13" s="40" customFormat="1" ht="59.25" customHeight="1">
      <c r="A135" s="76" t="s">
        <v>156</v>
      </c>
      <c r="B135" s="52" t="s">
        <v>84</v>
      </c>
      <c r="C135" s="52" t="s">
        <v>64</v>
      </c>
      <c r="D135" s="52" t="s">
        <v>59</v>
      </c>
      <c r="E135" s="52" t="s">
        <v>18</v>
      </c>
      <c r="F135" s="52"/>
      <c r="G135" s="52"/>
      <c r="H135" s="52"/>
      <c r="I135" s="57">
        <f>I136</f>
        <v>3976.1</v>
      </c>
      <c r="J135" s="57">
        <f aca="true" t="shared" si="27" ref="J135:M136">J136</f>
        <v>3976.1</v>
      </c>
      <c r="K135" s="163">
        <f t="shared" si="27"/>
        <v>0</v>
      </c>
      <c r="L135" s="57">
        <f t="shared" si="27"/>
        <v>0</v>
      </c>
      <c r="M135" s="57">
        <f t="shared" si="27"/>
        <v>0</v>
      </c>
    </row>
    <row r="136" spans="1:13" s="40" customFormat="1" ht="60" customHeight="1">
      <c r="A136" s="75" t="s">
        <v>383</v>
      </c>
      <c r="B136" s="52" t="s">
        <v>84</v>
      </c>
      <c r="C136" s="52" t="s">
        <v>64</v>
      </c>
      <c r="D136" s="52" t="s">
        <v>59</v>
      </c>
      <c r="E136" s="52" t="s">
        <v>19</v>
      </c>
      <c r="F136" s="52"/>
      <c r="G136" s="52"/>
      <c r="H136" s="52"/>
      <c r="I136" s="57">
        <f>I137</f>
        <v>3976.1</v>
      </c>
      <c r="J136" s="57">
        <f t="shared" si="27"/>
        <v>3976.1</v>
      </c>
      <c r="K136" s="164">
        <f t="shared" si="27"/>
        <v>0</v>
      </c>
      <c r="L136" s="58">
        <f t="shared" si="27"/>
        <v>0</v>
      </c>
      <c r="M136" s="58">
        <f t="shared" si="27"/>
        <v>0</v>
      </c>
    </row>
    <row r="137" spans="1:13" s="40" customFormat="1" ht="19.5" customHeight="1">
      <c r="A137" s="76" t="s">
        <v>271</v>
      </c>
      <c r="B137" s="52" t="s">
        <v>84</v>
      </c>
      <c r="C137" s="52" t="s">
        <v>64</v>
      </c>
      <c r="D137" s="52" t="s">
        <v>59</v>
      </c>
      <c r="E137" s="52" t="s">
        <v>20</v>
      </c>
      <c r="F137" s="52"/>
      <c r="G137" s="52"/>
      <c r="H137" s="52"/>
      <c r="I137" s="57">
        <f>I138+I141+I144</f>
        <v>3976.1</v>
      </c>
      <c r="J137" s="57">
        <f>J138+J141+J144</f>
        <v>3976.1</v>
      </c>
      <c r="K137" s="164">
        <f>K138+K141+K144</f>
        <v>0</v>
      </c>
      <c r="L137" s="58">
        <f>L138+L141+L144</f>
        <v>0</v>
      </c>
      <c r="M137" s="58">
        <f>M138+M141+M144</f>
        <v>0</v>
      </c>
    </row>
    <row r="138" spans="1:13" s="40" customFormat="1" ht="90" customHeight="1">
      <c r="A138" s="75" t="s">
        <v>412</v>
      </c>
      <c r="B138" s="52" t="s">
        <v>84</v>
      </c>
      <c r="C138" s="52" t="s">
        <v>64</v>
      </c>
      <c r="D138" s="52" t="s">
        <v>59</v>
      </c>
      <c r="E138" s="52" t="s">
        <v>20</v>
      </c>
      <c r="F138" s="52" t="s">
        <v>115</v>
      </c>
      <c r="G138" s="52"/>
      <c r="H138" s="52"/>
      <c r="I138" s="57">
        <f>I139</f>
        <v>3730.1</v>
      </c>
      <c r="J138" s="57">
        <f aca="true" t="shared" si="28" ref="J138:M139">J139</f>
        <v>3730.1</v>
      </c>
      <c r="K138" s="164">
        <f t="shared" si="28"/>
        <v>0</v>
      </c>
      <c r="L138" s="58">
        <f t="shared" si="28"/>
        <v>0</v>
      </c>
      <c r="M138" s="58">
        <f t="shared" si="28"/>
        <v>0</v>
      </c>
    </row>
    <row r="139" spans="1:13" s="40" customFormat="1" ht="30.75" customHeight="1">
      <c r="A139" s="119" t="s">
        <v>125</v>
      </c>
      <c r="B139" s="52" t="s">
        <v>84</v>
      </c>
      <c r="C139" s="52" t="s">
        <v>64</v>
      </c>
      <c r="D139" s="52" t="s">
        <v>59</v>
      </c>
      <c r="E139" s="52" t="s">
        <v>20</v>
      </c>
      <c r="F139" s="52" t="s">
        <v>124</v>
      </c>
      <c r="G139" s="52"/>
      <c r="H139" s="52"/>
      <c r="I139" s="57">
        <f>I140</f>
        <v>3730.1</v>
      </c>
      <c r="J139" s="57">
        <f t="shared" si="28"/>
        <v>3730.1</v>
      </c>
      <c r="K139" s="164">
        <f t="shared" si="28"/>
        <v>0</v>
      </c>
      <c r="L139" s="58">
        <f t="shared" si="28"/>
        <v>0</v>
      </c>
      <c r="M139" s="58">
        <f t="shared" si="28"/>
        <v>0</v>
      </c>
    </row>
    <row r="140" spans="1:13" s="40" customFormat="1" ht="15.75">
      <c r="A140" s="77" t="s">
        <v>106</v>
      </c>
      <c r="B140" s="53" t="s">
        <v>84</v>
      </c>
      <c r="C140" s="53" t="s">
        <v>64</v>
      </c>
      <c r="D140" s="53" t="s">
        <v>59</v>
      </c>
      <c r="E140" s="53" t="s">
        <v>20</v>
      </c>
      <c r="F140" s="53" t="s">
        <v>124</v>
      </c>
      <c r="G140" s="53" t="s">
        <v>90</v>
      </c>
      <c r="H140" s="53"/>
      <c r="I140" s="59">
        <v>3730.1</v>
      </c>
      <c r="J140" s="59">
        <v>3730.1</v>
      </c>
      <c r="K140" s="171">
        <v>0</v>
      </c>
      <c r="L140" s="60">
        <v>0</v>
      </c>
      <c r="M140" s="60">
        <v>0</v>
      </c>
    </row>
    <row r="141" spans="1:13" s="32" customFormat="1" ht="30">
      <c r="A141" s="76" t="s">
        <v>413</v>
      </c>
      <c r="B141" s="52" t="s">
        <v>84</v>
      </c>
      <c r="C141" s="52" t="s">
        <v>64</v>
      </c>
      <c r="D141" s="52" t="s">
        <v>59</v>
      </c>
      <c r="E141" s="52" t="s">
        <v>20</v>
      </c>
      <c r="F141" s="52" t="s">
        <v>117</v>
      </c>
      <c r="G141" s="52"/>
      <c r="H141" s="52"/>
      <c r="I141" s="57">
        <f>I142</f>
        <v>245.9</v>
      </c>
      <c r="J141" s="57">
        <f aca="true" t="shared" si="29" ref="J141:M142">J142</f>
        <v>245.9</v>
      </c>
      <c r="K141" s="164">
        <f t="shared" si="29"/>
        <v>0</v>
      </c>
      <c r="L141" s="58">
        <f t="shared" si="29"/>
        <v>0</v>
      </c>
      <c r="M141" s="58">
        <f t="shared" si="29"/>
        <v>0</v>
      </c>
    </row>
    <row r="142" spans="1:13" s="32" customFormat="1" ht="45">
      <c r="A142" s="76" t="s">
        <v>414</v>
      </c>
      <c r="B142" s="52" t="s">
        <v>84</v>
      </c>
      <c r="C142" s="52" t="s">
        <v>64</v>
      </c>
      <c r="D142" s="52" t="s">
        <v>59</v>
      </c>
      <c r="E142" s="52" t="s">
        <v>20</v>
      </c>
      <c r="F142" s="52" t="s">
        <v>119</v>
      </c>
      <c r="G142" s="52"/>
      <c r="H142" s="52"/>
      <c r="I142" s="57">
        <f>I143</f>
        <v>245.9</v>
      </c>
      <c r="J142" s="57">
        <f t="shared" si="29"/>
        <v>245.9</v>
      </c>
      <c r="K142" s="164">
        <f t="shared" si="29"/>
        <v>0</v>
      </c>
      <c r="L142" s="58">
        <f t="shared" si="29"/>
        <v>0</v>
      </c>
      <c r="M142" s="58">
        <f t="shared" si="29"/>
        <v>0</v>
      </c>
    </row>
    <row r="143" spans="1:13" s="39" customFormat="1" ht="17.25" customHeight="1">
      <c r="A143" s="77" t="s">
        <v>106</v>
      </c>
      <c r="B143" s="53" t="s">
        <v>84</v>
      </c>
      <c r="C143" s="53" t="s">
        <v>64</v>
      </c>
      <c r="D143" s="53" t="s">
        <v>59</v>
      </c>
      <c r="E143" s="53" t="s">
        <v>20</v>
      </c>
      <c r="F143" s="53" t="s">
        <v>119</v>
      </c>
      <c r="G143" s="53" t="s">
        <v>90</v>
      </c>
      <c r="H143" s="53"/>
      <c r="I143" s="59">
        <v>245.9</v>
      </c>
      <c r="J143" s="59">
        <v>245.9</v>
      </c>
      <c r="K143" s="171">
        <v>0</v>
      </c>
      <c r="L143" s="60">
        <v>0</v>
      </c>
      <c r="M143" s="60">
        <v>0</v>
      </c>
    </row>
    <row r="144" spans="1:13" s="32" customFormat="1" ht="15.75">
      <c r="A144" s="76" t="s">
        <v>127</v>
      </c>
      <c r="B144" s="52" t="s">
        <v>84</v>
      </c>
      <c r="C144" s="52" t="s">
        <v>64</v>
      </c>
      <c r="D144" s="52" t="s">
        <v>59</v>
      </c>
      <c r="E144" s="52" t="s">
        <v>20</v>
      </c>
      <c r="F144" s="52" t="s">
        <v>126</v>
      </c>
      <c r="G144" s="52"/>
      <c r="H144" s="52"/>
      <c r="I144" s="57">
        <f>I145</f>
        <v>0.1</v>
      </c>
      <c r="J144" s="57">
        <f aca="true" t="shared" si="30" ref="J144:M145">J145</f>
        <v>0.1</v>
      </c>
      <c r="K144" s="164">
        <f t="shared" si="30"/>
        <v>0</v>
      </c>
      <c r="L144" s="58">
        <f t="shared" si="30"/>
        <v>0</v>
      </c>
      <c r="M144" s="58">
        <f t="shared" si="30"/>
        <v>0</v>
      </c>
    </row>
    <row r="145" spans="1:13" s="32" customFormat="1" ht="15.75">
      <c r="A145" s="76" t="s">
        <v>129</v>
      </c>
      <c r="B145" s="52" t="s">
        <v>84</v>
      </c>
      <c r="C145" s="52" t="s">
        <v>64</v>
      </c>
      <c r="D145" s="52" t="s">
        <v>59</v>
      </c>
      <c r="E145" s="52" t="s">
        <v>20</v>
      </c>
      <c r="F145" s="52" t="s">
        <v>128</v>
      </c>
      <c r="G145" s="52"/>
      <c r="H145" s="52"/>
      <c r="I145" s="57">
        <f>I146</f>
        <v>0.1</v>
      </c>
      <c r="J145" s="57">
        <f t="shared" si="30"/>
        <v>0.1</v>
      </c>
      <c r="K145" s="164">
        <f t="shared" si="30"/>
        <v>0</v>
      </c>
      <c r="L145" s="58">
        <f t="shared" si="30"/>
        <v>0</v>
      </c>
      <c r="M145" s="58">
        <f t="shared" si="30"/>
        <v>0</v>
      </c>
    </row>
    <row r="146" spans="1:13" s="32" customFormat="1" ht="17.25" customHeight="1">
      <c r="A146" s="77" t="s">
        <v>106</v>
      </c>
      <c r="B146" s="53" t="s">
        <v>84</v>
      </c>
      <c r="C146" s="53" t="s">
        <v>64</v>
      </c>
      <c r="D146" s="53" t="s">
        <v>59</v>
      </c>
      <c r="E146" s="53" t="s">
        <v>20</v>
      </c>
      <c r="F146" s="53" t="s">
        <v>128</v>
      </c>
      <c r="G146" s="53" t="s">
        <v>90</v>
      </c>
      <c r="H146" s="53"/>
      <c r="I146" s="59">
        <v>0.1</v>
      </c>
      <c r="J146" s="59">
        <v>0.1</v>
      </c>
      <c r="K146" s="171">
        <v>0</v>
      </c>
      <c r="L146" s="60">
        <v>0</v>
      </c>
      <c r="M146" s="60">
        <v>0</v>
      </c>
    </row>
    <row r="147" spans="1:13" s="32" customFormat="1" ht="45.75" customHeight="1">
      <c r="A147" s="76" t="s">
        <v>157</v>
      </c>
      <c r="B147" s="52" t="s">
        <v>84</v>
      </c>
      <c r="C147" s="52" t="s">
        <v>64</v>
      </c>
      <c r="D147" s="52" t="s">
        <v>59</v>
      </c>
      <c r="E147" s="52" t="s">
        <v>15</v>
      </c>
      <c r="F147" s="52"/>
      <c r="G147" s="52"/>
      <c r="H147" s="52"/>
      <c r="I147" s="57">
        <f>I148</f>
        <v>2500</v>
      </c>
      <c r="J147" s="57">
        <f aca="true" t="shared" si="31" ref="J147:M151">J148</f>
        <v>2500</v>
      </c>
      <c r="K147" s="164">
        <f t="shared" si="31"/>
        <v>0</v>
      </c>
      <c r="L147" s="58">
        <f t="shared" si="31"/>
        <v>0</v>
      </c>
      <c r="M147" s="58">
        <f t="shared" si="31"/>
        <v>0</v>
      </c>
    </row>
    <row r="148" spans="1:13" s="32" customFormat="1" ht="45" customHeight="1">
      <c r="A148" s="76" t="s">
        <v>138</v>
      </c>
      <c r="B148" s="52" t="s">
        <v>84</v>
      </c>
      <c r="C148" s="52" t="s">
        <v>64</v>
      </c>
      <c r="D148" s="52" t="s">
        <v>59</v>
      </c>
      <c r="E148" s="52" t="s">
        <v>16</v>
      </c>
      <c r="F148" s="53"/>
      <c r="G148" s="53"/>
      <c r="H148" s="53"/>
      <c r="I148" s="57">
        <f>I149</f>
        <v>2500</v>
      </c>
      <c r="J148" s="57">
        <f t="shared" si="31"/>
        <v>2500</v>
      </c>
      <c r="K148" s="164">
        <f t="shared" si="31"/>
        <v>0</v>
      </c>
      <c r="L148" s="58">
        <f t="shared" si="31"/>
        <v>0</v>
      </c>
      <c r="M148" s="58">
        <f t="shared" si="31"/>
        <v>0</v>
      </c>
    </row>
    <row r="149" spans="1:13" s="32" customFormat="1" ht="15.75">
      <c r="A149" s="76" t="s">
        <v>271</v>
      </c>
      <c r="B149" s="52" t="s">
        <v>84</v>
      </c>
      <c r="C149" s="52" t="s">
        <v>64</v>
      </c>
      <c r="D149" s="52" t="s">
        <v>59</v>
      </c>
      <c r="E149" s="52" t="s">
        <v>17</v>
      </c>
      <c r="F149" s="53"/>
      <c r="G149" s="53"/>
      <c r="H149" s="53"/>
      <c r="I149" s="57">
        <f>I150</f>
        <v>2500</v>
      </c>
      <c r="J149" s="57">
        <f t="shared" si="31"/>
        <v>2500</v>
      </c>
      <c r="K149" s="164">
        <f t="shared" si="31"/>
        <v>0</v>
      </c>
      <c r="L149" s="58">
        <f t="shared" si="31"/>
        <v>0</v>
      </c>
      <c r="M149" s="58">
        <f t="shared" si="31"/>
        <v>0</v>
      </c>
    </row>
    <row r="150" spans="1:13" s="32" customFormat="1" ht="30">
      <c r="A150" s="76" t="s">
        <v>413</v>
      </c>
      <c r="B150" s="52" t="s">
        <v>84</v>
      </c>
      <c r="C150" s="52" t="s">
        <v>64</v>
      </c>
      <c r="D150" s="52" t="s">
        <v>59</v>
      </c>
      <c r="E150" s="52" t="s">
        <v>17</v>
      </c>
      <c r="F150" s="52" t="s">
        <v>117</v>
      </c>
      <c r="G150" s="53"/>
      <c r="H150" s="53"/>
      <c r="I150" s="57">
        <f>I151</f>
        <v>2500</v>
      </c>
      <c r="J150" s="57">
        <f t="shared" si="31"/>
        <v>2500</v>
      </c>
      <c r="K150" s="164">
        <f t="shared" si="31"/>
        <v>0</v>
      </c>
      <c r="L150" s="58">
        <f t="shared" si="31"/>
        <v>0</v>
      </c>
      <c r="M150" s="58">
        <f t="shared" si="31"/>
        <v>0</v>
      </c>
    </row>
    <row r="151" spans="1:13" s="32" customFormat="1" ht="45">
      <c r="A151" s="76" t="s">
        <v>414</v>
      </c>
      <c r="B151" s="52" t="s">
        <v>84</v>
      </c>
      <c r="C151" s="52" t="s">
        <v>64</v>
      </c>
      <c r="D151" s="52" t="s">
        <v>59</v>
      </c>
      <c r="E151" s="52" t="s">
        <v>17</v>
      </c>
      <c r="F151" s="52" t="s">
        <v>119</v>
      </c>
      <c r="G151" s="53"/>
      <c r="H151" s="53"/>
      <c r="I151" s="57">
        <f>I152</f>
        <v>2500</v>
      </c>
      <c r="J151" s="57">
        <f t="shared" si="31"/>
        <v>2500</v>
      </c>
      <c r="K151" s="164">
        <f t="shared" si="31"/>
        <v>0</v>
      </c>
      <c r="L151" s="58">
        <f t="shared" si="31"/>
        <v>0</v>
      </c>
      <c r="M151" s="58">
        <f t="shared" si="31"/>
        <v>0</v>
      </c>
    </row>
    <row r="152" spans="1:13" s="32" customFormat="1" ht="18" customHeight="1">
      <c r="A152" s="77" t="s">
        <v>106</v>
      </c>
      <c r="B152" s="53" t="s">
        <v>84</v>
      </c>
      <c r="C152" s="53" t="s">
        <v>64</v>
      </c>
      <c r="D152" s="53" t="s">
        <v>59</v>
      </c>
      <c r="E152" s="53" t="s">
        <v>17</v>
      </c>
      <c r="F152" s="53" t="s">
        <v>119</v>
      </c>
      <c r="G152" s="53" t="s">
        <v>90</v>
      </c>
      <c r="H152" s="53"/>
      <c r="I152" s="59">
        <v>2500</v>
      </c>
      <c r="J152" s="59">
        <v>2500</v>
      </c>
      <c r="K152" s="171">
        <v>0</v>
      </c>
      <c r="L152" s="60">
        <v>0</v>
      </c>
      <c r="M152" s="60">
        <v>0</v>
      </c>
    </row>
    <row r="153" spans="1:13" s="41" customFormat="1" ht="15">
      <c r="A153" s="78" t="s">
        <v>54</v>
      </c>
      <c r="B153" s="54" t="s">
        <v>84</v>
      </c>
      <c r="C153" s="54" t="s">
        <v>71</v>
      </c>
      <c r="D153" s="52"/>
      <c r="E153" s="52"/>
      <c r="F153" s="52"/>
      <c r="G153" s="52"/>
      <c r="H153" s="52"/>
      <c r="I153" s="56">
        <f>I154</f>
        <v>10392.5</v>
      </c>
      <c r="J153" s="56">
        <f aca="true" t="shared" si="32" ref="J153:M154">J154</f>
        <v>10480.4</v>
      </c>
      <c r="K153" s="166" t="e">
        <f t="shared" si="32"/>
        <v>#REF!</v>
      </c>
      <c r="L153" s="56" t="e">
        <f t="shared" si="32"/>
        <v>#REF!</v>
      </c>
      <c r="M153" s="56" t="e">
        <f t="shared" si="32"/>
        <v>#REF!</v>
      </c>
    </row>
    <row r="154" spans="1:13" s="32" customFormat="1" ht="15">
      <c r="A154" s="78" t="s">
        <v>111</v>
      </c>
      <c r="B154" s="54" t="s">
        <v>84</v>
      </c>
      <c r="C154" s="54" t="s">
        <v>71</v>
      </c>
      <c r="D154" s="54" t="s">
        <v>60</v>
      </c>
      <c r="E154" s="54"/>
      <c r="F154" s="54"/>
      <c r="G154" s="54"/>
      <c r="H154" s="54"/>
      <c r="I154" s="56">
        <f>I155</f>
        <v>10392.5</v>
      </c>
      <c r="J154" s="56">
        <f t="shared" si="32"/>
        <v>10480.4</v>
      </c>
      <c r="K154" s="166" t="e">
        <f t="shared" si="32"/>
        <v>#REF!</v>
      </c>
      <c r="L154" s="56" t="e">
        <f t="shared" si="32"/>
        <v>#REF!</v>
      </c>
      <c r="M154" s="56" t="e">
        <f t="shared" si="32"/>
        <v>#REF!</v>
      </c>
    </row>
    <row r="155" spans="1:13" s="32" customFormat="1" ht="15">
      <c r="A155" s="75" t="s">
        <v>30</v>
      </c>
      <c r="B155" s="52" t="s">
        <v>84</v>
      </c>
      <c r="C155" s="52" t="s">
        <v>71</v>
      </c>
      <c r="D155" s="52" t="s">
        <v>60</v>
      </c>
      <c r="E155" s="52" t="s">
        <v>14</v>
      </c>
      <c r="F155" s="52"/>
      <c r="G155" s="52"/>
      <c r="H155" s="52"/>
      <c r="I155" s="57">
        <f>I156+I160</f>
        <v>10392.5</v>
      </c>
      <c r="J155" s="57">
        <f>J156+J160</f>
        <v>10480.4</v>
      </c>
      <c r="K155" s="163" t="e">
        <f>K156+#REF!+K160</f>
        <v>#REF!</v>
      </c>
      <c r="L155" s="57" t="e">
        <f>L156+#REF!+L160</f>
        <v>#REF!</v>
      </c>
      <c r="M155" s="57" t="e">
        <f>M156+#REF!+M160</f>
        <v>#REF!</v>
      </c>
    </row>
    <row r="156" spans="1:13" s="32" customFormat="1" ht="122.25" customHeight="1">
      <c r="A156" s="116" t="s">
        <v>363</v>
      </c>
      <c r="B156" s="52" t="s">
        <v>84</v>
      </c>
      <c r="C156" s="52" t="s">
        <v>71</v>
      </c>
      <c r="D156" s="52" t="s">
        <v>60</v>
      </c>
      <c r="E156" s="52" t="s">
        <v>11</v>
      </c>
      <c r="F156" s="52"/>
      <c r="G156" s="52"/>
      <c r="H156" s="52"/>
      <c r="I156" s="57">
        <f>I157</f>
        <v>10368.2</v>
      </c>
      <c r="J156" s="57">
        <f aca="true" t="shared" si="33" ref="J156:M158">J157</f>
        <v>10456.1</v>
      </c>
      <c r="K156" s="163">
        <f t="shared" si="33"/>
        <v>0</v>
      </c>
      <c r="L156" s="57">
        <f t="shared" si="33"/>
        <v>0</v>
      </c>
      <c r="M156" s="57">
        <f t="shared" si="33"/>
        <v>0</v>
      </c>
    </row>
    <row r="157" spans="1:13" s="32" customFormat="1" ht="32.25" customHeight="1">
      <c r="A157" s="75" t="s">
        <v>131</v>
      </c>
      <c r="B157" s="52" t="s">
        <v>84</v>
      </c>
      <c r="C157" s="52" t="s">
        <v>71</v>
      </c>
      <c r="D157" s="52" t="s">
        <v>60</v>
      </c>
      <c r="E157" s="52" t="s">
        <v>11</v>
      </c>
      <c r="F157" s="52" t="s">
        <v>130</v>
      </c>
      <c r="G157" s="52"/>
      <c r="H157" s="52"/>
      <c r="I157" s="57">
        <f>I158</f>
        <v>10368.2</v>
      </c>
      <c r="J157" s="57">
        <f t="shared" si="33"/>
        <v>10456.1</v>
      </c>
      <c r="K157" s="163">
        <f t="shared" si="33"/>
        <v>0</v>
      </c>
      <c r="L157" s="57">
        <f t="shared" si="33"/>
        <v>0</v>
      </c>
      <c r="M157" s="57">
        <f t="shared" si="33"/>
        <v>0</v>
      </c>
    </row>
    <row r="158" spans="1:13" s="32" customFormat="1" ht="30">
      <c r="A158" s="75" t="s">
        <v>195</v>
      </c>
      <c r="B158" s="52" t="s">
        <v>84</v>
      </c>
      <c r="C158" s="52" t="s">
        <v>71</v>
      </c>
      <c r="D158" s="52" t="s">
        <v>60</v>
      </c>
      <c r="E158" s="52" t="s">
        <v>11</v>
      </c>
      <c r="F158" s="52" t="s">
        <v>134</v>
      </c>
      <c r="G158" s="52"/>
      <c r="H158" s="52"/>
      <c r="I158" s="57">
        <f>I159</f>
        <v>10368.2</v>
      </c>
      <c r="J158" s="57">
        <f t="shared" si="33"/>
        <v>10456.1</v>
      </c>
      <c r="K158" s="163">
        <f t="shared" si="33"/>
        <v>0</v>
      </c>
      <c r="L158" s="57">
        <f t="shared" si="33"/>
        <v>0</v>
      </c>
      <c r="M158" s="57">
        <f t="shared" si="33"/>
        <v>0</v>
      </c>
    </row>
    <row r="159" spans="1:13" s="32" customFormat="1" ht="18" customHeight="1">
      <c r="A159" s="77" t="s">
        <v>107</v>
      </c>
      <c r="B159" s="53" t="s">
        <v>84</v>
      </c>
      <c r="C159" s="53" t="s">
        <v>71</v>
      </c>
      <c r="D159" s="53" t="s">
        <v>60</v>
      </c>
      <c r="E159" s="53" t="s">
        <v>11</v>
      </c>
      <c r="F159" s="64" t="s">
        <v>134</v>
      </c>
      <c r="G159" s="64" t="s">
        <v>91</v>
      </c>
      <c r="H159" s="64"/>
      <c r="I159" s="65">
        <v>10368.2</v>
      </c>
      <c r="J159" s="65">
        <v>10456.1</v>
      </c>
      <c r="K159" s="172">
        <v>0</v>
      </c>
      <c r="L159" s="65">
        <v>0</v>
      </c>
      <c r="M159" s="65">
        <v>0</v>
      </c>
    </row>
    <row r="160" spans="1:13" s="32" customFormat="1" ht="73.5" customHeight="1">
      <c r="A160" s="76" t="s">
        <v>12</v>
      </c>
      <c r="B160" s="52" t="s">
        <v>84</v>
      </c>
      <c r="C160" s="52" t="s">
        <v>71</v>
      </c>
      <c r="D160" s="52" t="s">
        <v>60</v>
      </c>
      <c r="E160" s="52" t="s">
        <v>13</v>
      </c>
      <c r="F160" s="54"/>
      <c r="G160" s="54"/>
      <c r="H160" s="54"/>
      <c r="I160" s="57">
        <f>I161</f>
        <v>24.3</v>
      </c>
      <c r="J160" s="57">
        <f aca="true" t="shared" si="34" ref="J160:M162">J161</f>
        <v>24.3</v>
      </c>
      <c r="K160" s="163">
        <f t="shared" si="34"/>
        <v>0</v>
      </c>
      <c r="L160" s="57">
        <f t="shared" si="34"/>
        <v>0</v>
      </c>
      <c r="M160" s="57">
        <f t="shared" si="34"/>
        <v>0</v>
      </c>
    </row>
    <row r="161" spans="1:13" s="32" customFormat="1" ht="32.25" customHeight="1">
      <c r="A161" s="75" t="s">
        <v>131</v>
      </c>
      <c r="B161" s="52" t="s">
        <v>84</v>
      </c>
      <c r="C161" s="52" t="s">
        <v>71</v>
      </c>
      <c r="D161" s="52" t="s">
        <v>60</v>
      </c>
      <c r="E161" s="52" t="s">
        <v>13</v>
      </c>
      <c r="F161" s="52" t="s">
        <v>130</v>
      </c>
      <c r="G161" s="54"/>
      <c r="H161" s="54"/>
      <c r="I161" s="57">
        <f>I162</f>
        <v>24.3</v>
      </c>
      <c r="J161" s="57">
        <f t="shared" si="34"/>
        <v>24.3</v>
      </c>
      <c r="K161" s="163">
        <f t="shared" si="34"/>
        <v>0</v>
      </c>
      <c r="L161" s="57">
        <f t="shared" si="34"/>
        <v>0</v>
      </c>
      <c r="M161" s="57">
        <f t="shared" si="34"/>
        <v>0</v>
      </c>
    </row>
    <row r="162" spans="1:13" s="32" customFormat="1" ht="30">
      <c r="A162" s="75" t="s">
        <v>133</v>
      </c>
      <c r="B162" s="52" t="s">
        <v>84</v>
      </c>
      <c r="C162" s="52" t="s">
        <v>71</v>
      </c>
      <c r="D162" s="52" t="s">
        <v>60</v>
      </c>
      <c r="E162" s="52" t="s">
        <v>13</v>
      </c>
      <c r="F162" s="52" t="s">
        <v>132</v>
      </c>
      <c r="G162" s="54"/>
      <c r="H162" s="54"/>
      <c r="I162" s="57">
        <f>I163</f>
        <v>24.3</v>
      </c>
      <c r="J162" s="57">
        <f t="shared" si="34"/>
        <v>24.3</v>
      </c>
      <c r="K162" s="163">
        <f t="shared" si="34"/>
        <v>0</v>
      </c>
      <c r="L162" s="57">
        <f t="shared" si="34"/>
        <v>0</v>
      </c>
      <c r="M162" s="57">
        <f t="shared" si="34"/>
        <v>0</v>
      </c>
    </row>
    <row r="163" spans="1:13" s="32" customFormat="1" ht="20.25" customHeight="1">
      <c r="A163" s="77" t="s">
        <v>106</v>
      </c>
      <c r="B163" s="53" t="s">
        <v>84</v>
      </c>
      <c r="C163" s="53" t="s">
        <v>71</v>
      </c>
      <c r="D163" s="53" t="s">
        <v>60</v>
      </c>
      <c r="E163" s="53" t="s">
        <v>13</v>
      </c>
      <c r="F163" s="53" t="s">
        <v>132</v>
      </c>
      <c r="G163" s="53" t="s">
        <v>90</v>
      </c>
      <c r="H163" s="63"/>
      <c r="I163" s="59">
        <v>24.3</v>
      </c>
      <c r="J163" s="59">
        <v>24.3</v>
      </c>
      <c r="K163" s="165">
        <v>0</v>
      </c>
      <c r="L163" s="59">
        <v>0</v>
      </c>
      <c r="M163" s="59">
        <v>0</v>
      </c>
    </row>
    <row r="164" spans="1:13" s="32" customFormat="1" ht="43.5" customHeight="1">
      <c r="A164" s="78" t="s">
        <v>93</v>
      </c>
      <c r="B164" s="54" t="s">
        <v>85</v>
      </c>
      <c r="C164" s="54"/>
      <c r="D164" s="54"/>
      <c r="E164" s="54"/>
      <c r="F164" s="54"/>
      <c r="G164" s="54"/>
      <c r="H164" s="54"/>
      <c r="I164" s="56">
        <f>I167+I184+I205+I191</f>
        <v>14359.400000000001</v>
      </c>
      <c r="J164" s="56">
        <f>J167+J184+J205+J191</f>
        <v>14359.400000000001</v>
      </c>
      <c r="K164" s="166" t="e">
        <f>K167+K184+K205+K191</f>
        <v>#REF!</v>
      </c>
      <c r="L164" s="56" t="e">
        <f>L167+L184+L205+L191</f>
        <v>#REF!</v>
      </c>
      <c r="M164" s="56" t="e">
        <f>M167+M184+M205+M191</f>
        <v>#REF!</v>
      </c>
    </row>
    <row r="165" spans="1:13" s="32" customFormat="1" ht="16.5" customHeight="1">
      <c r="A165" s="78" t="s">
        <v>106</v>
      </c>
      <c r="B165" s="54" t="s">
        <v>85</v>
      </c>
      <c r="C165" s="54"/>
      <c r="D165" s="54"/>
      <c r="E165" s="54"/>
      <c r="F165" s="54"/>
      <c r="G165" s="54" t="s">
        <v>90</v>
      </c>
      <c r="H165" s="54"/>
      <c r="I165" s="56">
        <f>I173+I176+I180+I183+I190+I197+I204</f>
        <v>10813.300000000001</v>
      </c>
      <c r="J165" s="56">
        <f>J173+J176+J180+J183+J190+J197+J204</f>
        <v>10813.300000000001</v>
      </c>
      <c r="K165" s="166" t="e">
        <f>K173+K176+#REF!+K180+K183+K190+K197+#REF!+#REF!</f>
        <v>#REF!</v>
      </c>
      <c r="L165" s="56" t="e">
        <f>L173+L176+#REF!+L180+L183+L190+L197+#REF!+#REF!</f>
        <v>#REF!</v>
      </c>
      <c r="M165" s="56" t="e">
        <f>M173+M176+#REF!+M180+M183+M190+M197+#REF!+#REF!</f>
        <v>#REF!</v>
      </c>
    </row>
    <row r="166" spans="1:13" s="32" customFormat="1" ht="18" customHeight="1">
      <c r="A166" s="78" t="s">
        <v>107</v>
      </c>
      <c r="B166" s="54" t="s">
        <v>85</v>
      </c>
      <c r="C166" s="54"/>
      <c r="D166" s="54"/>
      <c r="E166" s="54"/>
      <c r="F166" s="54"/>
      <c r="G166" s="54" t="s">
        <v>91</v>
      </c>
      <c r="H166" s="54"/>
      <c r="I166" s="56">
        <f>I211</f>
        <v>3546.1</v>
      </c>
      <c r="J166" s="56">
        <f>J211</f>
        <v>3546.1</v>
      </c>
      <c r="K166" s="166" t="e">
        <f>#REF!+K211</f>
        <v>#REF!</v>
      </c>
      <c r="L166" s="56" t="e">
        <f>#REF!+L211</f>
        <v>#REF!</v>
      </c>
      <c r="M166" s="56" t="e">
        <f>#REF!+M211</f>
        <v>#REF!</v>
      </c>
    </row>
    <row r="167" spans="1:13" s="32" customFormat="1" ht="15">
      <c r="A167" s="78" t="s">
        <v>112</v>
      </c>
      <c r="B167" s="54">
        <v>163</v>
      </c>
      <c r="C167" s="54" t="s">
        <v>57</v>
      </c>
      <c r="D167" s="54"/>
      <c r="E167" s="54"/>
      <c r="F167" s="52"/>
      <c r="G167" s="52"/>
      <c r="H167" s="52"/>
      <c r="I167" s="56">
        <f>I168</f>
        <v>8279.6</v>
      </c>
      <c r="J167" s="56">
        <f aca="true" t="shared" si="35" ref="J167:M168">J168</f>
        <v>8279.6</v>
      </c>
      <c r="K167" s="166" t="e">
        <f t="shared" si="35"/>
        <v>#REF!</v>
      </c>
      <c r="L167" s="56" t="e">
        <f t="shared" si="35"/>
        <v>#REF!</v>
      </c>
      <c r="M167" s="56" t="e">
        <f t="shared" si="35"/>
        <v>#REF!</v>
      </c>
    </row>
    <row r="168" spans="1:13" s="32" customFormat="1" ht="15">
      <c r="A168" s="78" t="s">
        <v>44</v>
      </c>
      <c r="B168" s="54">
        <v>163</v>
      </c>
      <c r="C168" s="54" t="s">
        <v>57</v>
      </c>
      <c r="D168" s="54" t="s">
        <v>98</v>
      </c>
      <c r="E168" s="54"/>
      <c r="F168" s="54"/>
      <c r="G168" s="54"/>
      <c r="H168" s="54"/>
      <c r="I168" s="56">
        <f>I169</f>
        <v>8279.6</v>
      </c>
      <c r="J168" s="56">
        <f t="shared" si="35"/>
        <v>8279.6</v>
      </c>
      <c r="K168" s="166" t="e">
        <f t="shared" si="35"/>
        <v>#REF!</v>
      </c>
      <c r="L168" s="56" t="e">
        <f t="shared" si="35"/>
        <v>#REF!</v>
      </c>
      <c r="M168" s="56" t="e">
        <f t="shared" si="35"/>
        <v>#REF!</v>
      </c>
    </row>
    <row r="169" spans="1:13" s="32" customFormat="1" ht="15">
      <c r="A169" s="75" t="s">
        <v>30</v>
      </c>
      <c r="B169" s="52" t="s">
        <v>85</v>
      </c>
      <c r="C169" s="52" t="s">
        <v>57</v>
      </c>
      <c r="D169" s="52" t="s">
        <v>98</v>
      </c>
      <c r="E169" s="52" t="s">
        <v>243</v>
      </c>
      <c r="F169" s="52"/>
      <c r="G169" s="52"/>
      <c r="H169" s="52"/>
      <c r="I169" s="57">
        <f>I170+I177</f>
        <v>8279.6</v>
      </c>
      <c r="J169" s="57">
        <f>J170+J177</f>
        <v>8279.6</v>
      </c>
      <c r="K169" s="163" t="e">
        <f>K170+K177</f>
        <v>#REF!</v>
      </c>
      <c r="L169" s="57" t="e">
        <f>L170+L177</f>
        <v>#REF!</v>
      </c>
      <c r="M169" s="57" t="e">
        <f>M170+M177</f>
        <v>#REF!</v>
      </c>
    </row>
    <row r="170" spans="1:13" s="32" customFormat="1" ht="30">
      <c r="A170" s="80" t="s">
        <v>114</v>
      </c>
      <c r="B170" s="52" t="s">
        <v>85</v>
      </c>
      <c r="C170" s="52" t="s">
        <v>57</v>
      </c>
      <c r="D170" s="52" t="s">
        <v>98</v>
      </c>
      <c r="E170" s="52" t="s">
        <v>244</v>
      </c>
      <c r="F170" s="52"/>
      <c r="G170" s="52"/>
      <c r="H170" s="52"/>
      <c r="I170" s="57">
        <f>I172+I174</f>
        <v>6979.6</v>
      </c>
      <c r="J170" s="57">
        <f>J172+J174</f>
        <v>6979.6</v>
      </c>
      <c r="K170" s="163" t="e">
        <f>K172+K174+#REF!</f>
        <v>#REF!</v>
      </c>
      <c r="L170" s="57" t="e">
        <f>L172+L174+#REF!</f>
        <v>#REF!</v>
      </c>
      <c r="M170" s="57" t="e">
        <f>M172+M174+#REF!</f>
        <v>#REF!</v>
      </c>
    </row>
    <row r="171" spans="1:13" s="32" customFormat="1" ht="90.75" customHeight="1">
      <c r="A171" s="75" t="s">
        <v>412</v>
      </c>
      <c r="B171" s="52" t="s">
        <v>85</v>
      </c>
      <c r="C171" s="52" t="s">
        <v>57</v>
      </c>
      <c r="D171" s="52" t="s">
        <v>98</v>
      </c>
      <c r="E171" s="52" t="s">
        <v>244</v>
      </c>
      <c r="F171" s="52" t="s">
        <v>115</v>
      </c>
      <c r="G171" s="52"/>
      <c r="H171" s="52"/>
      <c r="I171" s="57">
        <f>I172</f>
        <v>6583.8</v>
      </c>
      <c r="J171" s="57">
        <f aca="true" t="shared" si="36" ref="J171:M172">J172</f>
        <v>6583.8</v>
      </c>
      <c r="K171" s="164">
        <f t="shared" si="36"/>
        <v>0</v>
      </c>
      <c r="L171" s="58">
        <f t="shared" si="36"/>
        <v>0</v>
      </c>
      <c r="M171" s="58">
        <f t="shared" si="36"/>
        <v>0</v>
      </c>
    </row>
    <row r="172" spans="1:13" s="32" customFormat="1" ht="30">
      <c r="A172" s="75" t="s">
        <v>411</v>
      </c>
      <c r="B172" s="52">
        <v>163</v>
      </c>
      <c r="C172" s="52" t="s">
        <v>57</v>
      </c>
      <c r="D172" s="52" t="s">
        <v>98</v>
      </c>
      <c r="E172" s="52" t="s">
        <v>244</v>
      </c>
      <c r="F172" s="52" t="s">
        <v>116</v>
      </c>
      <c r="G172" s="52"/>
      <c r="H172" s="52"/>
      <c r="I172" s="57">
        <f>I173</f>
        <v>6583.8</v>
      </c>
      <c r="J172" s="57">
        <f t="shared" si="36"/>
        <v>6583.8</v>
      </c>
      <c r="K172" s="164">
        <f t="shared" si="36"/>
        <v>0</v>
      </c>
      <c r="L172" s="58">
        <f t="shared" si="36"/>
        <v>0</v>
      </c>
      <c r="M172" s="58">
        <f t="shared" si="36"/>
        <v>0</v>
      </c>
    </row>
    <row r="173" spans="1:13" s="32" customFormat="1" ht="17.25" customHeight="1">
      <c r="A173" s="77" t="s">
        <v>106</v>
      </c>
      <c r="B173" s="53">
        <v>163</v>
      </c>
      <c r="C173" s="53" t="s">
        <v>57</v>
      </c>
      <c r="D173" s="53" t="s">
        <v>98</v>
      </c>
      <c r="E173" s="53" t="s">
        <v>244</v>
      </c>
      <c r="F173" s="53" t="s">
        <v>116</v>
      </c>
      <c r="G173" s="53" t="s">
        <v>90</v>
      </c>
      <c r="H173" s="53"/>
      <c r="I173" s="59">
        <v>6583.8</v>
      </c>
      <c r="J173" s="59">
        <v>6583.8</v>
      </c>
      <c r="K173" s="165">
        <v>0</v>
      </c>
      <c r="L173" s="59">
        <v>0</v>
      </c>
      <c r="M173" s="59">
        <v>0</v>
      </c>
    </row>
    <row r="174" spans="1:13" s="32" customFormat="1" ht="30">
      <c r="A174" s="76" t="s">
        <v>413</v>
      </c>
      <c r="B174" s="52">
        <v>163</v>
      </c>
      <c r="C174" s="52" t="s">
        <v>57</v>
      </c>
      <c r="D174" s="52" t="s">
        <v>98</v>
      </c>
      <c r="E174" s="52" t="s">
        <v>244</v>
      </c>
      <c r="F174" s="52" t="s">
        <v>117</v>
      </c>
      <c r="G174" s="52"/>
      <c r="H174" s="52"/>
      <c r="I174" s="57">
        <f>I175</f>
        <v>395.8</v>
      </c>
      <c r="J174" s="57">
        <f aca="true" t="shared" si="37" ref="J174:M175">J175</f>
        <v>395.8</v>
      </c>
      <c r="K174" s="164">
        <f t="shared" si="37"/>
        <v>0</v>
      </c>
      <c r="L174" s="58">
        <f t="shared" si="37"/>
        <v>0</v>
      </c>
      <c r="M174" s="58">
        <f t="shared" si="37"/>
        <v>0</v>
      </c>
    </row>
    <row r="175" spans="1:13" s="32" customFormat="1" ht="45">
      <c r="A175" s="76" t="s">
        <v>414</v>
      </c>
      <c r="B175" s="52">
        <v>163</v>
      </c>
      <c r="C175" s="52" t="s">
        <v>57</v>
      </c>
      <c r="D175" s="52" t="s">
        <v>98</v>
      </c>
      <c r="E175" s="52" t="s">
        <v>244</v>
      </c>
      <c r="F175" s="52" t="s">
        <v>119</v>
      </c>
      <c r="G175" s="52"/>
      <c r="H175" s="52"/>
      <c r="I175" s="57">
        <f>I176</f>
        <v>395.8</v>
      </c>
      <c r="J175" s="57">
        <f t="shared" si="37"/>
        <v>395.8</v>
      </c>
      <c r="K175" s="164">
        <f t="shared" si="37"/>
        <v>0</v>
      </c>
      <c r="L175" s="58">
        <f t="shared" si="37"/>
        <v>0</v>
      </c>
      <c r="M175" s="58">
        <f t="shared" si="37"/>
        <v>0</v>
      </c>
    </row>
    <row r="176" spans="1:13" s="32" customFormat="1" ht="17.25" customHeight="1">
      <c r="A176" s="77" t="s">
        <v>106</v>
      </c>
      <c r="B176" s="53">
        <v>163</v>
      </c>
      <c r="C176" s="53" t="s">
        <v>57</v>
      </c>
      <c r="D176" s="53" t="s">
        <v>98</v>
      </c>
      <c r="E176" s="53" t="s">
        <v>244</v>
      </c>
      <c r="F176" s="53" t="s">
        <v>119</v>
      </c>
      <c r="G176" s="53" t="s">
        <v>90</v>
      </c>
      <c r="H176" s="53"/>
      <c r="I176" s="59">
        <v>395.8</v>
      </c>
      <c r="J176" s="59">
        <v>395.8</v>
      </c>
      <c r="K176" s="171">
        <v>0</v>
      </c>
      <c r="L176" s="60">
        <v>0</v>
      </c>
      <c r="M176" s="60">
        <v>0</v>
      </c>
    </row>
    <row r="177" spans="1:13" s="32" customFormat="1" ht="57" customHeight="1">
      <c r="A177" s="76" t="s">
        <v>9</v>
      </c>
      <c r="B177" s="52">
        <v>163</v>
      </c>
      <c r="C177" s="52" t="s">
        <v>57</v>
      </c>
      <c r="D177" s="52" t="s">
        <v>98</v>
      </c>
      <c r="E177" s="52" t="s">
        <v>10</v>
      </c>
      <c r="F177" s="52"/>
      <c r="G177" s="52"/>
      <c r="H177" s="52"/>
      <c r="I177" s="57">
        <f>I178+I181</f>
        <v>1300</v>
      </c>
      <c r="J177" s="57">
        <f>J178+J181</f>
        <v>1300</v>
      </c>
      <c r="K177" s="163">
        <f>K178+K181</f>
        <v>0</v>
      </c>
      <c r="L177" s="57">
        <f>L178+L181</f>
        <v>0</v>
      </c>
      <c r="M177" s="57">
        <f>M178+M181</f>
        <v>0</v>
      </c>
    </row>
    <row r="178" spans="1:13" s="32" customFormat="1" ht="30">
      <c r="A178" s="76" t="s">
        <v>413</v>
      </c>
      <c r="B178" s="52" t="s">
        <v>85</v>
      </c>
      <c r="C178" s="52" t="s">
        <v>57</v>
      </c>
      <c r="D178" s="52" t="s">
        <v>98</v>
      </c>
      <c r="E178" s="52" t="s">
        <v>10</v>
      </c>
      <c r="F178" s="52" t="s">
        <v>117</v>
      </c>
      <c r="G178" s="52"/>
      <c r="H178" s="52"/>
      <c r="I178" s="57">
        <f>I179</f>
        <v>1295.8</v>
      </c>
      <c r="J178" s="57">
        <f aca="true" t="shared" si="38" ref="J178:M179">J179</f>
        <v>1295.8</v>
      </c>
      <c r="K178" s="163">
        <f t="shared" si="38"/>
        <v>0</v>
      </c>
      <c r="L178" s="57">
        <f t="shared" si="38"/>
        <v>0</v>
      </c>
      <c r="M178" s="57">
        <f t="shared" si="38"/>
        <v>0</v>
      </c>
    </row>
    <row r="179" spans="1:13" s="32" customFormat="1" ht="45">
      <c r="A179" s="76" t="s">
        <v>414</v>
      </c>
      <c r="B179" s="52" t="s">
        <v>85</v>
      </c>
      <c r="C179" s="52" t="s">
        <v>57</v>
      </c>
      <c r="D179" s="52" t="s">
        <v>98</v>
      </c>
      <c r="E179" s="52" t="s">
        <v>10</v>
      </c>
      <c r="F179" s="52" t="s">
        <v>119</v>
      </c>
      <c r="G179" s="52"/>
      <c r="H179" s="52"/>
      <c r="I179" s="57">
        <f>I180</f>
        <v>1295.8</v>
      </c>
      <c r="J179" s="57">
        <f t="shared" si="38"/>
        <v>1295.8</v>
      </c>
      <c r="K179" s="163">
        <f t="shared" si="38"/>
        <v>0</v>
      </c>
      <c r="L179" s="57">
        <f t="shared" si="38"/>
        <v>0</v>
      </c>
      <c r="M179" s="57">
        <f t="shared" si="38"/>
        <v>0</v>
      </c>
    </row>
    <row r="180" spans="1:13" s="41" customFormat="1" ht="18.75" customHeight="1">
      <c r="A180" s="79" t="s">
        <v>106</v>
      </c>
      <c r="B180" s="53" t="s">
        <v>85</v>
      </c>
      <c r="C180" s="53" t="s">
        <v>57</v>
      </c>
      <c r="D180" s="53" t="s">
        <v>98</v>
      </c>
      <c r="E180" s="53" t="s">
        <v>10</v>
      </c>
      <c r="F180" s="53" t="s">
        <v>119</v>
      </c>
      <c r="G180" s="53" t="s">
        <v>90</v>
      </c>
      <c r="H180" s="53"/>
      <c r="I180" s="59">
        <v>1295.8</v>
      </c>
      <c r="J180" s="59">
        <v>1295.8</v>
      </c>
      <c r="K180" s="165">
        <v>0</v>
      </c>
      <c r="L180" s="59">
        <v>0</v>
      </c>
      <c r="M180" s="59">
        <v>0</v>
      </c>
    </row>
    <row r="181" spans="1:13" s="41" customFormat="1" ht="15.75">
      <c r="A181" s="76" t="s">
        <v>127</v>
      </c>
      <c r="B181" s="52">
        <v>163</v>
      </c>
      <c r="C181" s="52" t="s">
        <v>57</v>
      </c>
      <c r="D181" s="52" t="s">
        <v>98</v>
      </c>
      <c r="E181" s="52" t="s">
        <v>10</v>
      </c>
      <c r="F181" s="52" t="s">
        <v>126</v>
      </c>
      <c r="G181" s="52"/>
      <c r="H181" s="52"/>
      <c r="I181" s="57">
        <f>I182</f>
        <v>4.2</v>
      </c>
      <c r="J181" s="57">
        <f aca="true" t="shared" si="39" ref="J181:M182">J182</f>
        <v>4.2</v>
      </c>
      <c r="K181" s="163">
        <f t="shared" si="39"/>
        <v>0</v>
      </c>
      <c r="L181" s="57">
        <f t="shared" si="39"/>
        <v>0</v>
      </c>
      <c r="M181" s="57">
        <f t="shared" si="39"/>
        <v>0</v>
      </c>
    </row>
    <row r="182" spans="1:13" s="41" customFormat="1" ht="15.75">
      <c r="A182" s="76" t="s">
        <v>129</v>
      </c>
      <c r="B182" s="52">
        <v>163</v>
      </c>
      <c r="C182" s="52" t="s">
        <v>57</v>
      </c>
      <c r="D182" s="52" t="s">
        <v>98</v>
      </c>
      <c r="E182" s="52" t="s">
        <v>10</v>
      </c>
      <c r="F182" s="52" t="s">
        <v>128</v>
      </c>
      <c r="G182" s="52"/>
      <c r="H182" s="52"/>
      <c r="I182" s="57">
        <f>I183</f>
        <v>4.2</v>
      </c>
      <c r="J182" s="57">
        <f t="shared" si="39"/>
        <v>4.2</v>
      </c>
      <c r="K182" s="163">
        <f t="shared" si="39"/>
        <v>0</v>
      </c>
      <c r="L182" s="57">
        <f t="shared" si="39"/>
        <v>0</v>
      </c>
      <c r="M182" s="57">
        <f t="shared" si="39"/>
        <v>0</v>
      </c>
    </row>
    <row r="183" spans="1:13" s="41" customFormat="1" ht="18.75" customHeight="1">
      <c r="A183" s="77" t="s">
        <v>106</v>
      </c>
      <c r="B183" s="53">
        <v>163</v>
      </c>
      <c r="C183" s="53" t="s">
        <v>57</v>
      </c>
      <c r="D183" s="53" t="s">
        <v>98</v>
      </c>
      <c r="E183" s="53" t="s">
        <v>10</v>
      </c>
      <c r="F183" s="53" t="s">
        <v>128</v>
      </c>
      <c r="G183" s="53" t="s">
        <v>90</v>
      </c>
      <c r="H183" s="53"/>
      <c r="I183" s="59">
        <v>4.2</v>
      </c>
      <c r="J183" s="59">
        <v>4.2</v>
      </c>
      <c r="K183" s="165">
        <v>0</v>
      </c>
      <c r="L183" s="59">
        <v>0</v>
      </c>
      <c r="M183" s="59">
        <v>0</v>
      </c>
    </row>
    <row r="184" spans="1:13" s="41" customFormat="1" ht="15">
      <c r="A184" s="78" t="s">
        <v>45</v>
      </c>
      <c r="B184" s="54" t="s">
        <v>85</v>
      </c>
      <c r="C184" s="54" t="s">
        <v>60</v>
      </c>
      <c r="D184" s="54"/>
      <c r="E184" s="52"/>
      <c r="F184" s="52"/>
      <c r="G184" s="52"/>
      <c r="H184" s="52"/>
      <c r="I184" s="56">
        <f>I185</f>
        <v>200</v>
      </c>
      <c r="J184" s="56">
        <f>J185</f>
        <v>200</v>
      </c>
      <c r="K184" s="170">
        <f>K185</f>
        <v>0</v>
      </c>
      <c r="L184" s="55">
        <f>L185</f>
        <v>0</v>
      </c>
      <c r="M184" s="55">
        <f>M185</f>
        <v>0</v>
      </c>
    </row>
    <row r="185" spans="1:41" s="29" customFormat="1" ht="28.5">
      <c r="A185" s="78" t="s">
        <v>75</v>
      </c>
      <c r="B185" s="54" t="s">
        <v>85</v>
      </c>
      <c r="C185" s="54" t="s">
        <v>60</v>
      </c>
      <c r="D185" s="54" t="s">
        <v>72</v>
      </c>
      <c r="E185" s="52"/>
      <c r="F185" s="52"/>
      <c r="G185" s="52"/>
      <c r="H185" s="52"/>
      <c r="I185" s="56">
        <f aca="true" t="shared" si="40" ref="I185:M189">I186</f>
        <v>200</v>
      </c>
      <c r="J185" s="56">
        <f t="shared" si="40"/>
        <v>200</v>
      </c>
      <c r="K185" s="166">
        <f t="shared" si="40"/>
        <v>0</v>
      </c>
      <c r="L185" s="56">
        <f t="shared" si="40"/>
        <v>0</v>
      </c>
      <c r="M185" s="56">
        <f t="shared" si="40"/>
        <v>0</v>
      </c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</row>
    <row r="186" spans="1:41" s="29" customFormat="1" ht="18">
      <c r="A186" s="75" t="s">
        <v>30</v>
      </c>
      <c r="B186" s="52" t="s">
        <v>85</v>
      </c>
      <c r="C186" s="52" t="s">
        <v>60</v>
      </c>
      <c r="D186" s="52" t="s">
        <v>72</v>
      </c>
      <c r="E186" s="52" t="s">
        <v>243</v>
      </c>
      <c r="F186" s="52"/>
      <c r="G186" s="52"/>
      <c r="H186" s="52"/>
      <c r="I186" s="57">
        <f t="shared" si="40"/>
        <v>200</v>
      </c>
      <c r="J186" s="57">
        <f t="shared" si="40"/>
        <v>200</v>
      </c>
      <c r="K186" s="163">
        <f t="shared" si="40"/>
        <v>0</v>
      </c>
      <c r="L186" s="57">
        <f t="shared" si="40"/>
        <v>0</v>
      </c>
      <c r="M186" s="57">
        <f t="shared" si="40"/>
        <v>0</v>
      </c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</row>
    <row r="187" spans="1:41" s="29" customFormat="1" ht="44.25" customHeight="1">
      <c r="A187" s="75" t="s">
        <v>207</v>
      </c>
      <c r="B187" s="52" t="s">
        <v>85</v>
      </c>
      <c r="C187" s="52" t="s">
        <v>60</v>
      </c>
      <c r="D187" s="52" t="s">
        <v>72</v>
      </c>
      <c r="E187" s="52" t="s">
        <v>355</v>
      </c>
      <c r="F187" s="52"/>
      <c r="G187" s="52"/>
      <c r="H187" s="52"/>
      <c r="I187" s="57">
        <f t="shared" si="40"/>
        <v>200</v>
      </c>
      <c r="J187" s="57">
        <f t="shared" si="40"/>
        <v>200</v>
      </c>
      <c r="K187" s="163">
        <f t="shared" si="40"/>
        <v>0</v>
      </c>
      <c r="L187" s="57">
        <f t="shared" si="40"/>
        <v>0</v>
      </c>
      <c r="M187" s="57">
        <f t="shared" si="40"/>
        <v>0</v>
      </c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</row>
    <row r="188" spans="1:41" s="29" customFormat="1" ht="30">
      <c r="A188" s="76" t="s">
        <v>413</v>
      </c>
      <c r="B188" s="52" t="s">
        <v>85</v>
      </c>
      <c r="C188" s="52" t="s">
        <v>60</v>
      </c>
      <c r="D188" s="52" t="s">
        <v>72</v>
      </c>
      <c r="E188" s="52" t="s">
        <v>355</v>
      </c>
      <c r="F188" s="52" t="s">
        <v>117</v>
      </c>
      <c r="G188" s="52"/>
      <c r="H188" s="52"/>
      <c r="I188" s="57">
        <f t="shared" si="40"/>
        <v>200</v>
      </c>
      <c r="J188" s="57">
        <f t="shared" si="40"/>
        <v>200</v>
      </c>
      <c r="K188" s="163">
        <f t="shared" si="40"/>
        <v>0</v>
      </c>
      <c r="L188" s="57">
        <f t="shared" si="40"/>
        <v>0</v>
      </c>
      <c r="M188" s="57">
        <f t="shared" si="40"/>
        <v>0</v>
      </c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</row>
    <row r="189" spans="1:41" s="29" customFormat="1" ht="45">
      <c r="A189" s="76" t="s">
        <v>414</v>
      </c>
      <c r="B189" s="52" t="s">
        <v>85</v>
      </c>
      <c r="C189" s="52" t="s">
        <v>60</v>
      </c>
      <c r="D189" s="52" t="s">
        <v>72</v>
      </c>
      <c r="E189" s="52" t="s">
        <v>355</v>
      </c>
      <c r="F189" s="52" t="s">
        <v>119</v>
      </c>
      <c r="G189" s="52"/>
      <c r="H189" s="52"/>
      <c r="I189" s="57">
        <f t="shared" si="40"/>
        <v>200</v>
      </c>
      <c r="J189" s="57">
        <f t="shared" si="40"/>
        <v>200</v>
      </c>
      <c r="K189" s="163">
        <f t="shared" si="40"/>
        <v>0</v>
      </c>
      <c r="L189" s="57">
        <f t="shared" si="40"/>
        <v>0</v>
      </c>
      <c r="M189" s="57">
        <f t="shared" si="40"/>
        <v>0</v>
      </c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</row>
    <row r="190" spans="1:41" s="29" customFormat="1" ht="14.25" customHeight="1">
      <c r="A190" s="77" t="s">
        <v>106</v>
      </c>
      <c r="B190" s="53" t="s">
        <v>85</v>
      </c>
      <c r="C190" s="53" t="s">
        <v>60</v>
      </c>
      <c r="D190" s="53" t="s">
        <v>72</v>
      </c>
      <c r="E190" s="53" t="s">
        <v>355</v>
      </c>
      <c r="F190" s="53" t="s">
        <v>119</v>
      </c>
      <c r="G190" s="53" t="s">
        <v>90</v>
      </c>
      <c r="H190" s="53"/>
      <c r="I190" s="59">
        <v>200</v>
      </c>
      <c r="J190" s="59">
        <v>200</v>
      </c>
      <c r="K190" s="165">
        <v>0</v>
      </c>
      <c r="L190" s="59">
        <v>0</v>
      </c>
      <c r="M190" s="59">
        <v>0</v>
      </c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</row>
    <row r="191" spans="1:41" s="29" customFormat="1" ht="18">
      <c r="A191" s="78" t="s">
        <v>46</v>
      </c>
      <c r="B191" s="54" t="s">
        <v>85</v>
      </c>
      <c r="C191" s="54" t="s">
        <v>62</v>
      </c>
      <c r="D191" s="52"/>
      <c r="E191" s="52"/>
      <c r="F191" s="52"/>
      <c r="G191" s="52"/>
      <c r="H191" s="52"/>
      <c r="I191" s="57">
        <f>I192+I198</f>
        <v>2333.7</v>
      </c>
      <c r="J191" s="57">
        <f>J192+J198</f>
        <v>2333.7</v>
      </c>
      <c r="K191" s="163" t="e">
        <f>K192+#REF!</f>
        <v>#REF!</v>
      </c>
      <c r="L191" s="57" t="e">
        <f>L192+#REF!</f>
        <v>#REF!</v>
      </c>
      <c r="M191" s="57" t="e">
        <f>M192+#REF!</f>
        <v>#REF!</v>
      </c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</row>
    <row r="192" spans="1:41" s="29" customFormat="1" ht="18">
      <c r="A192" s="78" t="s">
        <v>47</v>
      </c>
      <c r="B192" s="54" t="s">
        <v>85</v>
      </c>
      <c r="C192" s="54" t="s">
        <v>62</v>
      </c>
      <c r="D192" s="54" t="s">
        <v>57</v>
      </c>
      <c r="E192" s="52"/>
      <c r="F192" s="52"/>
      <c r="G192" s="52"/>
      <c r="H192" s="52"/>
      <c r="I192" s="57">
        <f>I193</f>
        <v>1933.7</v>
      </c>
      <c r="J192" s="57">
        <f>J193</f>
        <v>1933.7</v>
      </c>
      <c r="K192" s="163" t="e">
        <f>K193+#REF!</f>
        <v>#REF!</v>
      </c>
      <c r="L192" s="57" t="e">
        <f>L193+#REF!</f>
        <v>#REF!</v>
      </c>
      <c r="M192" s="57" t="e">
        <f>M193+#REF!</f>
        <v>#REF!</v>
      </c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</row>
    <row r="193" spans="1:41" s="29" customFormat="1" ht="18">
      <c r="A193" s="75" t="s">
        <v>30</v>
      </c>
      <c r="B193" s="52" t="s">
        <v>85</v>
      </c>
      <c r="C193" s="52" t="s">
        <v>62</v>
      </c>
      <c r="D193" s="52" t="s">
        <v>57</v>
      </c>
      <c r="E193" s="52" t="s">
        <v>243</v>
      </c>
      <c r="F193" s="52"/>
      <c r="G193" s="52"/>
      <c r="H193" s="52"/>
      <c r="I193" s="57">
        <f>I194</f>
        <v>1933.7</v>
      </c>
      <c r="J193" s="57">
        <f aca="true" t="shared" si="41" ref="J193:M196">J194</f>
        <v>1933.7</v>
      </c>
      <c r="K193" s="163">
        <f t="shared" si="41"/>
        <v>0</v>
      </c>
      <c r="L193" s="57">
        <f t="shared" si="41"/>
        <v>0</v>
      </c>
      <c r="M193" s="57">
        <f t="shared" si="41"/>
        <v>0</v>
      </c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</row>
    <row r="194" spans="1:41" s="29" customFormat="1" ht="47.25" customHeight="1">
      <c r="A194" s="75" t="s">
        <v>384</v>
      </c>
      <c r="B194" s="52" t="s">
        <v>85</v>
      </c>
      <c r="C194" s="52" t="s">
        <v>62</v>
      </c>
      <c r="D194" s="52" t="s">
        <v>57</v>
      </c>
      <c r="E194" s="52" t="s">
        <v>354</v>
      </c>
      <c r="F194" s="52"/>
      <c r="G194" s="52"/>
      <c r="H194" s="52"/>
      <c r="I194" s="57">
        <f>I195</f>
        <v>1933.7</v>
      </c>
      <c r="J194" s="57">
        <f t="shared" si="41"/>
        <v>1933.7</v>
      </c>
      <c r="K194" s="163">
        <f t="shared" si="41"/>
        <v>0</v>
      </c>
      <c r="L194" s="57">
        <f t="shared" si="41"/>
        <v>0</v>
      </c>
      <c r="M194" s="57">
        <f t="shared" si="41"/>
        <v>0</v>
      </c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</row>
    <row r="195" spans="1:41" s="29" customFormat="1" ht="30">
      <c r="A195" s="76" t="s">
        <v>413</v>
      </c>
      <c r="B195" s="52" t="s">
        <v>85</v>
      </c>
      <c r="C195" s="52" t="s">
        <v>62</v>
      </c>
      <c r="D195" s="52" t="s">
        <v>57</v>
      </c>
      <c r="E195" s="52" t="s">
        <v>354</v>
      </c>
      <c r="F195" s="52" t="s">
        <v>117</v>
      </c>
      <c r="G195" s="52"/>
      <c r="H195" s="52"/>
      <c r="I195" s="57">
        <f>I196</f>
        <v>1933.7</v>
      </c>
      <c r="J195" s="57">
        <f t="shared" si="41"/>
        <v>1933.7</v>
      </c>
      <c r="K195" s="163">
        <f t="shared" si="41"/>
        <v>0</v>
      </c>
      <c r="L195" s="57">
        <f t="shared" si="41"/>
        <v>0</v>
      </c>
      <c r="M195" s="57">
        <f t="shared" si="41"/>
        <v>0</v>
      </c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</row>
    <row r="196" spans="1:41" s="29" customFormat="1" ht="45">
      <c r="A196" s="76" t="s">
        <v>414</v>
      </c>
      <c r="B196" s="52" t="s">
        <v>85</v>
      </c>
      <c r="C196" s="52" t="s">
        <v>62</v>
      </c>
      <c r="D196" s="52" t="s">
        <v>57</v>
      </c>
      <c r="E196" s="52" t="s">
        <v>354</v>
      </c>
      <c r="F196" s="52" t="s">
        <v>119</v>
      </c>
      <c r="G196" s="52"/>
      <c r="H196" s="52"/>
      <c r="I196" s="57">
        <f>I197</f>
        <v>1933.7</v>
      </c>
      <c r="J196" s="57">
        <f t="shared" si="41"/>
        <v>1933.7</v>
      </c>
      <c r="K196" s="163">
        <f t="shared" si="41"/>
        <v>0</v>
      </c>
      <c r="L196" s="57">
        <f t="shared" si="41"/>
        <v>0</v>
      </c>
      <c r="M196" s="57">
        <f t="shared" si="41"/>
        <v>0</v>
      </c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</row>
    <row r="197" spans="1:41" s="29" customFormat="1" ht="17.25" customHeight="1">
      <c r="A197" s="77" t="s">
        <v>106</v>
      </c>
      <c r="B197" s="53" t="s">
        <v>85</v>
      </c>
      <c r="C197" s="53" t="s">
        <v>62</v>
      </c>
      <c r="D197" s="53" t="s">
        <v>57</v>
      </c>
      <c r="E197" s="53" t="s">
        <v>354</v>
      </c>
      <c r="F197" s="53" t="s">
        <v>119</v>
      </c>
      <c r="G197" s="53" t="s">
        <v>90</v>
      </c>
      <c r="H197" s="53"/>
      <c r="I197" s="59">
        <v>1933.7</v>
      </c>
      <c r="J197" s="59">
        <v>1933.7</v>
      </c>
      <c r="K197" s="165">
        <v>0</v>
      </c>
      <c r="L197" s="59">
        <v>0</v>
      </c>
      <c r="M197" s="59">
        <v>0</v>
      </c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</row>
    <row r="198" spans="1:41" s="29" customFormat="1" ht="18">
      <c r="A198" s="76" t="s">
        <v>210</v>
      </c>
      <c r="B198" s="54" t="s">
        <v>85</v>
      </c>
      <c r="C198" s="54" t="s">
        <v>62</v>
      </c>
      <c r="D198" s="54" t="s">
        <v>58</v>
      </c>
      <c r="E198" s="53"/>
      <c r="F198" s="53"/>
      <c r="G198" s="53"/>
      <c r="H198" s="53"/>
      <c r="I198" s="57">
        <f aca="true" t="shared" si="42" ref="I198:J203">I199</f>
        <v>400</v>
      </c>
      <c r="J198" s="57">
        <f t="shared" si="42"/>
        <v>400</v>
      </c>
      <c r="K198" s="165"/>
      <c r="L198" s="59"/>
      <c r="M198" s="59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</row>
    <row r="199" spans="1:41" s="29" customFormat="1" ht="60">
      <c r="A199" s="76" t="s">
        <v>415</v>
      </c>
      <c r="B199" s="52" t="s">
        <v>85</v>
      </c>
      <c r="C199" s="52" t="s">
        <v>62</v>
      </c>
      <c r="D199" s="52" t="s">
        <v>58</v>
      </c>
      <c r="E199" s="52" t="s">
        <v>311</v>
      </c>
      <c r="F199" s="53"/>
      <c r="G199" s="53"/>
      <c r="H199" s="53"/>
      <c r="I199" s="57">
        <f t="shared" si="42"/>
        <v>400</v>
      </c>
      <c r="J199" s="57">
        <f t="shared" si="42"/>
        <v>400</v>
      </c>
      <c r="K199" s="165"/>
      <c r="L199" s="59"/>
      <c r="M199" s="59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</row>
    <row r="200" spans="1:41" s="29" customFormat="1" ht="60">
      <c r="A200" s="76" t="s">
        <v>421</v>
      </c>
      <c r="B200" s="52" t="s">
        <v>85</v>
      </c>
      <c r="C200" s="52" t="s">
        <v>62</v>
      </c>
      <c r="D200" s="52" t="s">
        <v>58</v>
      </c>
      <c r="E200" s="52" t="s">
        <v>313</v>
      </c>
      <c r="F200" s="53"/>
      <c r="G200" s="53"/>
      <c r="H200" s="53"/>
      <c r="I200" s="57">
        <f t="shared" si="42"/>
        <v>400</v>
      </c>
      <c r="J200" s="57">
        <f t="shared" si="42"/>
        <v>400</v>
      </c>
      <c r="K200" s="165"/>
      <c r="L200" s="59"/>
      <c r="M200" s="59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</row>
    <row r="201" spans="1:41" s="29" customFormat="1" ht="18">
      <c r="A201" s="76" t="s">
        <v>271</v>
      </c>
      <c r="B201" s="52" t="s">
        <v>85</v>
      </c>
      <c r="C201" s="52" t="s">
        <v>62</v>
      </c>
      <c r="D201" s="52" t="s">
        <v>58</v>
      </c>
      <c r="E201" s="52" t="s">
        <v>314</v>
      </c>
      <c r="F201" s="53"/>
      <c r="G201" s="53"/>
      <c r="H201" s="53"/>
      <c r="I201" s="57">
        <f t="shared" si="42"/>
        <v>400</v>
      </c>
      <c r="J201" s="57">
        <f t="shared" si="42"/>
        <v>400</v>
      </c>
      <c r="K201" s="165"/>
      <c r="L201" s="59"/>
      <c r="M201" s="59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</row>
    <row r="202" spans="1:41" s="29" customFormat="1" ht="30">
      <c r="A202" s="76" t="s">
        <v>413</v>
      </c>
      <c r="B202" s="52" t="s">
        <v>85</v>
      </c>
      <c r="C202" s="52" t="s">
        <v>62</v>
      </c>
      <c r="D202" s="52" t="s">
        <v>58</v>
      </c>
      <c r="E202" s="52" t="s">
        <v>314</v>
      </c>
      <c r="F202" s="52" t="s">
        <v>117</v>
      </c>
      <c r="G202" s="52"/>
      <c r="H202" s="53"/>
      <c r="I202" s="57">
        <f t="shared" si="42"/>
        <v>400</v>
      </c>
      <c r="J202" s="57">
        <f t="shared" si="42"/>
        <v>400</v>
      </c>
      <c r="K202" s="165"/>
      <c r="L202" s="59"/>
      <c r="M202" s="59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</row>
    <row r="203" spans="1:41" s="29" customFormat="1" ht="45">
      <c r="A203" s="76" t="s">
        <v>414</v>
      </c>
      <c r="B203" s="52" t="s">
        <v>85</v>
      </c>
      <c r="C203" s="52" t="s">
        <v>62</v>
      </c>
      <c r="D203" s="52" t="s">
        <v>58</v>
      </c>
      <c r="E203" s="52" t="s">
        <v>314</v>
      </c>
      <c r="F203" s="52" t="s">
        <v>119</v>
      </c>
      <c r="G203" s="52"/>
      <c r="H203" s="53"/>
      <c r="I203" s="57">
        <f t="shared" si="42"/>
        <v>400</v>
      </c>
      <c r="J203" s="57">
        <f t="shared" si="42"/>
        <v>400</v>
      </c>
      <c r="K203" s="165"/>
      <c r="L203" s="59"/>
      <c r="M203" s="59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</row>
    <row r="204" spans="1:41" s="29" customFormat="1" ht="17.25" customHeight="1">
      <c r="A204" s="79" t="s">
        <v>106</v>
      </c>
      <c r="B204" s="53" t="s">
        <v>85</v>
      </c>
      <c r="C204" s="53" t="s">
        <v>62</v>
      </c>
      <c r="D204" s="53" t="s">
        <v>58</v>
      </c>
      <c r="E204" s="53" t="s">
        <v>314</v>
      </c>
      <c r="F204" s="53" t="s">
        <v>119</v>
      </c>
      <c r="G204" s="53" t="s">
        <v>90</v>
      </c>
      <c r="H204" s="53"/>
      <c r="I204" s="59">
        <v>400</v>
      </c>
      <c r="J204" s="59">
        <v>400</v>
      </c>
      <c r="K204" s="165"/>
      <c r="L204" s="59"/>
      <c r="M204" s="59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</row>
    <row r="205" spans="1:41" s="29" customFormat="1" ht="18">
      <c r="A205" s="81" t="s">
        <v>54</v>
      </c>
      <c r="B205" s="54" t="s">
        <v>85</v>
      </c>
      <c r="C205" s="54" t="s">
        <v>71</v>
      </c>
      <c r="D205" s="54"/>
      <c r="E205" s="54"/>
      <c r="F205" s="54"/>
      <c r="G205" s="54"/>
      <c r="H205" s="54"/>
      <c r="I205" s="56">
        <f aca="true" t="shared" si="43" ref="I205:I210">I206</f>
        <v>3546.1</v>
      </c>
      <c r="J205" s="56">
        <f aca="true" t="shared" si="44" ref="J205:M206">J206</f>
        <v>3546.1</v>
      </c>
      <c r="K205" s="166" t="e">
        <f t="shared" si="44"/>
        <v>#REF!</v>
      </c>
      <c r="L205" s="56" t="e">
        <f t="shared" si="44"/>
        <v>#REF!</v>
      </c>
      <c r="M205" s="56" t="e">
        <f t="shared" si="44"/>
        <v>#REF!</v>
      </c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</row>
    <row r="206" spans="1:41" s="29" customFormat="1" ht="18">
      <c r="A206" s="81" t="s">
        <v>111</v>
      </c>
      <c r="B206" s="54" t="s">
        <v>85</v>
      </c>
      <c r="C206" s="54" t="s">
        <v>71</v>
      </c>
      <c r="D206" s="54" t="s">
        <v>60</v>
      </c>
      <c r="E206" s="54"/>
      <c r="F206" s="54"/>
      <c r="G206" s="54"/>
      <c r="H206" s="54"/>
      <c r="I206" s="56">
        <f t="shared" si="43"/>
        <v>3546.1</v>
      </c>
      <c r="J206" s="56">
        <f t="shared" si="44"/>
        <v>3546.1</v>
      </c>
      <c r="K206" s="166" t="e">
        <f t="shared" si="44"/>
        <v>#REF!</v>
      </c>
      <c r="L206" s="56" t="e">
        <f t="shared" si="44"/>
        <v>#REF!</v>
      </c>
      <c r="M206" s="56" t="e">
        <f t="shared" si="44"/>
        <v>#REF!</v>
      </c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</row>
    <row r="207" spans="1:41" s="29" customFormat="1" ht="18">
      <c r="A207" s="76" t="s">
        <v>30</v>
      </c>
      <c r="B207" s="52" t="s">
        <v>85</v>
      </c>
      <c r="C207" s="52" t="s">
        <v>71</v>
      </c>
      <c r="D207" s="52" t="s">
        <v>60</v>
      </c>
      <c r="E207" s="52" t="s">
        <v>243</v>
      </c>
      <c r="F207" s="52"/>
      <c r="G207" s="52"/>
      <c r="H207" s="52"/>
      <c r="I207" s="57">
        <f>I208</f>
        <v>3546.1</v>
      </c>
      <c r="J207" s="57">
        <f>J208</f>
        <v>3546.1</v>
      </c>
      <c r="K207" s="163" t="e">
        <f>#REF!+K208</f>
        <v>#REF!</v>
      </c>
      <c r="L207" s="57" t="e">
        <f>#REF!+L208</f>
        <v>#REF!</v>
      </c>
      <c r="M207" s="57" t="e">
        <f>#REF!+M208</f>
        <v>#REF!</v>
      </c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</row>
    <row r="208" spans="1:41" s="29" customFormat="1" ht="88.5" customHeight="1">
      <c r="A208" s="175" t="s">
        <v>378</v>
      </c>
      <c r="B208" s="52" t="s">
        <v>85</v>
      </c>
      <c r="C208" s="52" t="s">
        <v>71</v>
      </c>
      <c r="D208" s="52" t="s">
        <v>60</v>
      </c>
      <c r="E208" s="108" t="s">
        <v>377</v>
      </c>
      <c r="F208" s="53"/>
      <c r="G208" s="53"/>
      <c r="H208" s="63"/>
      <c r="I208" s="57">
        <f t="shared" si="43"/>
        <v>3546.1</v>
      </c>
      <c r="J208" s="57">
        <f aca="true" t="shared" si="45" ref="J208:M210">J209</f>
        <v>3546.1</v>
      </c>
      <c r="K208" s="163">
        <f t="shared" si="45"/>
        <v>0</v>
      </c>
      <c r="L208" s="57">
        <f t="shared" si="45"/>
        <v>0</v>
      </c>
      <c r="M208" s="57">
        <f t="shared" si="45"/>
        <v>0</v>
      </c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</row>
    <row r="209" spans="1:41" s="29" customFormat="1" ht="45">
      <c r="A209" s="75" t="s">
        <v>420</v>
      </c>
      <c r="B209" s="52" t="s">
        <v>85</v>
      </c>
      <c r="C209" s="52" t="s">
        <v>71</v>
      </c>
      <c r="D209" s="52" t="s">
        <v>60</v>
      </c>
      <c r="E209" s="108" t="s">
        <v>377</v>
      </c>
      <c r="F209" s="53" t="s">
        <v>200</v>
      </c>
      <c r="G209" s="53"/>
      <c r="H209" s="63"/>
      <c r="I209" s="57">
        <f t="shared" si="43"/>
        <v>3546.1</v>
      </c>
      <c r="J209" s="57">
        <f t="shared" si="45"/>
        <v>3546.1</v>
      </c>
      <c r="K209" s="163">
        <f t="shared" si="45"/>
        <v>0</v>
      </c>
      <c r="L209" s="57">
        <f t="shared" si="45"/>
        <v>0</v>
      </c>
      <c r="M209" s="57">
        <f t="shared" si="45"/>
        <v>0</v>
      </c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</row>
    <row r="210" spans="1:41" s="29" customFormat="1" ht="18">
      <c r="A210" s="75" t="s">
        <v>28</v>
      </c>
      <c r="B210" s="52" t="s">
        <v>85</v>
      </c>
      <c r="C210" s="52" t="s">
        <v>71</v>
      </c>
      <c r="D210" s="52" t="s">
        <v>60</v>
      </c>
      <c r="E210" s="108" t="s">
        <v>377</v>
      </c>
      <c r="F210" s="53" t="s">
        <v>27</v>
      </c>
      <c r="G210" s="53"/>
      <c r="H210" s="63"/>
      <c r="I210" s="57">
        <f t="shared" si="43"/>
        <v>3546.1</v>
      </c>
      <c r="J210" s="57">
        <f t="shared" si="45"/>
        <v>3546.1</v>
      </c>
      <c r="K210" s="163">
        <f t="shared" si="45"/>
        <v>0</v>
      </c>
      <c r="L210" s="57">
        <f t="shared" si="45"/>
        <v>0</v>
      </c>
      <c r="M210" s="57">
        <f t="shared" si="45"/>
        <v>0</v>
      </c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</row>
    <row r="211" spans="1:41" s="29" customFormat="1" ht="18.75" customHeight="1">
      <c r="A211" s="77" t="s">
        <v>107</v>
      </c>
      <c r="B211" s="53" t="s">
        <v>85</v>
      </c>
      <c r="C211" s="53" t="s">
        <v>71</v>
      </c>
      <c r="D211" s="53" t="s">
        <v>60</v>
      </c>
      <c r="E211" s="133" t="s">
        <v>377</v>
      </c>
      <c r="F211" s="53" t="s">
        <v>27</v>
      </c>
      <c r="G211" s="53" t="s">
        <v>91</v>
      </c>
      <c r="H211" s="63"/>
      <c r="I211" s="59">
        <v>3546.1</v>
      </c>
      <c r="J211" s="59">
        <v>3546.1</v>
      </c>
      <c r="K211" s="165">
        <v>0</v>
      </c>
      <c r="L211" s="59">
        <v>0</v>
      </c>
      <c r="M211" s="59">
        <v>0</v>
      </c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</row>
    <row r="212" spans="1:41" s="29" customFormat="1" ht="28.5">
      <c r="A212" s="78" t="s">
        <v>94</v>
      </c>
      <c r="B212" s="54" t="s">
        <v>87</v>
      </c>
      <c r="C212" s="54"/>
      <c r="D212" s="54"/>
      <c r="E212" s="54"/>
      <c r="F212" s="54"/>
      <c r="G212" s="54"/>
      <c r="H212" s="54"/>
      <c r="I212" s="56">
        <f>I215+I287</f>
        <v>52332.700000000004</v>
      </c>
      <c r="J212" s="56">
        <f>J215+J287</f>
        <v>52290.4</v>
      </c>
      <c r="K212" s="166" t="e">
        <f>K215+#REF!+#REF!+K287+#REF!</f>
        <v>#REF!</v>
      </c>
      <c r="L212" s="56" t="e">
        <f>L215+#REF!+#REF!+L287+#REF!</f>
        <v>#REF!</v>
      </c>
      <c r="M212" s="56" t="e">
        <f>M215+#REF!+#REF!+M287+#REF!</f>
        <v>#REF!</v>
      </c>
      <c r="N212" s="28"/>
      <c r="O212" s="28"/>
      <c r="P212" s="28"/>
      <c r="Q212" s="28"/>
      <c r="R212" s="28"/>
      <c r="S212" s="28"/>
      <c r="T212" s="28"/>
      <c r="U212" s="179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</row>
    <row r="213" spans="1:41" s="29" customFormat="1" ht="18">
      <c r="A213" s="78" t="s">
        <v>106</v>
      </c>
      <c r="B213" s="54" t="s">
        <v>87</v>
      </c>
      <c r="C213" s="54"/>
      <c r="D213" s="54"/>
      <c r="E213" s="54"/>
      <c r="F213" s="54"/>
      <c r="G213" s="54" t="s">
        <v>90</v>
      </c>
      <c r="H213" s="54"/>
      <c r="I213" s="56">
        <f>I221+I227+I230+I233+I245+I262+I265+I293+I299+I303+I257+I252</f>
        <v>36670.4</v>
      </c>
      <c r="J213" s="56">
        <f>J221+J227+J230+J233+J245+J262+J265+J293+J299+J303+J257+J252</f>
        <v>36613.4</v>
      </c>
      <c r="K213" s="166" t="e">
        <f>K221+K227+K230+K233+#REF!+#REF!+K245+#REF!+#REF!+K262+K265+#REF!+#REF!+#REF!+#REF!+#REF!+#REF!+#REF!+#REF!+#REF!+#REF!+#REF!+#REF!+#REF!+#REF!+#REF!+#REF!+K293+K299+K303+#REF!+#REF!+#REF!+#REF!</f>
        <v>#REF!</v>
      </c>
      <c r="L213" s="56" t="e">
        <f>L221+L227+L230+L233+#REF!+#REF!+L245+#REF!+#REF!+L262+L265+#REF!+#REF!+#REF!+#REF!+#REF!+#REF!+#REF!+#REF!+#REF!+#REF!+#REF!+#REF!+#REF!+#REF!+#REF!+#REF!+L293+L299+L303+#REF!+#REF!+#REF!+#REF!</f>
        <v>#REF!</v>
      </c>
      <c r="M213" s="56" t="e">
        <f>M221+M227+M230+M233+#REF!+#REF!+M245+#REF!+#REF!+M262+M265+#REF!+#REF!+#REF!+#REF!+#REF!+#REF!+#REF!+#REF!+#REF!+#REF!+#REF!+#REF!+#REF!+#REF!+#REF!+#REF!+M293+M299+M303+#REF!+#REF!+#REF!+#REF!</f>
        <v>#REF!</v>
      </c>
      <c r="N213" s="28"/>
      <c r="O213" s="28"/>
      <c r="P213" s="28"/>
      <c r="Q213" s="28"/>
      <c r="R213" s="28"/>
      <c r="S213" s="28"/>
      <c r="T213" s="28"/>
      <c r="U213" s="179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</row>
    <row r="214" spans="1:41" s="29" customFormat="1" ht="18">
      <c r="A214" s="78" t="s">
        <v>107</v>
      </c>
      <c r="B214" s="54" t="s">
        <v>87</v>
      </c>
      <c r="C214" s="54"/>
      <c r="D214" s="54"/>
      <c r="E214" s="54"/>
      <c r="F214" s="54"/>
      <c r="G214" s="54" t="s">
        <v>91</v>
      </c>
      <c r="H214" s="54"/>
      <c r="I214" s="56">
        <f>I269+I272+I276+I279+I283+I309+I313+I317+I319+I323+I327+I333+I336+I286+I239</f>
        <v>15662.300000000001</v>
      </c>
      <c r="J214" s="56">
        <f>J269+J272+J276+J279+J283+J309+J313+J317+J319+J323+J327+J333+J336+J286+J239</f>
        <v>15677</v>
      </c>
      <c r="K214" s="166" t="e">
        <f>K269+K272+K276+K279+K283+#REF!+K309+K313+K317+K319+K323+K327+K333+K336</f>
        <v>#REF!</v>
      </c>
      <c r="L214" s="56" t="e">
        <f>L269+L272+L276+L279+L283+#REF!+L309+L313+L317+L319+L323+L327+L333+L336</f>
        <v>#REF!</v>
      </c>
      <c r="M214" s="56" t="e">
        <f>M269+M272+M276+M279+M283+#REF!+M309+M313+M317+M319+M323+M327+M333+M336</f>
        <v>#REF!</v>
      </c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</row>
    <row r="215" spans="1:41" s="29" customFormat="1" ht="18">
      <c r="A215" s="78" t="s">
        <v>112</v>
      </c>
      <c r="B215" s="54" t="s">
        <v>87</v>
      </c>
      <c r="C215" s="54" t="s">
        <v>57</v>
      </c>
      <c r="D215" s="54"/>
      <c r="E215" s="54"/>
      <c r="F215" s="54"/>
      <c r="G215" s="54"/>
      <c r="H215" s="54"/>
      <c r="I215" s="56">
        <f>I216+I222+I240+I246+I234</f>
        <v>30488.500000000004</v>
      </c>
      <c r="J215" s="56">
        <f>J216+J222+J240+J246+J234</f>
        <v>30431.500000000004</v>
      </c>
      <c r="K215" s="166" t="e">
        <f>K216+K222+K240+K246</f>
        <v>#REF!</v>
      </c>
      <c r="L215" s="56" t="e">
        <f>L216+L222+L240+L246</f>
        <v>#REF!</v>
      </c>
      <c r="M215" s="56" t="e">
        <f>M216+M222+M240+M246</f>
        <v>#REF!</v>
      </c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</row>
    <row r="216" spans="1:41" s="29" customFormat="1" ht="60.75" customHeight="1">
      <c r="A216" s="78" t="s">
        <v>424</v>
      </c>
      <c r="B216" s="54" t="s">
        <v>87</v>
      </c>
      <c r="C216" s="54" t="s">
        <v>57</v>
      </c>
      <c r="D216" s="54" t="s">
        <v>63</v>
      </c>
      <c r="E216" s="54"/>
      <c r="F216" s="54"/>
      <c r="G216" s="54"/>
      <c r="H216" s="54"/>
      <c r="I216" s="56">
        <f>I218</f>
        <v>1634.9</v>
      </c>
      <c r="J216" s="56">
        <f>J218</f>
        <v>1634.9</v>
      </c>
      <c r="K216" s="166">
        <f>K218</f>
        <v>0</v>
      </c>
      <c r="L216" s="56">
        <f>L218</f>
        <v>0</v>
      </c>
      <c r="M216" s="56">
        <f>M218</f>
        <v>0</v>
      </c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</row>
    <row r="217" spans="1:41" s="29" customFormat="1" ht="18">
      <c r="A217" s="75" t="s">
        <v>30</v>
      </c>
      <c r="B217" s="52" t="s">
        <v>87</v>
      </c>
      <c r="C217" s="52" t="s">
        <v>57</v>
      </c>
      <c r="D217" s="52" t="s">
        <v>63</v>
      </c>
      <c r="E217" s="52" t="s">
        <v>243</v>
      </c>
      <c r="F217" s="52"/>
      <c r="G217" s="52"/>
      <c r="H217" s="52"/>
      <c r="I217" s="57">
        <f>I218</f>
        <v>1634.9</v>
      </c>
      <c r="J217" s="57">
        <f aca="true" t="shared" si="46" ref="J217:M220">J218</f>
        <v>1634.9</v>
      </c>
      <c r="K217" s="163">
        <f t="shared" si="46"/>
        <v>0</v>
      </c>
      <c r="L217" s="57">
        <f t="shared" si="46"/>
        <v>0</v>
      </c>
      <c r="M217" s="57">
        <f t="shared" si="46"/>
        <v>0</v>
      </c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</row>
    <row r="218" spans="1:41" s="29" customFormat="1" ht="30">
      <c r="A218" s="75" t="s">
        <v>222</v>
      </c>
      <c r="B218" s="52" t="s">
        <v>87</v>
      </c>
      <c r="C218" s="52" t="s">
        <v>57</v>
      </c>
      <c r="D218" s="52" t="s">
        <v>63</v>
      </c>
      <c r="E218" s="52" t="s">
        <v>341</v>
      </c>
      <c r="F218" s="52"/>
      <c r="G218" s="52"/>
      <c r="H218" s="52"/>
      <c r="I218" s="57">
        <f>I219</f>
        <v>1634.9</v>
      </c>
      <c r="J218" s="57">
        <f t="shared" si="46"/>
        <v>1634.9</v>
      </c>
      <c r="K218" s="163">
        <f t="shared" si="46"/>
        <v>0</v>
      </c>
      <c r="L218" s="57">
        <f t="shared" si="46"/>
        <v>0</v>
      </c>
      <c r="M218" s="57">
        <f t="shared" si="46"/>
        <v>0</v>
      </c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</row>
    <row r="219" spans="1:41" s="29" customFormat="1" ht="91.5" customHeight="1">
      <c r="A219" s="75" t="s">
        <v>412</v>
      </c>
      <c r="B219" s="52" t="s">
        <v>87</v>
      </c>
      <c r="C219" s="52" t="s">
        <v>57</v>
      </c>
      <c r="D219" s="52" t="s">
        <v>63</v>
      </c>
      <c r="E219" s="52" t="s">
        <v>341</v>
      </c>
      <c r="F219" s="52" t="s">
        <v>115</v>
      </c>
      <c r="G219" s="52"/>
      <c r="H219" s="52"/>
      <c r="I219" s="57">
        <f>I220</f>
        <v>1634.9</v>
      </c>
      <c r="J219" s="57">
        <f t="shared" si="46"/>
        <v>1634.9</v>
      </c>
      <c r="K219" s="164">
        <f t="shared" si="46"/>
        <v>0</v>
      </c>
      <c r="L219" s="58">
        <f t="shared" si="46"/>
        <v>0</v>
      </c>
      <c r="M219" s="58">
        <f t="shared" si="46"/>
        <v>0</v>
      </c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</row>
    <row r="220" spans="1:41" s="29" customFormat="1" ht="30">
      <c r="A220" s="75" t="s">
        <v>411</v>
      </c>
      <c r="B220" s="52" t="s">
        <v>87</v>
      </c>
      <c r="C220" s="52" t="s">
        <v>57</v>
      </c>
      <c r="D220" s="52" t="s">
        <v>63</v>
      </c>
      <c r="E220" s="52" t="s">
        <v>341</v>
      </c>
      <c r="F220" s="52" t="s">
        <v>116</v>
      </c>
      <c r="G220" s="52"/>
      <c r="H220" s="52"/>
      <c r="I220" s="57">
        <f>I221</f>
        <v>1634.9</v>
      </c>
      <c r="J220" s="57">
        <f t="shared" si="46"/>
        <v>1634.9</v>
      </c>
      <c r="K220" s="164">
        <f t="shared" si="46"/>
        <v>0</v>
      </c>
      <c r="L220" s="58">
        <f t="shared" si="46"/>
        <v>0</v>
      </c>
      <c r="M220" s="58">
        <f t="shared" si="46"/>
        <v>0</v>
      </c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</row>
    <row r="221" spans="1:41" s="29" customFormat="1" ht="18">
      <c r="A221" s="77" t="s">
        <v>106</v>
      </c>
      <c r="B221" s="53" t="s">
        <v>87</v>
      </c>
      <c r="C221" s="53" t="s">
        <v>57</v>
      </c>
      <c r="D221" s="53" t="s">
        <v>63</v>
      </c>
      <c r="E221" s="52" t="s">
        <v>341</v>
      </c>
      <c r="F221" s="53" t="s">
        <v>116</v>
      </c>
      <c r="G221" s="53" t="s">
        <v>90</v>
      </c>
      <c r="H221" s="53"/>
      <c r="I221" s="60">
        <v>1634.9</v>
      </c>
      <c r="J221" s="60">
        <v>1634.9</v>
      </c>
      <c r="K221" s="165">
        <v>0</v>
      </c>
      <c r="L221" s="59">
        <v>0</v>
      </c>
      <c r="M221" s="59">
        <v>0</v>
      </c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</row>
    <row r="222" spans="1:41" s="29" customFormat="1" ht="86.25">
      <c r="A222" s="97" t="s">
        <v>459</v>
      </c>
      <c r="B222" s="54" t="s">
        <v>87</v>
      </c>
      <c r="C222" s="54" t="s">
        <v>57</v>
      </c>
      <c r="D222" s="54" t="s">
        <v>60</v>
      </c>
      <c r="E222" s="54"/>
      <c r="F222" s="54"/>
      <c r="G222" s="54"/>
      <c r="H222" s="54"/>
      <c r="I222" s="56">
        <f>I223</f>
        <v>26771.9</v>
      </c>
      <c r="J222" s="56">
        <f>J223</f>
        <v>26771.9</v>
      </c>
      <c r="K222" s="166" t="e">
        <f>K223+#REF!</f>
        <v>#REF!</v>
      </c>
      <c r="L222" s="56" t="e">
        <f>L223+#REF!</f>
        <v>#REF!</v>
      </c>
      <c r="M222" s="56" t="e">
        <f>M223+#REF!</f>
        <v>#REF!</v>
      </c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</row>
    <row r="223" spans="1:41" s="29" customFormat="1" ht="18">
      <c r="A223" s="75" t="s">
        <v>30</v>
      </c>
      <c r="B223" s="52" t="s">
        <v>87</v>
      </c>
      <c r="C223" s="52" t="s">
        <v>57</v>
      </c>
      <c r="D223" s="52" t="s">
        <v>60</v>
      </c>
      <c r="E223" s="52" t="s">
        <v>243</v>
      </c>
      <c r="F223" s="52"/>
      <c r="G223" s="52"/>
      <c r="H223" s="52"/>
      <c r="I223" s="57">
        <f>I224</f>
        <v>26771.9</v>
      </c>
      <c r="J223" s="57">
        <f>J224</f>
        <v>26771.9</v>
      </c>
      <c r="K223" s="163">
        <f>K224</f>
        <v>0</v>
      </c>
      <c r="L223" s="57">
        <f>L224</f>
        <v>0</v>
      </c>
      <c r="M223" s="57">
        <f>M224</f>
        <v>0</v>
      </c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</row>
    <row r="224" spans="1:41" s="29" customFormat="1" ht="30">
      <c r="A224" s="80" t="s">
        <v>114</v>
      </c>
      <c r="B224" s="52" t="s">
        <v>87</v>
      </c>
      <c r="C224" s="52" t="s">
        <v>57</v>
      </c>
      <c r="D224" s="52" t="s">
        <v>60</v>
      </c>
      <c r="E224" s="52" t="s">
        <v>244</v>
      </c>
      <c r="F224" s="52"/>
      <c r="G224" s="52"/>
      <c r="H224" s="52"/>
      <c r="I224" s="57">
        <f>I225+I228+I231</f>
        <v>26771.9</v>
      </c>
      <c r="J224" s="57">
        <f>J225+J228+J231</f>
        <v>26771.9</v>
      </c>
      <c r="K224" s="163">
        <f>K225+K228+K231</f>
        <v>0</v>
      </c>
      <c r="L224" s="57">
        <f>L225+L228+L231</f>
        <v>0</v>
      </c>
      <c r="M224" s="57">
        <f>M225+M228+M231</f>
        <v>0</v>
      </c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</row>
    <row r="225" spans="1:41" s="29" customFormat="1" ht="75" customHeight="1">
      <c r="A225" s="75" t="s">
        <v>412</v>
      </c>
      <c r="B225" s="52" t="s">
        <v>87</v>
      </c>
      <c r="C225" s="52" t="s">
        <v>57</v>
      </c>
      <c r="D225" s="52" t="s">
        <v>60</v>
      </c>
      <c r="E225" s="52" t="s">
        <v>244</v>
      </c>
      <c r="F225" s="52" t="s">
        <v>115</v>
      </c>
      <c r="G225" s="52"/>
      <c r="H225" s="52"/>
      <c r="I225" s="57">
        <f>I226</f>
        <v>22636.3</v>
      </c>
      <c r="J225" s="57">
        <f aca="true" t="shared" si="47" ref="J225:M226">J226</f>
        <v>22636.3</v>
      </c>
      <c r="K225" s="164">
        <f t="shared" si="47"/>
        <v>0</v>
      </c>
      <c r="L225" s="58">
        <f t="shared" si="47"/>
        <v>0</v>
      </c>
      <c r="M225" s="58">
        <f t="shared" si="47"/>
        <v>0</v>
      </c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</row>
    <row r="226" spans="1:41" s="29" customFormat="1" ht="30">
      <c r="A226" s="75" t="s">
        <v>411</v>
      </c>
      <c r="B226" s="52" t="s">
        <v>87</v>
      </c>
      <c r="C226" s="52" t="s">
        <v>57</v>
      </c>
      <c r="D226" s="52" t="s">
        <v>60</v>
      </c>
      <c r="E226" s="52" t="s">
        <v>244</v>
      </c>
      <c r="F226" s="52" t="s">
        <v>116</v>
      </c>
      <c r="G226" s="52"/>
      <c r="H226" s="52"/>
      <c r="I226" s="57">
        <f>I227</f>
        <v>22636.3</v>
      </c>
      <c r="J226" s="57">
        <f t="shared" si="47"/>
        <v>22636.3</v>
      </c>
      <c r="K226" s="164">
        <f t="shared" si="47"/>
        <v>0</v>
      </c>
      <c r="L226" s="58">
        <f t="shared" si="47"/>
        <v>0</v>
      </c>
      <c r="M226" s="58">
        <f t="shared" si="47"/>
        <v>0</v>
      </c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</row>
    <row r="227" spans="1:41" s="29" customFormat="1" ht="21" customHeight="1">
      <c r="A227" s="77" t="s">
        <v>106</v>
      </c>
      <c r="B227" s="53" t="s">
        <v>87</v>
      </c>
      <c r="C227" s="53" t="s">
        <v>57</v>
      </c>
      <c r="D227" s="53" t="s">
        <v>60</v>
      </c>
      <c r="E227" s="53" t="s">
        <v>244</v>
      </c>
      <c r="F227" s="53" t="s">
        <v>116</v>
      </c>
      <c r="G227" s="53" t="s">
        <v>90</v>
      </c>
      <c r="H227" s="53"/>
      <c r="I227" s="59">
        <v>22636.3</v>
      </c>
      <c r="J227" s="59">
        <v>22636.3</v>
      </c>
      <c r="K227" s="165">
        <v>0</v>
      </c>
      <c r="L227" s="59">
        <v>0</v>
      </c>
      <c r="M227" s="59">
        <v>0</v>
      </c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</row>
    <row r="228" spans="1:41" s="29" customFormat="1" ht="30">
      <c r="A228" s="76" t="s">
        <v>413</v>
      </c>
      <c r="B228" s="52" t="s">
        <v>87</v>
      </c>
      <c r="C228" s="52" t="s">
        <v>57</v>
      </c>
      <c r="D228" s="52" t="s">
        <v>60</v>
      </c>
      <c r="E228" s="52" t="s">
        <v>244</v>
      </c>
      <c r="F228" s="52" t="s">
        <v>117</v>
      </c>
      <c r="G228" s="52"/>
      <c r="H228" s="52"/>
      <c r="I228" s="57">
        <f>I229</f>
        <v>4105.6</v>
      </c>
      <c r="J228" s="57">
        <f aca="true" t="shared" si="48" ref="J228:M229">J229</f>
        <v>4105.6</v>
      </c>
      <c r="K228" s="164">
        <f t="shared" si="48"/>
        <v>0</v>
      </c>
      <c r="L228" s="58">
        <f t="shared" si="48"/>
        <v>0</v>
      </c>
      <c r="M228" s="58">
        <f t="shared" si="48"/>
        <v>0</v>
      </c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</row>
    <row r="229" spans="1:41" s="29" customFormat="1" ht="45">
      <c r="A229" s="76" t="s">
        <v>414</v>
      </c>
      <c r="B229" s="52" t="s">
        <v>87</v>
      </c>
      <c r="C229" s="52" t="s">
        <v>57</v>
      </c>
      <c r="D229" s="52" t="s">
        <v>60</v>
      </c>
      <c r="E229" s="52" t="s">
        <v>244</v>
      </c>
      <c r="F229" s="52" t="s">
        <v>119</v>
      </c>
      <c r="G229" s="52"/>
      <c r="H229" s="52"/>
      <c r="I229" s="57">
        <f>I230</f>
        <v>4105.6</v>
      </c>
      <c r="J229" s="57">
        <f t="shared" si="48"/>
        <v>4105.6</v>
      </c>
      <c r="K229" s="164">
        <f t="shared" si="48"/>
        <v>0</v>
      </c>
      <c r="L229" s="58">
        <f t="shared" si="48"/>
        <v>0</v>
      </c>
      <c r="M229" s="58">
        <f t="shared" si="48"/>
        <v>0</v>
      </c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</row>
    <row r="230" spans="1:41" s="29" customFormat="1" ht="20.25" customHeight="1">
      <c r="A230" s="77" t="s">
        <v>106</v>
      </c>
      <c r="B230" s="53" t="s">
        <v>87</v>
      </c>
      <c r="C230" s="53" t="s">
        <v>57</v>
      </c>
      <c r="D230" s="53" t="s">
        <v>60</v>
      </c>
      <c r="E230" s="53" t="s">
        <v>244</v>
      </c>
      <c r="F230" s="53" t="s">
        <v>119</v>
      </c>
      <c r="G230" s="53" t="s">
        <v>90</v>
      </c>
      <c r="H230" s="53"/>
      <c r="I230" s="59">
        <v>4105.6</v>
      </c>
      <c r="J230" s="59">
        <v>4105.6</v>
      </c>
      <c r="K230" s="171">
        <v>0</v>
      </c>
      <c r="L230" s="60">
        <v>0</v>
      </c>
      <c r="M230" s="60">
        <v>0</v>
      </c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</row>
    <row r="231" spans="1:41" s="29" customFormat="1" ht="18">
      <c r="A231" s="76" t="s">
        <v>127</v>
      </c>
      <c r="B231" s="52" t="s">
        <v>87</v>
      </c>
      <c r="C231" s="52" t="s">
        <v>57</v>
      </c>
      <c r="D231" s="52" t="s">
        <v>60</v>
      </c>
      <c r="E231" s="52" t="s">
        <v>244</v>
      </c>
      <c r="F231" s="52" t="s">
        <v>126</v>
      </c>
      <c r="G231" s="52"/>
      <c r="H231" s="52"/>
      <c r="I231" s="57">
        <f>I232</f>
        <v>30</v>
      </c>
      <c r="J231" s="57">
        <f aca="true" t="shared" si="49" ref="J231:M232">J232</f>
        <v>30</v>
      </c>
      <c r="K231" s="163">
        <f t="shared" si="49"/>
        <v>0</v>
      </c>
      <c r="L231" s="57">
        <f t="shared" si="49"/>
        <v>0</v>
      </c>
      <c r="M231" s="57">
        <f t="shared" si="49"/>
        <v>0</v>
      </c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</row>
    <row r="232" spans="1:41" s="29" customFormat="1" ht="18">
      <c r="A232" s="76" t="s">
        <v>129</v>
      </c>
      <c r="B232" s="52" t="s">
        <v>87</v>
      </c>
      <c r="C232" s="52" t="s">
        <v>57</v>
      </c>
      <c r="D232" s="52" t="s">
        <v>60</v>
      </c>
      <c r="E232" s="52" t="s">
        <v>244</v>
      </c>
      <c r="F232" s="52" t="s">
        <v>128</v>
      </c>
      <c r="G232" s="52"/>
      <c r="H232" s="52"/>
      <c r="I232" s="57">
        <f>I233</f>
        <v>30</v>
      </c>
      <c r="J232" s="57">
        <f t="shared" si="49"/>
        <v>30</v>
      </c>
      <c r="K232" s="163">
        <f t="shared" si="49"/>
        <v>0</v>
      </c>
      <c r="L232" s="57">
        <f t="shared" si="49"/>
        <v>0</v>
      </c>
      <c r="M232" s="57">
        <f t="shared" si="49"/>
        <v>0</v>
      </c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</row>
    <row r="233" spans="1:41" s="29" customFormat="1" ht="21" customHeight="1">
      <c r="A233" s="77" t="s">
        <v>106</v>
      </c>
      <c r="B233" s="53" t="s">
        <v>87</v>
      </c>
      <c r="C233" s="53" t="s">
        <v>57</v>
      </c>
      <c r="D233" s="53" t="s">
        <v>60</v>
      </c>
      <c r="E233" s="53" t="s">
        <v>244</v>
      </c>
      <c r="F233" s="53" t="s">
        <v>128</v>
      </c>
      <c r="G233" s="53" t="s">
        <v>90</v>
      </c>
      <c r="H233" s="53"/>
      <c r="I233" s="59">
        <v>30</v>
      </c>
      <c r="J233" s="59">
        <v>30</v>
      </c>
      <c r="K233" s="165">
        <v>0</v>
      </c>
      <c r="L233" s="59">
        <v>0</v>
      </c>
      <c r="M233" s="59">
        <v>0</v>
      </c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</row>
    <row r="234" spans="1:41" s="29" customFormat="1" ht="18">
      <c r="A234" s="78" t="s">
        <v>374</v>
      </c>
      <c r="B234" s="54" t="s">
        <v>87</v>
      </c>
      <c r="C234" s="54" t="s">
        <v>57</v>
      </c>
      <c r="D234" s="54" t="s">
        <v>62</v>
      </c>
      <c r="E234" s="54"/>
      <c r="F234" s="54"/>
      <c r="G234" s="54"/>
      <c r="H234" s="53"/>
      <c r="I234" s="56">
        <f aca="true" t="shared" si="50" ref="I234:J238">I235</f>
        <v>23</v>
      </c>
      <c r="J234" s="56">
        <f t="shared" si="50"/>
        <v>23</v>
      </c>
      <c r="K234" s="171"/>
      <c r="L234" s="60"/>
      <c r="M234" s="60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</row>
    <row r="235" spans="1:41" s="29" customFormat="1" ht="18">
      <c r="A235" s="76" t="s">
        <v>30</v>
      </c>
      <c r="B235" s="52" t="s">
        <v>87</v>
      </c>
      <c r="C235" s="52" t="s">
        <v>57</v>
      </c>
      <c r="D235" s="52" t="s">
        <v>62</v>
      </c>
      <c r="E235" s="52" t="s">
        <v>243</v>
      </c>
      <c r="F235" s="52"/>
      <c r="G235" s="52"/>
      <c r="H235" s="53"/>
      <c r="I235" s="57">
        <f t="shared" si="50"/>
        <v>23</v>
      </c>
      <c r="J235" s="57">
        <f t="shared" si="50"/>
        <v>23</v>
      </c>
      <c r="K235" s="171"/>
      <c r="L235" s="60"/>
      <c r="M235" s="60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</row>
    <row r="236" spans="1:41" s="29" customFormat="1" ht="75">
      <c r="A236" s="75" t="s">
        <v>0</v>
      </c>
      <c r="B236" s="52" t="s">
        <v>87</v>
      </c>
      <c r="C236" s="52" t="s">
        <v>57</v>
      </c>
      <c r="D236" s="52" t="s">
        <v>62</v>
      </c>
      <c r="E236" s="52" t="s">
        <v>1</v>
      </c>
      <c r="F236" s="52"/>
      <c r="G236" s="52"/>
      <c r="H236" s="53"/>
      <c r="I236" s="57">
        <f t="shared" si="50"/>
        <v>23</v>
      </c>
      <c r="J236" s="57">
        <f t="shared" si="50"/>
        <v>23</v>
      </c>
      <c r="K236" s="171"/>
      <c r="L236" s="60"/>
      <c r="M236" s="60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</row>
    <row r="237" spans="1:41" s="29" customFormat="1" ht="30">
      <c r="A237" s="76" t="s">
        <v>413</v>
      </c>
      <c r="B237" s="52" t="s">
        <v>87</v>
      </c>
      <c r="C237" s="52" t="s">
        <v>57</v>
      </c>
      <c r="D237" s="52" t="s">
        <v>62</v>
      </c>
      <c r="E237" s="52" t="s">
        <v>1</v>
      </c>
      <c r="F237" s="52" t="s">
        <v>117</v>
      </c>
      <c r="G237" s="52"/>
      <c r="H237" s="53"/>
      <c r="I237" s="57">
        <f t="shared" si="50"/>
        <v>23</v>
      </c>
      <c r="J237" s="57">
        <f t="shared" si="50"/>
        <v>23</v>
      </c>
      <c r="K237" s="171"/>
      <c r="L237" s="60"/>
      <c r="M237" s="60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</row>
    <row r="238" spans="1:41" s="29" customFormat="1" ht="45">
      <c r="A238" s="76" t="s">
        <v>414</v>
      </c>
      <c r="B238" s="52" t="s">
        <v>87</v>
      </c>
      <c r="C238" s="52" t="s">
        <v>57</v>
      </c>
      <c r="D238" s="52" t="s">
        <v>62</v>
      </c>
      <c r="E238" s="52" t="s">
        <v>1</v>
      </c>
      <c r="F238" s="52" t="s">
        <v>119</v>
      </c>
      <c r="G238" s="52"/>
      <c r="H238" s="53"/>
      <c r="I238" s="57">
        <f t="shared" si="50"/>
        <v>23</v>
      </c>
      <c r="J238" s="57">
        <f t="shared" si="50"/>
        <v>23</v>
      </c>
      <c r="K238" s="171"/>
      <c r="L238" s="60"/>
      <c r="M238" s="60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</row>
    <row r="239" spans="1:41" s="29" customFormat="1" ht="18" customHeight="1">
      <c r="A239" s="79" t="s">
        <v>107</v>
      </c>
      <c r="B239" s="53" t="s">
        <v>87</v>
      </c>
      <c r="C239" s="53" t="s">
        <v>57</v>
      </c>
      <c r="D239" s="53" t="s">
        <v>62</v>
      </c>
      <c r="E239" s="53" t="s">
        <v>1</v>
      </c>
      <c r="F239" s="53" t="s">
        <v>119</v>
      </c>
      <c r="G239" s="53" t="s">
        <v>91</v>
      </c>
      <c r="H239" s="53"/>
      <c r="I239" s="59">
        <v>23</v>
      </c>
      <c r="J239" s="59">
        <v>23</v>
      </c>
      <c r="K239" s="171"/>
      <c r="L239" s="60"/>
      <c r="M239" s="60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</row>
    <row r="240" spans="1:41" s="29" customFormat="1" ht="18">
      <c r="A240" s="81" t="s">
        <v>43</v>
      </c>
      <c r="B240" s="54" t="s">
        <v>87</v>
      </c>
      <c r="C240" s="54" t="s">
        <v>57</v>
      </c>
      <c r="D240" s="54" t="s">
        <v>74</v>
      </c>
      <c r="E240" s="54"/>
      <c r="F240" s="54"/>
      <c r="G240" s="54"/>
      <c r="H240" s="54"/>
      <c r="I240" s="56">
        <f>I241</f>
        <v>100</v>
      </c>
      <c r="J240" s="56">
        <f aca="true" t="shared" si="51" ref="J240:M244">J241</f>
        <v>100</v>
      </c>
      <c r="K240" s="166">
        <f t="shared" si="51"/>
        <v>0</v>
      </c>
      <c r="L240" s="56">
        <f t="shared" si="51"/>
        <v>0</v>
      </c>
      <c r="M240" s="56">
        <f t="shared" si="51"/>
        <v>0</v>
      </c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</row>
    <row r="241" spans="1:41" s="29" customFormat="1" ht="18">
      <c r="A241" s="76" t="s">
        <v>30</v>
      </c>
      <c r="B241" s="52" t="s">
        <v>87</v>
      </c>
      <c r="C241" s="52" t="s">
        <v>57</v>
      </c>
      <c r="D241" s="52" t="s">
        <v>74</v>
      </c>
      <c r="E241" s="52" t="s">
        <v>243</v>
      </c>
      <c r="F241" s="52"/>
      <c r="G241" s="52"/>
      <c r="H241" s="52"/>
      <c r="I241" s="57">
        <f>I242</f>
        <v>100</v>
      </c>
      <c r="J241" s="57">
        <f t="shared" si="51"/>
        <v>100</v>
      </c>
      <c r="K241" s="163">
        <f t="shared" si="51"/>
        <v>0</v>
      </c>
      <c r="L241" s="57">
        <f t="shared" si="51"/>
        <v>0</v>
      </c>
      <c r="M241" s="57">
        <f t="shared" si="51"/>
        <v>0</v>
      </c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</row>
    <row r="242" spans="1:13" ht="30">
      <c r="A242" s="76" t="s">
        <v>223</v>
      </c>
      <c r="B242" s="52" t="s">
        <v>87</v>
      </c>
      <c r="C242" s="52" t="s">
        <v>57</v>
      </c>
      <c r="D242" s="52" t="s">
        <v>74</v>
      </c>
      <c r="E242" s="52" t="s">
        <v>336</v>
      </c>
      <c r="F242" s="52"/>
      <c r="G242" s="52"/>
      <c r="H242" s="52"/>
      <c r="I242" s="57">
        <f>I243</f>
        <v>100</v>
      </c>
      <c r="J242" s="57">
        <f t="shared" si="51"/>
        <v>100</v>
      </c>
      <c r="K242" s="163">
        <f t="shared" si="51"/>
        <v>0</v>
      </c>
      <c r="L242" s="57">
        <f t="shared" si="51"/>
        <v>0</v>
      </c>
      <c r="M242" s="57">
        <f t="shared" si="51"/>
        <v>0</v>
      </c>
    </row>
    <row r="243" spans="1:13" ht="18">
      <c r="A243" s="75" t="s">
        <v>127</v>
      </c>
      <c r="B243" s="52" t="s">
        <v>87</v>
      </c>
      <c r="C243" s="52" t="s">
        <v>57</v>
      </c>
      <c r="D243" s="52" t="s">
        <v>74</v>
      </c>
      <c r="E243" s="52" t="s">
        <v>336</v>
      </c>
      <c r="F243" s="52" t="s">
        <v>126</v>
      </c>
      <c r="G243" s="52"/>
      <c r="H243" s="52"/>
      <c r="I243" s="57">
        <f>I244</f>
        <v>100</v>
      </c>
      <c r="J243" s="57">
        <f t="shared" si="51"/>
        <v>100</v>
      </c>
      <c r="K243" s="164">
        <f t="shared" si="51"/>
        <v>0</v>
      </c>
      <c r="L243" s="58">
        <f t="shared" si="51"/>
        <v>0</v>
      </c>
      <c r="M243" s="58">
        <f t="shared" si="51"/>
        <v>0</v>
      </c>
    </row>
    <row r="244" spans="1:13" ht="18">
      <c r="A244" s="76" t="s">
        <v>359</v>
      </c>
      <c r="B244" s="52" t="s">
        <v>87</v>
      </c>
      <c r="C244" s="52" t="s">
        <v>57</v>
      </c>
      <c r="D244" s="52" t="s">
        <v>74</v>
      </c>
      <c r="E244" s="52" t="s">
        <v>336</v>
      </c>
      <c r="F244" s="52" t="s">
        <v>358</v>
      </c>
      <c r="G244" s="52"/>
      <c r="H244" s="52"/>
      <c r="I244" s="57">
        <f>I245</f>
        <v>100</v>
      </c>
      <c r="J244" s="57">
        <f t="shared" si="51"/>
        <v>100</v>
      </c>
      <c r="K244" s="164">
        <f t="shared" si="51"/>
        <v>0</v>
      </c>
      <c r="L244" s="58">
        <f t="shared" si="51"/>
        <v>0</v>
      </c>
      <c r="M244" s="58">
        <f t="shared" si="51"/>
        <v>0</v>
      </c>
    </row>
    <row r="245" spans="1:13" ht="21" customHeight="1">
      <c r="A245" s="79" t="s">
        <v>106</v>
      </c>
      <c r="B245" s="53" t="s">
        <v>87</v>
      </c>
      <c r="C245" s="53" t="s">
        <v>57</v>
      </c>
      <c r="D245" s="53" t="s">
        <v>74</v>
      </c>
      <c r="E245" s="53" t="s">
        <v>336</v>
      </c>
      <c r="F245" s="53" t="s">
        <v>358</v>
      </c>
      <c r="G245" s="53" t="s">
        <v>90</v>
      </c>
      <c r="H245" s="53"/>
      <c r="I245" s="59">
        <v>100</v>
      </c>
      <c r="J245" s="59">
        <v>100</v>
      </c>
      <c r="K245" s="171">
        <v>0</v>
      </c>
      <c r="L245" s="60">
        <v>0</v>
      </c>
      <c r="M245" s="60">
        <v>0</v>
      </c>
    </row>
    <row r="246" spans="1:13" ht="18">
      <c r="A246" s="78" t="s">
        <v>44</v>
      </c>
      <c r="B246" s="54" t="s">
        <v>87</v>
      </c>
      <c r="C246" s="54" t="s">
        <v>57</v>
      </c>
      <c r="D246" s="54" t="s">
        <v>98</v>
      </c>
      <c r="E246" s="54"/>
      <c r="F246" s="54"/>
      <c r="G246" s="54"/>
      <c r="H246" s="54"/>
      <c r="I246" s="56">
        <f>I258+I247</f>
        <v>1958.7000000000003</v>
      </c>
      <c r="J246" s="56">
        <f>J258+J247</f>
        <v>1901.7000000000003</v>
      </c>
      <c r="K246" s="170" t="e">
        <f>#REF!+K258+#REF!</f>
        <v>#REF!</v>
      </c>
      <c r="L246" s="55" t="e">
        <f>#REF!+L258+#REF!</f>
        <v>#REF!</v>
      </c>
      <c r="M246" s="55" t="e">
        <f>#REF!+M258+#REF!</f>
        <v>#REF!</v>
      </c>
    </row>
    <row r="247" spans="1:13" ht="45">
      <c r="A247" s="75" t="s">
        <v>367</v>
      </c>
      <c r="B247" s="52" t="s">
        <v>87</v>
      </c>
      <c r="C247" s="52" t="s">
        <v>57</v>
      </c>
      <c r="D247" s="52" t="s">
        <v>98</v>
      </c>
      <c r="E247" s="52" t="s">
        <v>333</v>
      </c>
      <c r="F247" s="52"/>
      <c r="G247" s="52"/>
      <c r="H247" s="54"/>
      <c r="I247" s="57">
        <f>I248+I253</f>
        <v>57</v>
      </c>
      <c r="J247" s="57">
        <f>J248+J253</f>
        <v>0</v>
      </c>
      <c r="K247" s="170"/>
      <c r="L247" s="55"/>
      <c r="M247" s="55"/>
    </row>
    <row r="248" spans="1:13" ht="120.75" customHeight="1">
      <c r="A248" s="75" t="s">
        <v>369</v>
      </c>
      <c r="B248" s="52" t="s">
        <v>87</v>
      </c>
      <c r="C248" s="52" t="s">
        <v>57</v>
      </c>
      <c r="D248" s="52" t="s">
        <v>98</v>
      </c>
      <c r="E248" s="52" t="s">
        <v>334</v>
      </c>
      <c r="F248" s="52"/>
      <c r="G248" s="52"/>
      <c r="H248" s="54"/>
      <c r="I248" s="57">
        <f aca="true" t="shared" si="52" ref="I248:J251">I249</f>
        <v>27</v>
      </c>
      <c r="J248" s="57">
        <f t="shared" si="52"/>
        <v>0</v>
      </c>
      <c r="K248" s="170"/>
      <c r="L248" s="55"/>
      <c r="M248" s="55"/>
    </row>
    <row r="249" spans="1:13" ht="18">
      <c r="A249" s="76" t="s">
        <v>271</v>
      </c>
      <c r="B249" s="52" t="s">
        <v>87</v>
      </c>
      <c r="C249" s="52" t="s">
        <v>57</v>
      </c>
      <c r="D249" s="52" t="s">
        <v>98</v>
      </c>
      <c r="E249" s="52" t="s">
        <v>335</v>
      </c>
      <c r="F249" s="52"/>
      <c r="G249" s="52"/>
      <c r="H249" s="54"/>
      <c r="I249" s="57">
        <f t="shared" si="52"/>
        <v>27</v>
      </c>
      <c r="J249" s="57">
        <f t="shared" si="52"/>
        <v>0</v>
      </c>
      <c r="K249" s="170"/>
      <c r="L249" s="55"/>
      <c r="M249" s="55"/>
    </row>
    <row r="250" spans="1:13" ht="30">
      <c r="A250" s="76" t="s">
        <v>413</v>
      </c>
      <c r="B250" s="52" t="s">
        <v>87</v>
      </c>
      <c r="C250" s="52" t="s">
        <v>57</v>
      </c>
      <c r="D250" s="52" t="s">
        <v>98</v>
      </c>
      <c r="E250" s="52" t="s">
        <v>335</v>
      </c>
      <c r="F250" s="52" t="s">
        <v>117</v>
      </c>
      <c r="G250" s="52"/>
      <c r="H250" s="54"/>
      <c r="I250" s="57">
        <f t="shared" si="52"/>
        <v>27</v>
      </c>
      <c r="J250" s="57">
        <f t="shared" si="52"/>
        <v>0</v>
      </c>
      <c r="K250" s="170"/>
      <c r="L250" s="55"/>
      <c r="M250" s="55"/>
    </row>
    <row r="251" spans="1:13" ht="45">
      <c r="A251" s="76" t="s">
        <v>414</v>
      </c>
      <c r="B251" s="52" t="s">
        <v>87</v>
      </c>
      <c r="C251" s="52" t="s">
        <v>57</v>
      </c>
      <c r="D251" s="52" t="s">
        <v>98</v>
      </c>
      <c r="E251" s="52" t="s">
        <v>335</v>
      </c>
      <c r="F251" s="52" t="s">
        <v>119</v>
      </c>
      <c r="G251" s="52"/>
      <c r="H251" s="54"/>
      <c r="I251" s="57">
        <f t="shared" si="52"/>
        <v>27</v>
      </c>
      <c r="J251" s="57">
        <f t="shared" si="52"/>
        <v>0</v>
      </c>
      <c r="K251" s="170"/>
      <c r="L251" s="55"/>
      <c r="M251" s="55"/>
    </row>
    <row r="252" spans="1:13" ht="18.75" customHeight="1">
      <c r="A252" s="79" t="s">
        <v>106</v>
      </c>
      <c r="B252" s="53" t="s">
        <v>87</v>
      </c>
      <c r="C252" s="53" t="s">
        <v>57</v>
      </c>
      <c r="D252" s="53" t="s">
        <v>98</v>
      </c>
      <c r="E252" s="53" t="s">
        <v>335</v>
      </c>
      <c r="F252" s="53" t="s">
        <v>119</v>
      </c>
      <c r="G252" s="53" t="s">
        <v>90</v>
      </c>
      <c r="H252" s="54"/>
      <c r="I252" s="59">
        <v>27</v>
      </c>
      <c r="J252" s="59">
        <v>0</v>
      </c>
      <c r="K252" s="170"/>
      <c r="L252" s="55"/>
      <c r="M252" s="55"/>
    </row>
    <row r="253" spans="1:13" ht="47.25" customHeight="1">
      <c r="A253" s="75" t="s">
        <v>370</v>
      </c>
      <c r="B253" s="52" t="s">
        <v>87</v>
      </c>
      <c r="C253" s="52" t="s">
        <v>57</v>
      </c>
      <c r="D253" s="52" t="s">
        <v>98</v>
      </c>
      <c r="E253" s="52" t="s">
        <v>379</v>
      </c>
      <c r="F253" s="53"/>
      <c r="G253" s="53"/>
      <c r="H253" s="54"/>
      <c r="I253" s="57">
        <f aca="true" t="shared" si="53" ref="I253:J256">I254</f>
        <v>30</v>
      </c>
      <c r="J253" s="57">
        <f t="shared" si="53"/>
        <v>0</v>
      </c>
      <c r="K253" s="170"/>
      <c r="L253" s="55"/>
      <c r="M253" s="55"/>
    </row>
    <row r="254" spans="1:13" ht="18">
      <c r="A254" s="76" t="s">
        <v>271</v>
      </c>
      <c r="B254" s="52" t="s">
        <v>87</v>
      </c>
      <c r="C254" s="52" t="s">
        <v>57</v>
      </c>
      <c r="D254" s="52" t="s">
        <v>98</v>
      </c>
      <c r="E254" s="52" t="s">
        <v>371</v>
      </c>
      <c r="F254" s="52"/>
      <c r="G254" s="52"/>
      <c r="H254" s="54"/>
      <c r="I254" s="57">
        <f t="shared" si="53"/>
        <v>30</v>
      </c>
      <c r="J254" s="57">
        <f t="shared" si="53"/>
        <v>0</v>
      </c>
      <c r="K254" s="170"/>
      <c r="L254" s="55"/>
      <c r="M254" s="55"/>
    </row>
    <row r="255" spans="1:13" ht="30">
      <c r="A255" s="76" t="s">
        <v>413</v>
      </c>
      <c r="B255" s="52" t="s">
        <v>87</v>
      </c>
      <c r="C255" s="52" t="s">
        <v>57</v>
      </c>
      <c r="D255" s="52" t="s">
        <v>98</v>
      </c>
      <c r="E255" s="52" t="s">
        <v>371</v>
      </c>
      <c r="F255" s="52" t="s">
        <v>117</v>
      </c>
      <c r="G255" s="52"/>
      <c r="H255" s="54"/>
      <c r="I255" s="57">
        <f t="shared" si="53"/>
        <v>30</v>
      </c>
      <c r="J255" s="57">
        <f t="shared" si="53"/>
        <v>0</v>
      </c>
      <c r="K255" s="170"/>
      <c r="L255" s="55"/>
      <c r="M255" s="55"/>
    </row>
    <row r="256" spans="1:13" ht="45">
      <c r="A256" s="76" t="s">
        <v>414</v>
      </c>
      <c r="B256" s="52" t="s">
        <v>87</v>
      </c>
      <c r="C256" s="52" t="s">
        <v>57</v>
      </c>
      <c r="D256" s="52" t="s">
        <v>98</v>
      </c>
      <c r="E256" s="52" t="s">
        <v>371</v>
      </c>
      <c r="F256" s="52" t="s">
        <v>119</v>
      </c>
      <c r="G256" s="52"/>
      <c r="H256" s="54"/>
      <c r="I256" s="57">
        <f t="shared" si="53"/>
        <v>30</v>
      </c>
      <c r="J256" s="57">
        <f t="shared" si="53"/>
        <v>0</v>
      </c>
      <c r="K256" s="170"/>
      <c r="L256" s="55"/>
      <c r="M256" s="55"/>
    </row>
    <row r="257" spans="1:13" ht="16.5" customHeight="1">
      <c r="A257" s="79" t="s">
        <v>106</v>
      </c>
      <c r="B257" s="53" t="s">
        <v>87</v>
      </c>
      <c r="C257" s="53" t="s">
        <v>57</v>
      </c>
      <c r="D257" s="53" t="s">
        <v>98</v>
      </c>
      <c r="E257" s="53" t="s">
        <v>371</v>
      </c>
      <c r="F257" s="53" t="s">
        <v>119</v>
      </c>
      <c r="G257" s="53" t="s">
        <v>90</v>
      </c>
      <c r="H257" s="54"/>
      <c r="I257" s="59">
        <v>30</v>
      </c>
      <c r="J257" s="59">
        <v>0</v>
      </c>
      <c r="K257" s="170"/>
      <c r="L257" s="55"/>
      <c r="M257" s="55"/>
    </row>
    <row r="258" spans="1:13" ht="18">
      <c r="A258" s="75" t="s">
        <v>30</v>
      </c>
      <c r="B258" s="52" t="s">
        <v>87</v>
      </c>
      <c r="C258" s="52" t="s">
        <v>57</v>
      </c>
      <c r="D258" s="52" t="s">
        <v>98</v>
      </c>
      <c r="E258" s="52" t="s">
        <v>243</v>
      </c>
      <c r="F258" s="52"/>
      <c r="G258" s="52"/>
      <c r="H258" s="52"/>
      <c r="I258" s="57">
        <f>I259+I266+I273+I280</f>
        <v>1901.7000000000003</v>
      </c>
      <c r="J258" s="57">
        <f>J259+J266+J273+J280</f>
        <v>1901.7000000000003</v>
      </c>
      <c r="K258" s="163" t="e">
        <f>K259+K266+K273+K280</f>
        <v>#REF!</v>
      </c>
      <c r="L258" s="57" t="e">
        <f>L259+L266+L273+L280</f>
        <v>#REF!</v>
      </c>
      <c r="M258" s="57" t="e">
        <f>M259+M266+M273+M280</f>
        <v>#REF!</v>
      </c>
    </row>
    <row r="259" spans="1:13" ht="45">
      <c r="A259" s="76" t="s">
        <v>204</v>
      </c>
      <c r="B259" s="52" t="s">
        <v>87</v>
      </c>
      <c r="C259" s="52" t="s">
        <v>57</v>
      </c>
      <c r="D259" s="52" t="s">
        <v>98</v>
      </c>
      <c r="E259" s="52" t="s">
        <v>248</v>
      </c>
      <c r="F259" s="52"/>
      <c r="G259" s="52"/>
      <c r="H259" s="52"/>
      <c r="I259" s="57">
        <f>I260+I263</f>
        <v>495</v>
      </c>
      <c r="J259" s="57">
        <f>J260+J263</f>
        <v>495</v>
      </c>
      <c r="K259" s="163">
        <f>K260+K263</f>
        <v>0</v>
      </c>
      <c r="L259" s="57">
        <f>L260+L263</f>
        <v>0</v>
      </c>
      <c r="M259" s="57">
        <f>M260+M263</f>
        <v>0</v>
      </c>
    </row>
    <row r="260" spans="1:13" ht="30">
      <c r="A260" s="76" t="s">
        <v>413</v>
      </c>
      <c r="B260" s="52" t="s">
        <v>87</v>
      </c>
      <c r="C260" s="52" t="s">
        <v>57</v>
      </c>
      <c r="D260" s="52" t="s">
        <v>98</v>
      </c>
      <c r="E260" s="52" t="s">
        <v>248</v>
      </c>
      <c r="F260" s="52" t="s">
        <v>117</v>
      </c>
      <c r="G260" s="52"/>
      <c r="H260" s="52"/>
      <c r="I260" s="57">
        <f>I261</f>
        <v>450</v>
      </c>
      <c r="J260" s="57">
        <f aca="true" t="shared" si="54" ref="J260:M261">J261</f>
        <v>450</v>
      </c>
      <c r="K260" s="164">
        <f t="shared" si="54"/>
        <v>0</v>
      </c>
      <c r="L260" s="58">
        <f t="shared" si="54"/>
        <v>0</v>
      </c>
      <c r="M260" s="58">
        <f t="shared" si="54"/>
        <v>0</v>
      </c>
    </row>
    <row r="261" spans="1:13" ht="45">
      <c r="A261" s="76" t="s">
        <v>414</v>
      </c>
      <c r="B261" s="52" t="s">
        <v>87</v>
      </c>
      <c r="C261" s="52" t="s">
        <v>57</v>
      </c>
      <c r="D261" s="52" t="s">
        <v>98</v>
      </c>
      <c r="E261" s="52" t="s">
        <v>248</v>
      </c>
      <c r="F261" s="52" t="s">
        <v>119</v>
      </c>
      <c r="G261" s="52"/>
      <c r="H261" s="52"/>
      <c r="I261" s="57">
        <f>I262</f>
        <v>450</v>
      </c>
      <c r="J261" s="57">
        <f t="shared" si="54"/>
        <v>450</v>
      </c>
      <c r="K261" s="164">
        <f t="shared" si="54"/>
        <v>0</v>
      </c>
      <c r="L261" s="58">
        <f t="shared" si="54"/>
        <v>0</v>
      </c>
      <c r="M261" s="58">
        <f t="shared" si="54"/>
        <v>0</v>
      </c>
    </row>
    <row r="262" spans="1:13" ht="19.5" customHeight="1">
      <c r="A262" s="79" t="s">
        <v>106</v>
      </c>
      <c r="B262" s="53" t="s">
        <v>87</v>
      </c>
      <c r="C262" s="53" t="s">
        <v>57</v>
      </c>
      <c r="D262" s="53" t="s">
        <v>98</v>
      </c>
      <c r="E262" s="53" t="s">
        <v>248</v>
      </c>
      <c r="F262" s="53" t="s">
        <v>119</v>
      </c>
      <c r="G262" s="53" t="s">
        <v>90</v>
      </c>
      <c r="H262" s="53"/>
      <c r="I262" s="59">
        <v>450</v>
      </c>
      <c r="J262" s="59">
        <v>450</v>
      </c>
      <c r="K262" s="171">
        <v>0</v>
      </c>
      <c r="L262" s="60">
        <v>0</v>
      </c>
      <c r="M262" s="60">
        <v>0</v>
      </c>
    </row>
    <row r="263" spans="1:13" ht="18">
      <c r="A263" s="76" t="s">
        <v>127</v>
      </c>
      <c r="B263" s="52" t="s">
        <v>87</v>
      </c>
      <c r="C263" s="52" t="s">
        <v>57</v>
      </c>
      <c r="D263" s="52" t="s">
        <v>98</v>
      </c>
      <c r="E263" s="52" t="s">
        <v>248</v>
      </c>
      <c r="F263" s="52" t="s">
        <v>126</v>
      </c>
      <c r="G263" s="52"/>
      <c r="H263" s="52"/>
      <c r="I263" s="57">
        <f>I264</f>
        <v>45</v>
      </c>
      <c r="J263" s="57">
        <f aca="true" t="shared" si="55" ref="J263:M264">J264</f>
        <v>45</v>
      </c>
      <c r="K263" s="164">
        <f t="shared" si="55"/>
        <v>0</v>
      </c>
      <c r="L263" s="58">
        <f t="shared" si="55"/>
        <v>0</v>
      </c>
      <c r="M263" s="58">
        <f t="shared" si="55"/>
        <v>0</v>
      </c>
    </row>
    <row r="264" spans="1:13" ht="18">
      <c r="A264" s="76" t="s">
        <v>129</v>
      </c>
      <c r="B264" s="52" t="s">
        <v>87</v>
      </c>
      <c r="C264" s="52" t="s">
        <v>57</v>
      </c>
      <c r="D264" s="52" t="s">
        <v>98</v>
      </c>
      <c r="E264" s="52" t="s">
        <v>248</v>
      </c>
      <c r="F264" s="52" t="s">
        <v>128</v>
      </c>
      <c r="G264" s="52"/>
      <c r="H264" s="52"/>
      <c r="I264" s="57">
        <f>I265</f>
        <v>45</v>
      </c>
      <c r="J264" s="57">
        <f t="shared" si="55"/>
        <v>45</v>
      </c>
      <c r="K264" s="164">
        <f t="shared" si="55"/>
        <v>0</v>
      </c>
      <c r="L264" s="58">
        <f t="shared" si="55"/>
        <v>0</v>
      </c>
      <c r="M264" s="58">
        <f t="shared" si="55"/>
        <v>0</v>
      </c>
    </row>
    <row r="265" spans="1:13" ht="18" customHeight="1">
      <c r="A265" s="79" t="s">
        <v>106</v>
      </c>
      <c r="B265" s="53" t="s">
        <v>87</v>
      </c>
      <c r="C265" s="53" t="s">
        <v>57</v>
      </c>
      <c r="D265" s="53" t="s">
        <v>98</v>
      </c>
      <c r="E265" s="53" t="s">
        <v>248</v>
      </c>
      <c r="F265" s="53" t="s">
        <v>128</v>
      </c>
      <c r="G265" s="53" t="s">
        <v>90</v>
      </c>
      <c r="H265" s="53"/>
      <c r="I265" s="59">
        <v>45</v>
      </c>
      <c r="J265" s="59">
        <v>45</v>
      </c>
      <c r="K265" s="171">
        <v>0</v>
      </c>
      <c r="L265" s="60">
        <v>0</v>
      </c>
      <c r="M265" s="60">
        <v>0</v>
      </c>
    </row>
    <row r="266" spans="1:13" ht="105" customHeight="1">
      <c r="A266" s="75" t="s">
        <v>39</v>
      </c>
      <c r="B266" s="52" t="s">
        <v>87</v>
      </c>
      <c r="C266" s="52" t="s">
        <v>57</v>
      </c>
      <c r="D266" s="52" t="s">
        <v>98</v>
      </c>
      <c r="E266" s="52" t="s">
        <v>328</v>
      </c>
      <c r="F266" s="54"/>
      <c r="G266" s="54"/>
      <c r="H266" s="54"/>
      <c r="I266" s="57">
        <f>I267+I270</f>
        <v>327.7</v>
      </c>
      <c r="J266" s="57">
        <f>J267+J270</f>
        <v>327.7</v>
      </c>
      <c r="K266" s="163">
        <f>K267+K270</f>
        <v>0</v>
      </c>
      <c r="L266" s="57">
        <f>L267+L270</f>
        <v>0</v>
      </c>
      <c r="M266" s="57">
        <f>M267+M270</f>
        <v>0</v>
      </c>
    </row>
    <row r="267" spans="1:13" ht="88.5" customHeight="1">
      <c r="A267" s="75" t="s">
        <v>412</v>
      </c>
      <c r="B267" s="52" t="s">
        <v>87</v>
      </c>
      <c r="C267" s="52" t="s">
        <v>57</v>
      </c>
      <c r="D267" s="52" t="s">
        <v>98</v>
      </c>
      <c r="E267" s="52" t="s">
        <v>328</v>
      </c>
      <c r="F267" s="52" t="s">
        <v>115</v>
      </c>
      <c r="G267" s="54"/>
      <c r="H267" s="54"/>
      <c r="I267" s="57">
        <f>I268</f>
        <v>260.4</v>
      </c>
      <c r="J267" s="57">
        <f aca="true" t="shared" si="56" ref="J267:M268">J268</f>
        <v>260.4</v>
      </c>
      <c r="K267" s="164">
        <f t="shared" si="56"/>
        <v>0</v>
      </c>
      <c r="L267" s="58">
        <f t="shared" si="56"/>
        <v>0</v>
      </c>
      <c r="M267" s="58">
        <f t="shared" si="56"/>
        <v>0</v>
      </c>
    </row>
    <row r="268" spans="1:13" ht="30">
      <c r="A268" s="75" t="s">
        <v>411</v>
      </c>
      <c r="B268" s="52" t="s">
        <v>87</v>
      </c>
      <c r="C268" s="52" t="s">
        <v>57</v>
      </c>
      <c r="D268" s="52" t="s">
        <v>98</v>
      </c>
      <c r="E268" s="52" t="s">
        <v>328</v>
      </c>
      <c r="F268" s="52" t="s">
        <v>116</v>
      </c>
      <c r="G268" s="52"/>
      <c r="H268" s="52"/>
      <c r="I268" s="57">
        <f>I269</f>
        <v>260.4</v>
      </c>
      <c r="J268" s="57">
        <f t="shared" si="56"/>
        <v>260.4</v>
      </c>
      <c r="K268" s="164">
        <f t="shared" si="56"/>
        <v>0</v>
      </c>
      <c r="L268" s="58">
        <f t="shared" si="56"/>
        <v>0</v>
      </c>
      <c r="M268" s="58">
        <f t="shared" si="56"/>
        <v>0</v>
      </c>
    </row>
    <row r="269" spans="1:13" ht="18" customHeight="1">
      <c r="A269" s="77" t="s">
        <v>107</v>
      </c>
      <c r="B269" s="53" t="s">
        <v>87</v>
      </c>
      <c r="C269" s="53" t="s">
        <v>57</v>
      </c>
      <c r="D269" s="53" t="s">
        <v>98</v>
      </c>
      <c r="E269" s="53" t="s">
        <v>328</v>
      </c>
      <c r="F269" s="53" t="s">
        <v>116</v>
      </c>
      <c r="G269" s="53" t="s">
        <v>91</v>
      </c>
      <c r="H269" s="53"/>
      <c r="I269" s="59">
        <v>260.4</v>
      </c>
      <c r="J269" s="59">
        <v>260.4</v>
      </c>
      <c r="K269" s="165">
        <v>0</v>
      </c>
      <c r="L269" s="59">
        <v>0</v>
      </c>
      <c r="M269" s="59">
        <v>0</v>
      </c>
    </row>
    <row r="270" spans="1:13" ht="30">
      <c r="A270" s="76" t="s">
        <v>413</v>
      </c>
      <c r="B270" s="52" t="s">
        <v>87</v>
      </c>
      <c r="C270" s="52" t="s">
        <v>57</v>
      </c>
      <c r="D270" s="52" t="s">
        <v>98</v>
      </c>
      <c r="E270" s="52" t="s">
        <v>328</v>
      </c>
      <c r="F270" s="52" t="s">
        <v>117</v>
      </c>
      <c r="G270" s="52"/>
      <c r="H270" s="52"/>
      <c r="I270" s="57">
        <f>I271</f>
        <v>67.3</v>
      </c>
      <c r="J270" s="57">
        <f aca="true" t="shared" si="57" ref="J270:M271">J271</f>
        <v>67.3</v>
      </c>
      <c r="K270" s="164">
        <f t="shared" si="57"/>
        <v>0</v>
      </c>
      <c r="L270" s="58">
        <f t="shared" si="57"/>
        <v>0</v>
      </c>
      <c r="M270" s="58">
        <f t="shared" si="57"/>
        <v>0</v>
      </c>
    </row>
    <row r="271" spans="1:13" ht="45">
      <c r="A271" s="76" t="s">
        <v>414</v>
      </c>
      <c r="B271" s="52" t="s">
        <v>87</v>
      </c>
      <c r="C271" s="52" t="s">
        <v>57</v>
      </c>
      <c r="D271" s="52" t="s">
        <v>98</v>
      </c>
      <c r="E271" s="52" t="s">
        <v>328</v>
      </c>
      <c r="F271" s="52" t="s">
        <v>119</v>
      </c>
      <c r="G271" s="52"/>
      <c r="H271" s="52"/>
      <c r="I271" s="57">
        <f>I272</f>
        <v>67.3</v>
      </c>
      <c r="J271" s="57">
        <f t="shared" si="57"/>
        <v>67.3</v>
      </c>
      <c r="K271" s="164">
        <f t="shared" si="57"/>
        <v>0</v>
      </c>
      <c r="L271" s="58">
        <f t="shared" si="57"/>
        <v>0</v>
      </c>
      <c r="M271" s="58">
        <f t="shared" si="57"/>
        <v>0</v>
      </c>
    </row>
    <row r="272" spans="1:13" ht="18.75" customHeight="1">
      <c r="A272" s="77" t="s">
        <v>107</v>
      </c>
      <c r="B272" s="53" t="s">
        <v>87</v>
      </c>
      <c r="C272" s="53" t="s">
        <v>57</v>
      </c>
      <c r="D272" s="53" t="s">
        <v>98</v>
      </c>
      <c r="E272" s="53" t="s">
        <v>328</v>
      </c>
      <c r="F272" s="53" t="s">
        <v>119</v>
      </c>
      <c r="G272" s="53" t="s">
        <v>91</v>
      </c>
      <c r="H272" s="53"/>
      <c r="I272" s="59">
        <v>67.3</v>
      </c>
      <c r="J272" s="59">
        <v>67.3</v>
      </c>
      <c r="K272" s="171">
        <v>0</v>
      </c>
      <c r="L272" s="60">
        <v>0</v>
      </c>
      <c r="M272" s="60">
        <v>0</v>
      </c>
    </row>
    <row r="273" spans="1:13" ht="74.25" customHeight="1">
      <c r="A273" s="75" t="s">
        <v>38</v>
      </c>
      <c r="B273" s="52" t="s">
        <v>87</v>
      </c>
      <c r="C273" s="52" t="s">
        <v>57</v>
      </c>
      <c r="D273" s="52" t="s">
        <v>98</v>
      </c>
      <c r="E273" s="52" t="s">
        <v>327</v>
      </c>
      <c r="F273" s="52"/>
      <c r="G273" s="52"/>
      <c r="H273" s="52"/>
      <c r="I273" s="57">
        <f>I274+I277</f>
        <v>754.6</v>
      </c>
      <c r="J273" s="57">
        <f>J274+J277</f>
        <v>754.6</v>
      </c>
      <c r="K273" s="163">
        <f>K274+K277</f>
        <v>0</v>
      </c>
      <c r="L273" s="57">
        <f>L274+L277</f>
        <v>0</v>
      </c>
      <c r="M273" s="57">
        <f>M274+M277</f>
        <v>0</v>
      </c>
    </row>
    <row r="274" spans="1:13" ht="90" customHeight="1">
      <c r="A274" s="75" t="s">
        <v>412</v>
      </c>
      <c r="B274" s="52" t="s">
        <v>87</v>
      </c>
      <c r="C274" s="52" t="s">
        <v>57</v>
      </c>
      <c r="D274" s="52" t="s">
        <v>98</v>
      </c>
      <c r="E274" s="52" t="s">
        <v>327</v>
      </c>
      <c r="F274" s="52" t="s">
        <v>115</v>
      </c>
      <c r="G274" s="52"/>
      <c r="H274" s="52"/>
      <c r="I274" s="57">
        <f>I275</f>
        <v>719</v>
      </c>
      <c r="J274" s="57">
        <f aca="true" t="shared" si="58" ref="J274:M275">J275</f>
        <v>719</v>
      </c>
      <c r="K274" s="164">
        <f t="shared" si="58"/>
        <v>0</v>
      </c>
      <c r="L274" s="58">
        <f t="shared" si="58"/>
        <v>0</v>
      </c>
      <c r="M274" s="58">
        <f t="shared" si="58"/>
        <v>0</v>
      </c>
    </row>
    <row r="275" spans="1:13" ht="31.5" customHeight="1">
      <c r="A275" s="75" t="s">
        <v>411</v>
      </c>
      <c r="B275" s="52" t="s">
        <v>87</v>
      </c>
      <c r="C275" s="52" t="s">
        <v>57</v>
      </c>
      <c r="D275" s="52" t="s">
        <v>98</v>
      </c>
      <c r="E275" s="52" t="s">
        <v>327</v>
      </c>
      <c r="F275" s="52" t="s">
        <v>116</v>
      </c>
      <c r="G275" s="52"/>
      <c r="H275" s="52"/>
      <c r="I275" s="57">
        <f>I276</f>
        <v>719</v>
      </c>
      <c r="J275" s="57">
        <f t="shared" si="58"/>
        <v>719</v>
      </c>
      <c r="K275" s="164">
        <f t="shared" si="58"/>
        <v>0</v>
      </c>
      <c r="L275" s="58">
        <f t="shared" si="58"/>
        <v>0</v>
      </c>
      <c r="M275" s="58">
        <f t="shared" si="58"/>
        <v>0</v>
      </c>
    </row>
    <row r="276" spans="1:13" ht="18" customHeight="1">
      <c r="A276" s="77" t="s">
        <v>107</v>
      </c>
      <c r="B276" s="53" t="s">
        <v>87</v>
      </c>
      <c r="C276" s="53" t="s">
        <v>57</v>
      </c>
      <c r="D276" s="53" t="s">
        <v>98</v>
      </c>
      <c r="E276" s="53" t="s">
        <v>327</v>
      </c>
      <c r="F276" s="53" t="s">
        <v>116</v>
      </c>
      <c r="G276" s="53" t="s">
        <v>91</v>
      </c>
      <c r="H276" s="53"/>
      <c r="I276" s="59">
        <v>719</v>
      </c>
      <c r="J276" s="59">
        <v>719</v>
      </c>
      <c r="K276" s="165">
        <v>0</v>
      </c>
      <c r="L276" s="59">
        <v>0</v>
      </c>
      <c r="M276" s="59">
        <v>0</v>
      </c>
    </row>
    <row r="277" spans="1:13" ht="30">
      <c r="A277" s="76" t="s">
        <v>413</v>
      </c>
      <c r="B277" s="52" t="s">
        <v>87</v>
      </c>
      <c r="C277" s="52" t="s">
        <v>57</v>
      </c>
      <c r="D277" s="52" t="s">
        <v>98</v>
      </c>
      <c r="E277" s="52" t="s">
        <v>327</v>
      </c>
      <c r="F277" s="52" t="s">
        <v>117</v>
      </c>
      <c r="G277" s="52"/>
      <c r="H277" s="52"/>
      <c r="I277" s="57">
        <f>I278</f>
        <v>35.6</v>
      </c>
      <c r="J277" s="57">
        <f aca="true" t="shared" si="59" ref="J277:M278">J278</f>
        <v>35.6</v>
      </c>
      <c r="K277" s="164">
        <f t="shared" si="59"/>
        <v>0</v>
      </c>
      <c r="L277" s="58">
        <f t="shared" si="59"/>
        <v>0</v>
      </c>
      <c r="M277" s="58">
        <f t="shared" si="59"/>
        <v>0</v>
      </c>
    </row>
    <row r="278" spans="1:13" ht="45">
      <c r="A278" s="76" t="s">
        <v>414</v>
      </c>
      <c r="B278" s="52" t="s">
        <v>87</v>
      </c>
      <c r="C278" s="52" t="s">
        <v>57</v>
      </c>
      <c r="D278" s="52" t="s">
        <v>98</v>
      </c>
      <c r="E278" s="52" t="s">
        <v>327</v>
      </c>
      <c r="F278" s="52" t="s">
        <v>119</v>
      </c>
      <c r="G278" s="52"/>
      <c r="H278" s="52"/>
      <c r="I278" s="57">
        <f>I279</f>
        <v>35.6</v>
      </c>
      <c r="J278" s="57">
        <f t="shared" si="59"/>
        <v>35.6</v>
      </c>
      <c r="K278" s="164">
        <f t="shared" si="59"/>
        <v>0</v>
      </c>
      <c r="L278" s="58">
        <f t="shared" si="59"/>
        <v>0</v>
      </c>
      <c r="M278" s="58">
        <f t="shared" si="59"/>
        <v>0</v>
      </c>
    </row>
    <row r="279" spans="1:13" ht="18" customHeight="1">
      <c r="A279" s="77" t="s">
        <v>107</v>
      </c>
      <c r="B279" s="53" t="s">
        <v>87</v>
      </c>
      <c r="C279" s="53" t="s">
        <v>57</v>
      </c>
      <c r="D279" s="53" t="s">
        <v>98</v>
      </c>
      <c r="E279" s="53" t="s">
        <v>327</v>
      </c>
      <c r="F279" s="53" t="s">
        <v>119</v>
      </c>
      <c r="G279" s="53" t="s">
        <v>91</v>
      </c>
      <c r="H279" s="53"/>
      <c r="I279" s="59">
        <v>35.6</v>
      </c>
      <c r="J279" s="59">
        <v>35.6</v>
      </c>
      <c r="K279" s="171">
        <v>0</v>
      </c>
      <c r="L279" s="60">
        <v>0</v>
      </c>
      <c r="M279" s="60">
        <v>0</v>
      </c>
    </row>
    <row r="280" spans="1:13" ht="45.75" customHeight="1">
      <c r="A280" s="75" t="s">
        <v>37</v>
      </c>
      <c r="B280" s="52" t="s">
        <v>87</v>
      </c>
      <c r="C280" s="52" t="s">
        <v>57</v>
      </c>
      <c r="D280" s="52" t="s">
        <v>98</v>
      </c>
      <c r="E280" s="52" t="s">
        <v>326</v>
      </c>
      <c r="F280" s="52"/>
      <c r="G280" s="52"/>
      <c r="H280" s="52"/>
      <c r="I280" s="57">
        <f>I281+I286</f>
        <v>324.4</v>
      </c>
      <c r="J280" s="57">
        <f>J281+J284</f>
        <v>324.4</v>
      </c>
      <c r="K280" s="163" t="e">
        <f>K281+#REF!</f>
        <v>#REF!</v>
      </c>
      <c r="L280" s="57" t="e">
        <f>L281+#REF!</f>
        <v>#REF!</v>
      </c>
      <c r="M280" s="57" t="e">
        <f>M281+#REF!</f>
        <v>#REF!</v>
      </c>
    </row>
    <row r="281" spans="1:13" ht="92.25" customHeight="1">
      <c r="A281" s="75" t="s">
        <v>412</v>
      </c>
      <c r="B281" s="52" t="s">
        <v>87</v>
      </c>
      <c r="C281" s="52" t="s">
        <v>57</v>
      </c>
      <c r="D281" s="52" t="s">
        <v>98</v>
      </c>
      <c r="E281" s="52" t="s">
        <v>326</v>
      </c>
      <c r="F281" s="52" t="s">
        <v>115</v>
      </c>
      <c r="G281" s="52"/>
      <c r="H281" s="52"/>
      <c r="I281" s="57">
        <f>I282</f>
        <v>276</v>
      </c>
      <c r="J281" s="57">
        <f aca="true" t="shared" si="60" ref="J281:M282">J282</f>
        <v>276</v>
      </c>
      <c r="K281" s="164">
        <f t="shared" si="60"/>
        <v>0</v>
      </c>
      <c r="L281" s="58">
        <f t="shared" si="60"/>
        <v>0</v>
      </c>
      <c r="M281" s="58">
        <f t="shared" si="60"/>
        <v>0</v>
      </c>
    </row>
    <row r="282" spans="1:13" ht="30">
      <c r="A282" s="75" t="s">
        <v>411</v>
      </c>
      <c r="B282" s="52" t="s">
        <v>87</v>
      </c>
      <c r="C282" s="52" t="s">
        <v>57</v>
      </c>
      <c r="D282" s="52" t="s">
        <v>98</v>
      </c>
      <c r="E282" s="52" t="s">
        <v>326</v>
      </c>
      <c r="F282" s="52" t="s">
        <v>116</v>
      </c>
      <c r="G282" s="52"/>
      <c r="H282" s="52"/>
      <c r="I282" s="57">
        <f>I283</f>
        <v>276</v>
      </c>
      <c r="J282" s="57">
        <f t="shared" si="60"/>
        <v>276</v>
      </c>
      <c r="K282" s="164">
        <f t="shared" si="60"/>
        <v>0</v>
      </c>
      <c r="L282" s="58">
        <f t="shared" si="60"/>
        <v>0</v>
      </c>
      <c r="M282" s="58">
        <f t="shared" si="60"/>
        <v>0</v>
      </c>
    </row>
    <row r="283" spans="1:13" ht="18" customHeight="1">
      <c r="A283" s="77" t="s">
        <v>107</v>
      </c>
      <c r="B283" s="53" t="s">
        <v>87</v>
      </c>
      <c r="C283" s="53" t="s">
        <v>57</v>
      </c>
      <c r="D283" s="53" t="s">
        <v>98</v>
      </c>
      <c r="E283" s="53" t="s">
        <v>326</v>
      </c>
      <c r="F283" s="53" t="s">
        <v>116</v>
      </c>
      <c r="G283" s="53" t="s">
        <v>91</v>
      </c>
      <c r="H283" s="53"/>
      <c r="I283" s="59">
        <v>276</v>
      </c>
      <c r="J283" s="59">
        <v>276</v>
      </c>
      <c r="K283" s="165">
        <v>0</v>
      </c>
      <c r="L283" s="59">
        <v>0</v>
      </c>
      <c r="M283" s="59">
        <v>0</v>
      </c>
    </row>
    <row r="284" spans="1:13" ht="30">
      <c r="A284" s="76" t="s">
        <v>413</v>
      </c>
      <c r="B284" s="52" t="s">
        <v>87</v>
      </c>
      <c r="C284" s="52" t="s">
        <v>57</v>
      </c>
      <c r="D284" s="52" t="s">
        <v>98</v>
      </c>
      <c r="E284" s="52" t="s">
        <v>326</v>
      </c>
      <c r="F284" s="52" t="s">
        <v>117</v>
      </c>
      <c r="G284" s="52"/>
      <c r="H284" s="53"/>
      <c r="I284" s="57">
        <f>I285</f>
        <v>48.4</v>
      </c>
      <c r="J284" s="57">
        <f>J285</f>
        <v>48.4</v>
      </c>
      <c r="K284" s="165"/>
      <c r="L284" s="59"/>
      <c r="M284" s="59"/>
    </row>
    <row r="285" spans="1:13" ht="45">
      <c r="A285" s="76" t="s">
        <v>414</v>
      </c>
      <c r="B285" s="52" t="s">
        <v>87</v>
      </c>
      <c r="C285" s="52" t="s">
        <v>57</v>
      </c>
      <c r="D285" s="52" t="s">
        <v>98</v>
      </c>
      <c r="E285" s="52" t="s">
        <v>326</v>
      </c>
      <c r="F285" s="52" t="s">
        <v>119</v>
      </c>
      <c r="G285" s="52"/>
      <c r="H285" s="53"/>
      <c r="I285" s="57">
        <f>I286</f>
        <v>48.4</v>
      </c>
      <c r="J285" s="57">
        <f>J286</f>
        <v>48.4</v>
      </c>
      <c r="K285" s="165"/>
      <c r="L285" s="59"/>
      <c r="M285" s="59"/>
    </row>
    <row r="286" spans="1:13" ht="17.25" customHeight="1">
      <c r="A286" s="77" t="s">
        <v>107</v>
      </c>
      <c r="B286" s="53" t="s">
        <v>87</v>
      </c>
      <c r="C286" s="53" t="s">
        <v>57</v>
      </c>
      <c r="D286" s="53" t="s">
        <v>98</v>
      </c>
      <c r="E286" s="53" t="s">
        <v>326</v>
      </c>
      <c r="F286" s="53" t="s">
        <v>119</v>
      </c>
      <c r="G286" s="53" t="s">
        <v>91</v>
      </c>
      <c r="H286" s="53"/>
      <c r="I286" s="59">
        <v>48.4</v>
      </c>
      <c r="J286" s="59">
        <v>48.4</v>
      </c>
      <c r="K286" s="165"/>
      <c r="L286" s="59"/>
      <c r="M286" s="59"/>
    </row>
    <row r="287" spans="1:13" ht="18">
      <c r="A287" s="85" t="s">
        <v>54</v>
      </c>
      <c r="B287" s="54" t="s">
        <v>87</v>
      </c>
      <c r="C287" s="54" t="s">
        <v>71</v>
      </c>
      <c r="D287" s="54"/>
      <c r="E287" s="54"/>
      <c r="F287" s="54"/>
      <c r="G287" s="54"/>
      <c r="H287" s="54"/>
      <c r="I287" s="61">
        <f>I288+I294+I304+I328</f>
        <v>21844.2</v>
      </c>
      <c r="J287" s="61">
        <f>J288+J294+J304+J328</f>
        <v>21858.899999999998</v>
      </c>
      <c r="K287" s="173" t="e">
        <f>K288+K294+K304+K328</f>
        <v>#REF!</v>
      </c>
      <c r="L287" s="61" t="e">
        <f>L288+L294+L304+L328</f>
        <v>#REF!</v>
      </c>
      <c r="M287" s="61" t="e">
        <f>M288+M294+M304+M328</f>
        <v>#REF!</v>
      </c>
    </row>
    <row r="288" spans="1:13" ht="18">
      <c r="A288" s="78" t="s">
        <v>55</v>
      </c>
      <c r="B288" s="54" t="s">
        <v>87</v>
      </c>
      <c r="C288" s="54">
        <v>10</v>
      </c>
      <c r="D288" s="54" t="s">
        <v>57</v>
      </c>
      <c r="E288" s="54"/>
      <c r="F288" s="54"/>
      <c r="G288" s="54"/>
      <c r="H288" s="54"/>
      <c r="I288" s="56">
        <f>I289</f>
        <v>7485.6</v>
      </c>
      <c r="J288" s="56">
        <f aca="true" t="shared" si="61" ref="J288:M292">J289</f>
        <v>7485.6</v>
      </c>
      <c r="K288" s="166">
        <f t="shared" si="61"/>
        <v>0</v>
      </c>
      <c r="L288" s="56">
        <f t="shared" si="61"/>
        <v>0</v>
      </c>
      <c r="M288" s="56">
        <f t="shared" si="61"/>
        <v>0</v>
      </c>
    </row>
    <row r="289" spans="1:13" ht="18">
      <c r="A289" s="75" t="s">
        <v>30</v>
      </c>
      <c r="B289" s="52" t="s">
        <v>87</v>
      </c>
      <c r="C289" s="52" t="s">
        <v>71</v>
      </c>
      <c r="D289" s="52" t="s">
        <v>57</v>
      </c>
      <c r="E289" s="52" t="s">
        <v>243</v>
      </c>
      <c r="F289" s="52"/>
      <c r="G289" s="52"/>
      <c r="H289" s="52"/>
      <c r="I289" s="57">
        <f>I290</f>
        <v>7485.6</v>
      </c>
      <c r="J289" s="57">
        <f t="shared" si="61"/>
        <v>7485.6</v>
      </c>
      <c r="K289" s="163">
        <f t="shared" si="61"/>
        <v>0</v>
      </c>
      <c r="L289" s="57">
        <f t="shared" si="61"/>
        <v>0</v>
      </c>
      <c r="M289" s="57">
        <f t="shared" si="61"/>
        <v>0</v>
      </c>
    </row>
    <row r="290" spans="1:13" ht="45">
      <c r="A290" s="75" t="s">
        <v>224</v>
      </c>
      <c r="B290" s="52" t="s">
        <v>87</v>
      </c>
      <c r="C290" s="52">
        <v>10</v>
      </c>
      <c r="D290" s="52" t="s">
        <v>57</v>
      </c>
      <c r="E290" s="52" t="s">
        <v>307</v>
      </c>
      <c r="F290" s="52"/>
      <c r="G290" s="52"/>
      <c r="H290" s="52"/>
      <c r="I290" s="57">
        <f>I291</f>
        <v>7485.6</v>
      </c>
      <c r="J290" s="57">
        <f t="shared" si="61"/>
        <v>7485.6</v>
      </c>
      <c r="K290" s="163">
        <f t="shared" si="61"/>
        <v>0</v>
      </c>
      <c r="L290" s="57">
        <f t="shared" si="61"/>
        <v>0</v>
      </c>
      <c r="M290" s="57">
        <f t="shared" si="61"/>
        <v>0</v>
      </c>
    </row>
    <row r="291" spans="1:13" ht="30">
      <c r="A291" s="75" t="s">
        <v>131</v>
      </c>
      <c r="B291" s="52" t="s">
        <v>87</v>
      </c>
      <c r="C291" s="52">
        <v>10</v>
      </c>
      <c r="D291" s="52" t="s">
        <v>57</v>
      </c>
      <c r="E291" s="52" t="s">
        <v>307</v>
      </c>
      <c r="F291" s="52" t="s">
        <v>130</v>
      </c>
      <c r="G291" s="52"/>
      <c r="H291" s="52"/>
      <c r="I291" s="57">
        <f>I292</f>
        <v>7485.6</v>
      </c>
      <c r="J291" s="57">
        <f t="shared" si="61"/>
        <v>7485.6</v>
      </c>
      <c r="K291" s="163">
        <f t="shared" si="61"/>
        <v>0</v>
      </c>
      <c r="L291" s="57">
        <f t="shared" si="61"/>
        <v>0</v>
      </c>
      <c r="M291" s="57">
        <f t="shared" si="61"/>
        <v>0</v>
      </c>
    </row>
    <row r="292" spans="1:13" ht="29.25" customHeight="1">
      <c r="A292" s="75" t="s">
        <v>195</v>
      </c>
      <c r="B292" s="52" t="s">
        <v>87</v>
      </c>
      <c r="C292" s="52">
        <v>10</v>
      </c>
      <c r="D292" s="52" t="s">
        <v>57</v>
      </c>
      <c r="E292" s="52" t="s">
        <v>307</v>
      </c>
      <c r="F292" s="52" t="s">
        <v>134</v>
      </c>
      <c r="G292" s="52"/>
      <c r="H292" s="52"/>
      <c r="I292" s="57">
        <f>I293</f>
        <v>7485.6</v>
      </c>
      <c r="J292" s="57">
        <f t="shared" si="61"/>
        <v>7485.6</v>
      </c>
      <c r="K292" s="163">
        <f t="shared" si="61"/>
        <v>0</v>
      </c>
      <c r="L292" s="57">
        <f t="shared" si="61"/>
        <v>0</v>
      </c>
      <c r="M292" s="57">
        <f t="shared" si="61"/>
        <v>0</v>
      </c>
    </row>
    <row r="293" spans="1:13" ht="18.75" customHeight="1">
      <c r="A293" s="77" t="s">
        <v>106</v>
      </c>
      <c r="B293" s="53" t="s">
        <v>87</v>
      </c>
      <c r="C293" s="53">
        <v>10</v>
      </c>
      <c r="D293" s="53" t="s">
        <v>57</v>
      </c>
      <c r="E293" s="53" t="s">
        <v>307</v>
      </c>
      <c r="F293" s="53" t="s">
        <v>134</v>
      </c>
      <c r="G293" s="53" t="s">
        <v>90</v>
      </c>
      <c r="H293" s="53"/>
      <c r="I293" s="60">
        <v>7485.6</v>
      </c>
      <c r="J293" s="60">
        <v>7485.6</v>
      </c>
      <c r="K293" s="165">
        <v>0</v>
      </c>
      <c r="L293" s="59">
        <v>0</v>
      </c>
      <c r="M293" s="59">
        <v>0</v>
      </c>
    </row>
    <row r="294" spans="1:13" ht="18">
      <c r="A294" s="78" t="s">
        <v>69</v>
      </c>
      <c r="B294" s="54" t="s">
        <v>87</v>
      </c>
      <c r="C294" s="54" t="s">
        <v>71</v>
      </c>
      <c r="D294" s="54" t="s">
        <v>58</v>
      </c>
      <c r="E294" s="54"/>
      <c r="F294" s="54"/>
      <c r="G294" s="54"/>
      <c r="H294" s="54"/>
      <c r="I294" s="56">
        <f>I295</f>
        <v>126</v>
      </c>
      <c r="J294" s="56">
        <f>J295</f>
        <v>126</v>
      </c>
      <c r="K294" s="166" t="e">
        <f>K295</f>
        <v>#REF!</v>
      </c>
      <c r="L294" s="56" t="e">
        <f>L295</f>
        <v>#REF!</v>
      </c>
      <c r="M294" s="56" t="e">
        <f>M295</f>
        <v>#REF!</v>
      </c>
    </row>
    <row r="295" spans="1:13" ht="18">
      <c r="A295" s="75" t="s">
        <v>30</v>
      </c>
      <c r="B295" s="52" t="s">
        <v>87</v>
      </c>
      <c r="C295" s="52" t="s">
        <v>71</v>
      </c>
      <c r="D295" s="52" t="s">
        <v>58</v>
      </c>
      <c r="E295" s="52" t="s">
        <v>243</v>
      </c>
      <c r="F295" s="52"/>
      <c r="G295" s="52"/>
      <c r="H295" s="52"/>
      <c r="I295" s="57">
        <f>I296+I300</f>
        <v>126</v>
      </c>
      <c r="J295" s="57">
        <f>J296+J300</f>
        <v>126</v>
      </c>
      <c r="K295" s="163" t="e">
        <f>#REF!+K296+K300</f>
        <v>#REF!</v>
      </c>
      <c r="L295" s="57" t="e">
        <f>#REF!+L296+L300</f>
        <v>#REF!</v>
      </c>
      <c r="M295" s="57" t="e">
        <f>#REF!+M296+M300</f>
        <v>#REF!</v>
      </c>
    </row>
    <row r="296" spans="1:13" ht="60.75" customHeight="1">
      <c r="A296" s="86" t="s">
        <v>227</v>
      </c>
      <c r="B296" s="52" t="s">
        <v>87</v>
      </c>
      <c r="C296" s="52" t="s">
        <v>71</v>
      </c>
      <c r="D296" s="52" t="s">
        <v>58</v>
      </c>
      <c r="E296" s="52" t="s">
        <v>304</v>
      </c>
      <c r="F296" s="52"/>
      <c r="G296" s="52"/>
      <c r="H296" s="52"/>
      <c r="I296" s="57">
        <f>I297</f>
        <v>36</v>
      </c>
      <c r="J296" s="57">
        <f aca="true" t="shared" si="62" ref="J296:M298">J297</f>
        <v>36</v>
      </c>
      <c r="K296" s="163">
        <f t="shared" si="62"/>
        <v>0</v>
      </c>
      <c r="L296" s="57">
        <f t="shared" si="62"/>
        <v>0</v>
      </c>
      <c r="M296" s="57">
        <f t="shared" si="62"/>
        <v>0</v>
      </c>
    </row>
    <row r="297" spans="1:13" ht="30">
      <c r="A297" s="75" t="s">
        <v>131</v>
      </c>
      <c r="B297" s="52" t="s">
        <v>87</v>
      </c>
      <c r="C297" s="52">
        <v>10</v>
      </c>
      <c r="D297" s="52" t="s">
        <v>58</v>
      </c>
      <c r="E297" s="52" t="s">
        <v>304</v>
      </c>
      <c r="F297" s="52" t="s">
        <v>130</v>
      </c>
      <c r="G297" s="52"/>
      <c r="H297" s="52"/>
      <c r="I297" s="57">
        <f>I298</f>
        <v>36</v>
      </c>
      <c r="J297" s="57">
        <f t="shared" si="62"/>
        <v>36</v>
      </c>
      <c r="K297" s="163">
        <f t="shared" si="62"/>
        <v>0</v>
      </c>
      <c r="L297" s="57">
        <f t="shared" si="62"/>
        <v>0</v>
      </c>
      <c r="M297" s="57">
        <f t="shared" si="62"/>
        <v>0</v>
      </c>
    </row>
    <row r="298" spans="1:13" ht="30">
      <c r="A298" s="75" t="s">
        <v>133</v>
      </c>
      <c r="B298" s="52" t="s">
        <v>87</v>
      </c>
      <c r="C298" s="52">
        <v>10</v>
      </c>
      <c r="D298" s="52" t="s">
        <v>58</v>
      </c>
      <c r="E298" s="52" t="s">
        <v>304</v>
      </c>
      <c r="F298" s="52" t="s">
        <v>132</v>
      </c>
      <c r="G298" s="52"/>
      <c r="H298" s="52"/>
      <c r="I298" s="57">
        <f>I299</f>
        <v>36</v>
      </c>
      <c r="J298" s="57">
        <f t="shared" si="62"/>
        <v>36</v>
      </c>
      <c r="K298" s="163">
        <f t="shared" si="62"/>
        <v>0</v>
      </c>
      <c r="L298" s="57">
        <f t="shared" si="62"/>
        <v>0</v>
      </c>
      <c r="M298" s="57">
        <f t="shared" si="62"/>
        <v>0</v>
      </c>
    </row>
    <row r="299" spans="1:13" ht="18" customHeight="1">
      <c r="A299" s="77" t="s">
        <v>106</v>
      </c>
      <c r="B299" s="53" t="s">
        <v>87</v>
      </c>
      <c r="C299" s="53">
        <v>10</v>
      </c>
      <c r="D299" s="53" t="s">
        <v>58</v>
      </c>
      <c r="E299" s="53" t="s">
        <v>304</v>
      </c>
      <c r="F299" s="53" t="s">
        <v>132</v>
      </c>
      <c r="G299" s="53" t="s">
        <v>90</v>
      </c>
      <c r="H299" s="53"/>
      <c r="I299" s="59">
        <v>36</v>
      </c>
      <c r="J299" s="59">
        <v>36</v>
      </c>
      <c r="K299" s="165">
        <v>0</v>
      </c>
      <c r="L299" s="59">
        <v>0</v>
      </c>
      <c r="M299" s="59">
        <v>0</v>
      </c>
    </row>
    <row r="300" spans="1:13" ht="105.75" customHeight="1">
      <c r="A300" s="86" t="s">
        <v>226</v>
      </c>
      <c r="B300" s="52" t="s">
        <v>87</v>
      </c>
      <c r="C300" s="52" t="s">
        <v>71</v>
      </c>
      <c r="D300" s="52" t="s">
        <v>58</v>
      </c>
      <c r="E300" s="52" t="s">
        <v>305</v>
      </c>
      <c r="F300" s="52"/>
      <c r="G300" s="52"/>
      <c r="H300" s="52"/>
      <c r="I300" s="57">
        <f>I301</f>
        <v>90</v>
      </c>
      <c r="J300" s="57">
        <f aca="true" t="shared" si="63" ref="J300:M302">J301</f>
        <v>90</v>
      </c>
      <c r="K300" s="163">
        <f t="shared" si="63"/>
        <v>0</v>
      </c>
      <c r="L300" s="57">
        <f t="shared" si="63"/>
        <v>0</v>
      </c>
      <c r="M300" s="57">
        <f t="shared" si="63"/>
        <v>0</v>
      </c>
    </row>
    <row r="301" spans="1:13" ht="30">
      <c r="A301" s="75" t="s">
        <v>131</v>
      </c>
      <c r="B301" s="52" t="s">
        <v>87</v>
      </c>
      <c r="C301" s="52">
        <v>10</v>
      </c>
      <c r="D301" s="52" t="s">
        <v>58</v>
      </c>
      <c r="E301" s="52" t="s">
        <v>305</v>
      </c>
      <c r="F301" s="52" t="s">
        <v>130</v>
      </c>
      <c r="G301" s="52"/>
      <c r="H301" s="52"/>
      <c r="I301" s="57">
        <f>I302</f>
        <v>90</v>
      </c>
      <c r="J301" s="57">
        <f t="shared" si="63"/>
        <v>90</v>
      </c>
      <c r="K301" s="163">
        <f t="shared" si="63"/>
        <v>0</v>
      </c>
      <c r="L301" s="57">
        <f t="shared" si="63"/>
        <v>0</v>
      </c>
      <c r="M301" s="57">
        <f t="shared" si="63"/>
        <v>0</v>
      </c>
    </row>
    <row r="302" spans="1:13" ht="30">
      <c r="A302" s="75" t="s">
        <v>195</v>
      </c>
      <c r="B302" s="52" t="s">
        <v>87</v>
      </c>
      <c r="C302" s="52">
        <v>10</v>
      </c>
      <c r="D302" s="52" t="s">
        <v>58</v>
      </c>
      <c r="E302" s="52" t="s">
        <v>305</v>
      </c>
      <c r="F302" s="52" t="s">
        <v>134</v>
      </c>
      <c r="G302" s="52"/>
      <c r="H302" s="52"/>
      <c r="I302" s="57">
        <f>I303</f>
        <v>90</v>
      </c>
      <c r="J302" s="57">
        <f t="shared" si="63"/>
        <v>90</v>
      </c>
      <c r="K302" s="163">
        <f t="shared" si="63"/>
        <v>0</v>
      </c>
      <c r="L302" s="57">
        <f t="shared" si="63"/>
        <v>0</v>
      </c>
      <c r="M302" s="57">
        <f t="shared" si="63"/>
        <v>0</v>
      </c>
    </row>
    <row r="303" spans="1:13" ht="18">
      <c r="A303" s="77" t="s">
        <v>106</v>
      </c>
      <c r="B303" s="53" t="s">
        <v>87</v>
      </c>
      <c r="C303" s="53">
        <v>10</v>
      </c>
      <c r="D303" s="53" t="s">
        <v>58</v>
      </c>
      <c r="E303" s="53" t="s">
        <v>306</v>
      </c>
      <c r="F303" s="53" t="s">
        <v>134</v>
      </c>
      <c r="G303" s="53" t="s">
        <v>90</v>
      </c>
      <c r="H303" s="53"/>
      <c r="I303" s="59">
        <v>90</v>
      </c>
      <c r="J303" s="59">
        <v>90</v>
      </c>
      <c r="K303" s="165">
        <v>0</v>
      </c>
      <c r="L303" s="59">
        <v>0</v>
      </c>
      <c r="M303" s="59">
        <v>0</v>
      </c>
    </row>
    <row r="304" spans="1:13" ht="18">
      <c r="A304" s="78" t="s">
        <v>111</v>
      </c>
      <c r="B304" s="54" t="s">
        <v>87</v>
      </c>
      <c r="C304" s="54" t="s">
        <v>71</v>
      </c>
      <c r="D304" s="54" t="s">
        <v>60</v>
      </c>
      <c r="E304" s="54"/>
      <c r="F304" s="54"/>
      <c r="G304" s="54"/>
      <c r="H304" s="54"/>
      <c r="I304" s="56">
        <f>I305</f>
        <v>11807.4</v>
      </c>
      <c r="J304" s="56">
        <f>J305</f>
        <v>11822.099999999999</v>
      </c>
      <c r="K304" s="166">
        <f>K305</f>
        <v>0</v>
      </c>
      <c r="L304" s="56">
        <f>L305</f>
        <v>0</v>
      </c>
      <c r="M304" s="56">
        <f>M305</f>
        <v>0</v>
      </c>
    </row>
    <row r="305" spans="1:13" ht="18">
      <c r="A305" s="75" t="s">
        <v>30</v>
      </c>
      <c r="B305" s="52" t="s">
        <v>87</v>
      </c>
      <c r="C305" s="52" t="s">
        <v>71</v>
      </c>
      <c r="D305" s="52" t="s">
        <v>60</v>
      </c>
      <c r="E305" s="52" t="s">
        <v>243</v>
      </c>
      <c r="F305" s="52"/>
      <c r="G305" s="52"/>
      <c r="H305" s="52"/>
      <c r="I305" s="57">
        <f>I306+I310+I314+I320+I324</f>
        <v>11807.4</v>
      </c>
      <c r="J305" s="57">
        <f>J306+J310+J314+J320+J324</f>
        <v>11822.099999999999</v>
      </c>
      <c r="K305" s="163">
        <f>K306+K310+K314+K320+K324</f>
        <v>0</v>
      </c>
      <c r="L305" s="57">
        <f>L306+L310+L314+L320+L324</f>
        <v>0</v>
      </c>
      <c r="M305" s="57">
        <f>M306+M310+M314+M320+M324</f>
        <v>0</v>
      </c>
    </row>
    <row r="306" spans="1:13" ht="60">
      <c r="A306" s="116" t="s">
        <v>29</v>
      </c>
      <c r="B306" s="52" t="s">
        <v>87</v>
      </c>
      <c r="C306" s="52" t="s">
        <v>71</v>
      </c>
      <c r="D306" s="52" t="s">
        <v>60</v>
      </c>
      <c r="E306" s="52" t="s">
        <v>303</v>
      </c>
      <c r="F306" s="52"/>
      <c r="G306" s="52"/>
      <c r="H306" s="52"/>
      <c r="I306" s="57">
        <f>I307</f>
        <v>282.9</v>
      </c>
      <c r="J306" s="57">
        <f aca="true" t="shared" si="64" ref="J306:M308">J307</f>
        <v>297.6</v>
      </c>
      <c r="K306" s="163">
        <f t="shared" si="64"/>
        <v>0</v>
      </c>
      <c r="L306" s="57">
        <f t="shared" si="64"/>
        <v>0</v>
      </c>
      <c r="M306" s="57">
        <f t="shared" si="64"/>
        <v>0</v>
      </c>
    </row>
    <row r="307" spans="1:13" ht="30">
      <c r="A307" s="75" t="s">
        <v>131</v>
      </c>
      <c r="B307" s="52" t="s">
        <v>87</v>
      </c>
      <c r="C307" s="52" t="s">
        <v>71</v>
      </c>
      <c r="D307" s="52" t="s">
        <v>60</v>
      </c>
      <c r="E307" s="52" t="s">
        <v>303</v>
      </c>
      <c r="F307" s="52" t="s">
        <v>130</v>
      </c>
      <c r="G307" s="52"/>
      <c r="H307" s="52"/>
      <c r="I307" s="57">
        <f>I308</f>
        <v>282.9</v>
      </c>
      <c r="J307" s="57">
        <f t="shared" si="64"/>
        <v>297.6</v>
      </c>
      <c r="K307" s="163">
        <f t="shared" si="64"/>
        <v>0</v>
      </c>
      <c r="L307" s="57">
        <f t="shared" si="64"/>
        <v>0</v>
      </c>
      <c r="M307" s="57">
        <f t="shared" si="64"/>
        <v>0</v>
      </c>
    </row>
    <row r="308" spans="1:13" ht="30">
      <c r="A308" s="75" t="s">
        <v>133</v>
      </c>
      <c r="B308" s="52" t="s">
        <v>87</v>
      </c>
      <c r="C308" s="52" t="s">
        <v>71</v>
      </c>
      <c r="D308" s="52" t="s">
        <v>60</v>
      </c>
      <c r="E308" s="52" t="s">
        <v>303</v>
      </c>
      <c r="F308" s="52" t="s">
        <v>132</v>
      </c>
      <c r="G308" s="52"/>
      <c r="H308" s="52"/>
      <c r="I308" s="57">
        <f>I309</f>
        <v>282.9</v>
      </c>
      <c r="J308" s="57">
        <f t="shared" si="64"/>
        <v>297.6</v>
      </c>
      <c r="K308" s="163">
        <f t="shared" si="64"/>
        <v>0</v>
      </c>
      <c r="L308" s="57">
        <f t="shared" si="64"/>
        <v>0</v>
      </c>
      <c r="M308" s="57">
        <f t="shared" si="64"/>
        <v>0</v>
      </c>
    </row>
    <row r="309" spans="1:13" ht="18.75" customHeight="1">
      <c r="A309" s="77" t="s">
        <v>107</v>
      </c>
      <c r="B309" s="53" t="s">
        <v>87</v>
      </c>
      <c r="C309" s="53" t="s">
        <v>71</v>
      </c>
      <c r="D309" s="53" t="s">
        <v>60</v>
      </c>
      <c r="E309" s="53" t="s">
        <v>303</v>
      </c>
      <c r="F309" s="53" t="s">
        <v>132</v>
      </c>
      <c r="G309" s="53" t="s">
        <v>91</v>
      </c>
      <c r="H309" s="53"/>
      <c r="I309" s="59">
        <v>282.9</v>
      </c>
      <c r="J309" s="59">
        <v>297.6</v>
      </c>
      <c r="K309" s="165">
        <v>0</v>
      </c>
      <c r="L309" s="59">
        <v>0</v>
      </c>
      <c r="M309" s="59">
        <v>0</v>
      </c>
    </row>
    <row r="310" spans="1:13" ht="134.25" customHeight="1">
      <c r="A310" s="117" t="s">
        <v>203</v>
      </c>
      <c r="B310" s="52" t="s">
        <v>87</v>
      </c>
      <c r="C310" s="52" t="s">
        <v>71</v>
      </c>
      <c r="D310" s="52" t="s">
        <v>60</v>
      </c>
      <c r="E310" s="52" t="s">
        <v>302</v>
      </c>
      <c r="F310" s="52"/>
      <c r="G310" s="52"/>
      <c r="H310" s="52"/>
      <c r="I310" s="57">
        <f>I311</f>
        <v>25.2</v>
      </c>
      <c r="J310" s="57">
        <f aca="true" t="shared" si="65" ref="J310:M312">J311</f>
        <v>25.2</v>
      </c>
      <c r="K310" s="163">
        <f t="shared" si="65"/>
        <v>0</v>
      </c>
      <c r="L310" s="57">
        <f t="shared" si="65"/>
        <v>0</v>
      </c>
      <c r="M310" s="57">
        <f t="shared" si="65"/>
        <v>0</v>
      </c>
    </row>
    <row r="311" spans="1:13" ht="30">
      <c r="A311" s="75" t="s">
        <v>131</v>
      </c>
      <c r="B311" s="52" t="s">
        <v>87</v>
      </c>
      <c r="C311" s="52">
        <v>10</v>
      </c>
      <c r="D311" s="52" t="s">
        <v>60</v>
      </c>
      <c r="E311" s="52" t="s">
        <v>302</v>
      </c>
      <c r="F311" s="52" t="s">
        <v>130</v>
      </c>
      <c r="G311" s="52"/>
      <c r="H311" s="52"/>
      <c r="I311" s="57">
        <f>I312</f>
        <v>25.2</v>
      </c>
      <c r="J311" s="57">
        <f t="shared" si="65"/>
        <v>25.2</v>
      </c>
      <c r="K311" s="163">
        <f t="shared" si="65"/>
        <v>0</v>
      </c>
      <c r="L311" s="57">
        <f t="shared" si="65"/>
        <v>0</v>
      </c>
      <c r="M311" s="57">
        <f t="shared" si="65"/>
        <v>0</v>
      </c>
    </row>
    <row r="312" spans="1:13" ht="31.5" customHeight="1">
      <c r="A312" s="75" t="s">
        <v>195</v>
      </c>
      <c r="B312" s="52" t="s">
        <v>87</v>
      </c>
      <c r="C312" s="52">
        <v>10</v>
      </c>
      <c r="D312" s="52" t="s">
        <v>60</v>
      </c>
      <c r="E312" s="52" t="s">
        <v>302</v>
      </c>
      <c r="F312" s="52" t="s">
        <v>134</v>
      </c>
      <c r="G312" s="52"/>
      <c r="H312" s="52"/>
      <c r="I312" s="57">
        <f>I313</f>
        <v>25.2</v>
      </c>
      <c r="J312" s="57">
        <f t="shared" si="65"/>
        <v>25.2</v>
      </c>
      <c r="K312" s="163">
        <f t="shared" si="65"/>
        <v>0</v>
      </c>
      <c r="L312" s="57">
        <f t="shared" si="65"/>
        <v>0</v>
      </c>
      <c r="M312" s="57">
        <f t="shared" si="65"/>
        <v>0</v>
      </c>
    </row>
    <row r="313" spans="1:13" ht="21" customHeight="1">
      <c r="A313" s="77" t="s">
        <v>107</v>
      </c>
      <c r="B313" s="53" t="s">
        <v>87</v>
      </c>
      <c r="C313" s="53">
        <v>10</v>
      </c>
      <c r="D313" s="53" t="s">
        <v>60</v>
      </c>
      <c r="E313" s="53" t="s">
        <v>302</v>
      </c>
      <c r="F313" s="53" t="s">
        <v>134</v>
      </c>
      <c r="G313" s="53" t="s">
        <v>91</v>
      </c>
      <c r="H313" s="53"/>
      <c r="I313" s="59">
        <v>25.2</v>
      </c>
      <c r="J313" s="59">
        <v>25.2</v>
      </c>
      <c r="K313" s="165">
        <v>0</v>
      </c>
      <c r="L313" s="59">
        <v>0</v>
      </c>
      <c r="M313" s="59">
        <v>0</v>
      </c>
    </row>
    <row r="314" spans="1:13" ht="75.75" customHeight="1">
      <c r="A314" s="116" t="s">
        <v>208</v>
      </c>
      <c r="B314" s="52" t="s">
        <v>87</v>
      </c>
      <c r="C314" s="52" t="s">
        <v>71</v>
      </c>
      <c r="D314" s="52" t="s">
        <v>60</v>
      </c>
      <c r="E314" s="52" t="s">
        <v>301</v>
      </c>
      <c r="F314" s="52"/>
      <c r="G314" s="52"/>
      <c r="H314" s="52"/>
      <c r="I314" s="57">
        <f>I315</f>
        <v>11299.3</v>
      </c>
      <c r="J314" s="57">
        <f>J315</f>
        <v>11299.3</v>
      </c>
      <c r="K314" s="163">
        <f>K315</f>
        <v>0</v>
      </c>
      <c r="L314" s="57">
        <f>L315</f>
        <v>0</v>
      </c>
      <c r="M314" s="57">
        <f>M315</f>
        <v>0</v>
      </c>
    </row>
    <row r="315" spans="1:13" ht="30">
      <c r="A315" s="75" t="s">
        <v>131</v>
      </c>
      <c r="B315" s="52" t="s">
        <v>87</v>
      </c>
      <c r="C315" s="52">
        <v>10</v>
      </c>
      <c r="D315" s="52" t="s">
        <v>60</v>
      </c>
      <c r="E315" s="52" t="s">
        <v>301</v>
      </c>
      <c r="F315" s="52" t="s">
        <v>130</v>
      </c>
      <c r="G315" s="52"/>
      <c r="H315" s="52"/>
      <c r="I315" s="57">
        <f>I316+I318</f>
        <v>11299.3</v>
      </c>
      <c r="J315" s="57">
        <f>J316+J318</f>
        <v>11299.3</v>
      </c>
      <c r="K315" s="163">
        <f>K316+K318</f>
        <v>0</v>
      </c>
      <c r="L315" s="57">
        <f>L316+L318</f>
        <v>0</v>
      </c>
      <c r="M315" s="57">
        <f>M316+M318</f>
        <v>0</v>
      </c>
    </row>
    <row r="316" spans="1:13" ht="30">
      <c r="A316" s="75" t="s">
        <v>133</v>
      </c>
      <c r="B316" s="52" t="s">
        <v>87</v>
      </c>
      <c r="C316" s="52">
        <v>10</v>
      </c>
      <c r="D316" s="52" t="s">
        <v>60</v>
      </c>
      <c r="E316" s="52" t="s">
        <v>301</v>
      </c>
      <c r="F316" s="52" t="s">
        <v>132</v>
      </c>
      <c r="G316" s="52"/>
      <c r="H316" s="52"/>
      <c r="I316" s="57">
        <f>I317</f>
        <v>7809.3</v>
      </c>
      <c r="J316" s="57">
        <f>J317</f>
        <v>7809.3</v>
      </c>
      <c r="K316" s="163">
        <f>K317</f>
        <v>0</v>
      </c>
      <c r="L316" s="57">
        <f>L317</f>
        <v>0</v>
      </c>
      <c r="M316" s="57">
        <f>M317</f>
        <v>0</v>
      </c>
    </row>
    <row r="317" spans="1:13" ht="20.25" customHeight="1">
      <c r="A317" s="77" t="s">
        <v>107</v>
      </c>
      <c r="B317" s="53" t="s">
        <v>87</v>
      </c>
      <c r="C317" s="53">
        <v>10</v>
      </c>
      <c r="D317" s="53" t="s">
        <v>60</v>
      </c>
      <c r="E317" s="53" t="s">
        <v>301</v>
      </c>
      <c r="F317" s="53" t="s">
        <v>132</v>
      </c>
      <c r="G317" s="53" t="s">
        <v>91</v>
      </c>
      <c r="H317" s="53"/>
      <c r="I317" s="59">
        <v>7809.3</v>
      </c>
      <c r="J317" s="59">
        <v>7809.3</v>
      </c>
      <c r="K317" s="165">
        <v>0</v>
      </c>
      <c r="L317" s="59">
        <v>0</v>
      </c>
      <c r="M317" s="59">
        <v>0</v>
      </c>
    </row>
    <row r="318" spans="1:13" ht="30">
      <c r="A318" s="75" t="s">
        <v>195</v>
      </c>
      <c r="B318" s="52" t="s">
        <v>87</v>
      </c>
      <c r="C318" s="52">
        <v>10</v>
      </c>
      <c r="D318" s="52" t="s">
        <v>60</v>
      </c>
      <c r="E318" s="52" t="s">
        <v>301</v>
      </c>
      <c r="F318" s="52" t="s">
        <v>134</v>
      </c>
      <c r="G318" s="53"/>
      <c r="H318" s="53"/>
      <c r="I318" s="59">
        <f>I319</f>
        <v>3490</v>
      </c>
      <c r="J318" s="59">
        <f>J319</f>
        <v>3490</v>
      </c>
      <c r="K318" s="165">
        <f>K319</f>
        <v>0</v>
      </c>
      <c r="L318" s="59">
        <f>L319</f>
        <v>0</v>
      </c>
      <c r="M318" s="59">
        <f>M319</f>
        <v>0</v>
      </c>
    </row>
    <row r="319" spans="1:13" ht="13.5" customHeight="1">
      <c r="A319" s="77" t="s">
        <v>107</v>
      </c>
      <c r="B319" s="53" t="s">
        <v>87</v>
      </c>
      <c r="C319" s="53">
        <v>10</v>
      </c>
      <c r="D319" s="53" t="s">
        <v>60</v>
      </c>
      <c r="E319" s="53" t="s">
        <v>301</v>
      </c>
      <c r="F319" s="53" t="s">
        <v>134</v>
      </c>
      <c r="G319" s="53" t="s">
        <v>91</v>
      </c>
      <c r="H319" s="53"/>
      <c r="I319" s="59">
        <v>3490</v>
      </c>
      <c r="J319" s="59">
        <v>3490</v>
      </c>
      <c r="K319" s="165">
        <v>0</v>
      </c>
      <c r="L319" s="59">
        <v>0</v>
      </c>
      <c r="M319" s="59">
        <v>0</v>
      </c>
    </row>
    <row r="320" spans="1:13" ht="252" customHeight="1">
      <c r="A320" s="76" t="s">
        <v>385</v>
      </c>
      <c r="B320" s="53" t="s">
        <v>87</v>
      </c>
      <c r="C320" s="53" t="s">
        <v>71</v>
      </c>
      <c r="D320" s="53" t="s">
        <v>60</v>
      </c>
      <c r="E320" s="52" t="s">
        <v>300</v>
      </c>
      <c r="F320" s="52"/>
      <c r="G320" s="52"/>
      <c r="H320" s="52"/>
      <c r="I320" s="57">
        <f>I321</f>
        <v>50</v>
      </c>
      <c r="J320" s="57">
        <f aca="true" t="shared" si="66" ref="J320:M322">J321</f>
        <v>50</v>
      </c>
      <c r="K320" s="163">
        <f t="shared" si="66"/>
        <v>0</v>
      </c>
      <c r="L320" s="57">
        <f t="shared" si="66"/>
        <v>0</v>
      </c>
      <c r="M320" s="57">
        <f t="shared" si="66"/>
        <v>0</v>
      </c>
    </row>
    <row r="321" spans="1:13" ht="30">
      <c r="A321" s="75" t="s">
        <v>131</v>
      </c>
      <c r="B321" s="52" t="s">
        <v>87</v>
      </c>
      <c r="C321" s="52">
        <v>10</v>
      </c>
      <c r="D321" s="52" t="s">
        <v>60</v>
      </c>
      <c r="E321" s="52" t="s">
        <v>300</v>
      </c>
      <c r="F321" s="52" t="s">
        <v>130</v>
      </c>
      <c r="G321" s="52"/>
      <c r="H321" s="53"/>
      <c r="I321" s="57">
        <f>I322</f>
        <v>50</v>
      </c>
      <c r="J321" s="57">
        <f t="shared" si="66"/>
        <v>50</v>
      </c>
      <c r="K321" s="163">
        <f t="shared" si="66"/>
        <v>0</v>
      </c>
      <c r="L321" s="57">
        <f t="shared" si="66"/>
        <v>0</v>
      </c>
      <c r="M321" s="57">
        <f t="shared" si="66"/>
        <v>0</v>
      </c>
    </row>
    <row r="322" spans="1:13" ht="30">
      <c r="A322" s="75" t="s">
        <v>195</v>
      </c>
      <c r="B322" s="52" t="s">
        <v>87</v>
      </c>
      <c r="C322" s="52">
        <v>10</v>
      </c>
      <c r="D322" s="52" t="s">
        <v>60</v>
      </c>
      <c r="E322" s="52" t="s">
        <v>300</v>
      </c>
      <c r="F322" s="52" t="s">
        <v>134</v>
      </c>
      <c r="G322" s="52"/>
      <c r="H322" s="53"/>
      <c r="I322" s="57">
        <f>I323</f>
        <v>50</v>
      </c>
      <c r="J322" s="57">
        <f t="shared" si="66"/>
        <v>50</v>
      </c>
      <c r="K322" s="163">
        <f t="shared" si="66"/>
        <v>0</v>
      </c>
      <c r="L322" s="57">
        <f t="shared" si="66"/>
        <v>0</v>
      </c>
      <c r="M322" s="57">
        <f t="shared" si="66"/>
        <v>0</v>
      </c>
    </row>
    <row r="323" spans="1:13" ht="18">
      <c r="A323" s="77" t="s">
        <v>107</v>
      </c>
      <c r="B323" s="53" t="s">
        <v>87</v>
      </c>
      <c r="C323" s="53">
        <v>10</v>
      </c>
      <c r="D323" s="53" t="s">
        <v>60</v>
      </c>
      <c r="E323" s="53" t="s">
        <v>300</v>
      </c>
      <c r="F323" s="53" t="s">
        <v>134</v>
      </c>
      <c r="G323" s="53" t="s">
        <v>91</v>
      </c>
      <c r="H323" s="53"/>
      <c r="I323" s="59">
        <v>50</v>
      </c>
      <c r="J323" s="59">
        <v>50</v>
      </c>
      <c r="K323" s="165">
        <v>0</v>
      </c>
      <c r="L323" s="59">
        <v>0</v>
      </c>
      <c r="M323" s="59">
        <v>0</v>
      </c>
    </row>
    <row r="324" spans="1:13" ht="105" customHeight="1">
      <c r="A324" s="116" t="s">
        <v>298</v>
      </c>
      <c r="B324" s="52" t="s">
        <v>87</v>
      </c>
      <c r="C324" s="52" t="s">
        <v>71</v>
      </c>
      <c r="D324" s="52" t="s">
        <v>60</v>
      </c>
      <c r="E324" s="52" t="s">
        <v>299</v>
      </c>
      <c r="F324" s="52"/>
      <c r="G324" s="52"/>
      <c r="H324" s="52"/>
      <c r="I324" s="57">
        <f aca="true" t="shared" si="67" ref="I324:M326">I325</f>
        <v>150</v>
      </c>
      <c r="J324" s="57">
        <f t="shared" si="67"/>
        <v>150</v>
      </c>
      <c r="K324" s="163">
        <f t="shared" si="67"/>
        <v>0</v>
      </c>
      <c r="L324" s="57">
        <f t="shared" si="67"/>
        <v>0</v>
      </c>
      <c r="M324" s="57">
        <f t="shared" si="67"/>
        <v>0</v>
      </c>
    </row>
    <row r="325" spans="1:13" ht="30">
      <c r="A325" s="75" t="s">
        <v>131</v>
      </c>
      <c r="B325" s="52" t="s">
        <v>87</v>
      </c>
      <c r="C325" s="52">
        <v>10</v>
      </c>
      <c r="D325" s="52" t="s">
        <v>60</v>
      </c>
      <c r="E325" s="52" t="s">
        <v>299</v>
      </c>
      <c r="F325" s="52" t="s">
        <v>130</v>
      </c>
      <c r="G325" s="52"/>
      <c r="H325" s="52"/>
      <c r="I325" s="57">
        <f t="shared" si="67"/>
        <v>150</v>
      </c>
      <c r="J325" s="57">
        <f t="shared" si="67"/>
        <v>150</v>
      </c>
      <c r="K325" s="163">
        <f t="shared" si="67"/>
        <v>0</v>
      </c>
      <c r="L325" s="57">
        <f t="shared" si="67"/>
        <v>0</v>
      </c>
      <c r="M325" s="57">
        <f t="shared" si="67"/>
        <v>0</v>
      </c>
    </row>
    <row r="326" spans="1:13" ht="30">
      <c r="A326" s="75" t="s">
        <v>133</v>
      </c>
      <c r="B326" s="52" t="s">
        <v>87</v>
      </c>
      <c r="C326" s="52">
        <v>10</v>
      </c>
      <c r="D326" s="52" t="s">
        <v>60</v>
      </c>
      <c r="E326" s="52" t="s">
        <v>299</v>
      </c>
      <c r="F326" s="52" t="s">
        <v>132</v>
      </c>
      <c r="G326" s="52"/>
      <c r="H326" s="52"/>
      <c r="I326" s="57">
        <f>I327</f>
        <v>150</v>
      </c>
      <c r="J326" s="57">
        <f t="shared" si="67"/>
        <v>150</v>
      </c>
      <c r="K326" s="163">
        <f t="shared" si="67"/>
        <v>0</v>
      </c>
      <c r="L326" s="57">
        <f t="shared" si="67"/>
        <v>0</v>
      </c>
      <c r="M326" s="57">
        <f t="shared" si="67"/>
        <v>0</v>
      </c>
    </row>
    <row r="327" spans="1:13" ht="18" customHeight="1">
      <c r="A327" s="77" t="s">
        <v>107</v>
      </c>
      <c r="B327" s="53" t="s">
        <v>87</v>
      </c>
      <c r="C327" s="53">
        <v>10</v>
      </c>
      <c r="D327" s="53" t="s">
        <v>60</v>
      </c>
      <c r="E327" s="53" t="s">
        <v>299</v>
      </c>
      <c r="F327" s="53" t="s">
        <v>132</v>
      </c>
      <c r="G327" s="53" t="s">
        <v>91</v>
      </c>
      <c r="H327" s="53"/>
      <c r="I327" s="59">
        <v>150</v>
      </c>
      <c r="J327" s="59">
        <v>150</v>
      </c>
      <c r="K327" s="165">
        <v>0</v>
      </c>
      <c r="L327" s="59">
        <v>0</v>
      </c>
      <c r="M327" s="59">
        <v>0</v>
      </c>
    </row>
    <row r="328" spans="1:13" ht="21" customHeight="1">
      <c r="A328" s="78" t="s">
        <v>56</v>
      </c>
      <c r="B328" s="54" t="s">
        <v>87</v>
      </c>
      <c r="C328" s="54" t="s">
        <v>71</v>
      </c>
      <c r="D328" s="54" t="s">
        <v>65</v>
      </c>
      <c r="E328" s="54"/>
      <c r="F328" s="54" t="s">
        <v>77</v>
      </c>
      <c r="G328" s="54"/>
      <c r="H328" s="54"/>
      <c r="I328" s="56">
        <f>I329</f>
        <v>2425.2</v>
      </c>
      <c r="J328" s="56">
        <f aca="true" t="shared" si="68" ref="J328:M329">J329</f>
        <v>2425.2</v>
      </c>
      <c r="K328" s="166">
        <f t="shared" si="68"/>
        <v>0</v>
      </c>
      <c r="L328" s="56">
        <f t="shared" si="68"/>
        <v>0</v>
      </c>
      <c r="M328" s="56">
        <f t="shared" si="68"/>
        <v>0</v>
      </c>
    </row>
    <row r="329" spans="1:13" ht="18">
      <c r="A329" s="75" t="s">
        <v>30</v>
      </c>
      <c r="B329" s="52" t="s">
        <v>87</v>
      </c>
      <c r="C329" s="52" t="s">
        <v>71</v>
      </c>
      <c r="D329" s="52" t="s">
        <v>65</v>
      </c>
      <c r="E329" s="52" t="s">
        <v>243</v>
      </c>
      <c r="F329" s="52"/>
      <c r="G329" s="52"/>
      <c r="H329" s="52"/>
      <c r="I329" s="57">
        <f>I330</f>
        <v>2425.2</v>
      </c>
      <c r="J329" s="57">
        <f t="shared" si="68"/>
        <v>2425.2</v>
      </c>
      <c r="K329" s="163">
        <f t="shared" si="68"/>
        <v>0</v>
      </c>
      <c r="L329" s="57">
        <f t="shared" si="68"/>
        <v>0</v>
      </c>
      <c r="M329" s="57">
        <f t="shared" si="68"/>
        <v>0</v>
      </c>
    </row>
    <row r="330" spans="1:13" ht="45">
      <c r="A330" s="75" t="s">
        <v>32</v>
      </c>
      <c r="B330" s="52" t="s">
        <v>87</v>
      </c>
      <c r="C330" s="52">
        <v>10</v>
      </c>
      <c r="D330" s="52" t="s">
        <v>65</v>
      </c>
      <c r="E330" s="52" t="s">
        <v>297</v>
      </c>
      <c r="F330" s="52"/>
      <c r="G330" s="52"/>
      <c r="H330" s="52"/>
      <c r="I330" s="57">
        <f>I331+I334</f>
        <v>2425.2</v>
      </c>
      <c r="J330" s="57">
        <f>J331+J334</f>
        <v>2425.2</v>
      </c>
      <c r="K330" s="163">
        <f>K331+K334</f>
        <v>0</v>
      </c>
      <c r="L330" s="57">
        <f>L331+L334</f>
        <v>0</v>
      </c>
      <c r="M330" s="57">
        <f>M331+M334</f>
        <v>0</v>
      </c>
    </row>
    <row r="331" spans="1:13" ht="89.25" customHeight="1">
      <c r="A331" s="75" t="s">
        <v>412</v>
      </c>
      <c r="B331" s="52" t="s">
        <v>87</v>
      </c>
      <c r="C331" s="52" t="s">
        <v>71</v>
      </c>
      <c r="D331" s="52" t="s">
        <v>65</v>
      </c>
      <c r="E331" s="52" t="s">
        <v>297</v>
      </c>
      <c r="F331" s="52" t="s">
        <v>115</v>
      </c>
      <c r="G331" s="52"/>
      <c r="H331" s="52"/>
      <c r="I331" s="57">
        <f>I332</f>
        <v>2102</v>
      </c>
      <c r="J331" s="57">
        <f aca="true" t="shared" si="69" ref="J331:M332">J332</f>
        <v>2102</v>
      </c>
      <c r="K331" s="164">
        <f t="shared" si="69"/>
        <v>0</v>
      </c>
      <c r="L331" s="58">
        <f t="shared" si="69"/>
        <v>0</v>
      </c>
      <c r="M331" s="58">
        <f t="shared" si="69"/>
        <v>0</v>
      </c>
    </row>
    <row r="332" spans="1:13" ht="30">
      <c r="A332" s="75" t="s">
        <v>411</v>
      </c>
      <c r="B332" s="52" t="s">
        <v>87</v>
      </c>
      <c r="C332" s="52">
        <v>10</v>
      </c>
      <c r="D332" s="52" t="s">
        <v>65</v>
      </c>
      <c r="E332" s="52" t="s">
        <v>297</v>
      </c>
      <c r="F332" s="52" t="s">
        <v>116</v>
      </c>
      <c r="G332" s="52"/>
      <c r="H332" s="52"/>
      <c r="I332" s="57">
        <f>I333</f>
        <v>2102</v>
      </c>
      <c r="J332" s="57">
        <f t="shared" si="69"/>
        <v>2102</v>
      </c>
      <c r="K332" s="164">
        <f t="shared" si="69"/>
        <v>0</v>
      </c>
      <c r="L332" s="58">
        <f t="shared" si="69"/>
        <v>0</v>
      </c>
      <c r="M332" s="58">
        <f t="shared" si="69"/>
        <v>0</v>
      </c>
    </row>
    <row r="333" spans="1:13" ht="20.25" customHeight="1">
      <c r="A333" s="77" t="s">
        <v>107</v>
      </c>
      <c r="B333" s="53" t="s">
        <v>87</v>
      </c>
      <c r="C333" s="53">
        <v>10</v>
      </c>
      <c r="D333" s="53" t="s">
        <v>65</v>
      </c>
      <c r="E333" s="53" t="s">
        <v>297</v>
      </c>
      <c r="F333" s="53" t="s">
        <v>116</v>
      </c>
      <c r="G333" s="53" t="s">
        <v>91</v>
      </c>
      <c r="H333" s="53"/>
      <c r="I333" s="59">
        <v>2102</v>
      </c>
      <c r="J333" s="59">
        <v>2102</v>
      </c>
      <c r="K333" s="165">
        <v>0</v>
      </c>
      <c r="L333" s="59">
        <v>0</v>
      </c>
      <c r="M333" s="59">
        <v>0</v>
      </c>
    </row>
    <row r="334" spans="1:13" ht="30">
      <c r="A334" s="76" t="s">
        <v>413</v>
      </c>
      <c r="B334" s="52" t="s">
        <v>87</v>
      </c>
      <c r="C334" s="52">
        <v>10</v>
      </c>
      <c r="D334" s="52" t="s">
        <v>65</v>
      </c>
      <c r="E334" s="52" t="s">
        <v>297</v>
      </c>
      <c r="F334" s="52" t="s">
        <v>117</v>
      </c>
      <c r="G334" s="52"/>
      <c r="H334" s="52"/>
      <c r="I334" s="57">
        <f>I335</f>
        <v>323.2</v>
      </c>
      <c r="J334" s="57">
        <f aca="true" t="shared" si="70" ref="J334:M335">J335</f>
        <v>323.2</v>
      </c>
      <c r="K334" s="164">
        <f t="shared" si="70"/>
        <v>0</v>
      </c>
      <c r="L334" s="58">
        <f t="shared" si="70"/>
        <v>0</v>
      </c>
      <c r="M334" s="58">
        <f t="shared" si="70"/>
        <v>0</v>
      </c>
    </row>
    <row r="335" spans="1:13" ht="45">
      <c r="A335" s="76" t="s">
        <v>414</v>
      </c>
      <c r="B335" s="52" t="s">
        <v>87</v>
      </c>
      <c r="C335" s="52">
        <v>10</v>
      </c>
      <c r="D335" s="52" t="s">
        <v>65</v>
      </c>
      <c r="E335" s="52" t="s">
        <v>297</v>
      </c>
      <c r="F335" s="52" t="s">
        <v>119</v>
      </c>
      <c r="G335" s="52"/>
      <c r="H335" s="52"/>
      <c r="I335" s="57">
        <f>I336</f>
        <v>323.2</v>
      </c>
      <c r="J335" s="57">
        <f t="shared" si="70"/>
        <v>323.2</v>
      </c>
      <c r="K335" s="164">
        <f t="shared" si="70"/>
        <v>0</v>
      </c>
      <c r="L335" s="58">
        <f t="shared" si="70"/>
        <v>0</v>
      </c>
      <c r="M335" s="58">
        <f t="shared" si="70"/>
        <v>0</v>
      </c>
    </row>
    <row r="336" spans="1:13" ht="18" customHeight="1">
      <c r="A336" s="77" t="s">
        <v>107</v>
      </c>
      <c r="B336" s="53" t="s">
        <v>87</v>
      </c>
      <c r="C336" s="53">
        <v>10</v>
      </c>
      <c r="D336" s="53" t="s">
        <v>65</v>
      </c>
      <c r="E336" s="53" t="s">
        <v>297</v>
      </c>
      <c r="F336" s="53" t="s">
        <v>119</v>
      </c>
      <c r="G336" s="53" t="s">
        <v>91</v>
      </c>
      <c r="H336" s="53"/>
      <c r="I336" s="59">
        <v>323.2</v>
      </c>
      <c r="J336" s="59">
        <v>323.2</v>
      </c>
      <c r="K336" s="171">
        <v>0</v>
      </c>
      <c r="L336" s="60">
        <v>0</v>
      </c>
      <c r="M336" s="60">
        <v>0</v>
      </c>
    </row>
    <row r="337" spans="1:13" ht="33" customHeight="1">
      <c r="A337" s="78" t="s">
        <v>425</v>
      </c>
      <c r="B337" s="54" t="s">
        <v>426</v>
      </c>
      <c r="C337" s="54"/>
      <c r="D337" s="54"/>
      <c r="E337" s="54"/>
      <c r="F337" s="54"/>
      <c r="G337" s="54"/>
      <c r="H337" s="53"/>
      <c r="I337" s="56">
        <f>I340+I375</f>
        <v>54050.100000000006</v>
      </c>
      <c r="J337" s="56">
        <f>J340+J375</f>
        <v>30786.699999999997</v>
      </c>
      <c r="K337" s="171"/>
      <c r="L337" s="60"/>
      <c r="M337" s="60"/>
    </row>
    <row r="338" spans="1:13" ht="18" customHeight="1">
      <c r="A338" s="78" t="s">
        <v>106</v>
      </c>
      <c r="B338" s="54" t="s">
        <v>426</v>
      </c>
      <c r="C338" s="54"/>
      <c r="D338" s="54"/>
      <c r="E338" s="54"/>
      <c r="F338" s="54"/>
      <c r="G338" s="54" t="s">
        <v>90</v>
      </c>
      <c r="H338" s="53"/>
      <c r="I338" s="56">
        <f>I346+I353+I358+I364+I374+I380+I387+I390+I395+I400+I406+I412+I420+I426+I429</f>
        <v>31636.699999999997</v>
      </c>
      <c r="J338" s="56">
        <f>J346+J353+J358+J364+J374+J380+J387+J390+J395+J400+J406+J412+J420+J426+J429</f>
        <v>30786.699999999997</v>
      </c>
      <c r="K338" s="171"/>
      <c r="L338" s="60"/>
      <c r="M338" s="60"/>
    </row>
    <row r="339" spans="1:13" ht="18" customHeight="1">
      <c r="A339" s="78" t="s">
        <v>107</v>
      </c>
      <c r="B339" s="54" t="s">
        <v>426</v>
      </c>
      <c r="C339" s="54"/>
      <c r="D339" s="54"/>
      <c r="E339" s="54"/>
      <c r="F339" s="54"/>
      <c r="G339" s="54" t="s">
        <v>91</v>
      </c>
      <c r="H339" s="53"/>
      <c r="I339" s="56">
        <f>I416+I370</f>
        <v>22413.4</v>
      </c>
      <c r="J339" s="56">
        <f>J416+J370</f>
        <v>0</v>
      </c>
      <c r="K339" s="171"/>
      <c r="L339" s="60"/>
      <c r="M339" s="60"/>
    </row>
    <row r="340" spans="1:13" ht="18" customHeight="1">
      <c r="A340" s="78" t="s">
        <v>45</v>
      </c>
      <c r="B340" s="54" t="s">
        <v>426</v>
      </c>
      <c r="C340" s="54" t="s">
        <v>60</v>
      </c>
      <c r="D340" s="54"/>
      <c r="E340" s="54"/>
      <c r="F340" s="54"/>
      <c r="G340" s="54"/>
      <c r="H340" s="53"/>
      <c r="I340" s="56">
        <f>I341+I347</f>
        <v>13793.5</v>
      </c>
      <c r="J340" s="56">
        <f>J341+J347</f>
        <v>4310.8</v>
      </c>
      <c r="K340" s="171"/>
      <c r="L340" s="60"/>
      <c r="M340" s="60"/>
    </row>
    <row r="341" spans="1:13" ht="18" customHeight="1">
      <c r="A341" s="78" t="s">
        <v>192</v>
      </c>
      <c r="B341" s="54" t="s">
        <v>426</v>
      </c>
      <c r="C341" s="54" t="s">
        <v>60</v>
      </c>
      <c r="D341" s="54" t="s">
        <v>61</v>
      </c>
      <c r="E341" s="54"/>
      <c r="F341" s="54"/>
      <c r="G341" s="54"/>
      <c r="H341" s="53"/>
      <c r="I341" s="56">
        <f aca="true" t="shared" si="71" ref="I341:J345">I342</f>
        <v>70</v>
      </c>
      <c r="J341" s="56">
        <f t="shared" si="71"/>
        <v>70</v>
      </c>
      <c r="K341" s="171"/>
      <c r="L341" s="60"/>
      <c r="M341" s="60"/>
    </row>
    <row r="342" spans="1:13" ht="18" customHeight="1">
      <c r="A342" s="76" t="s">
        <v>30</v>
      </c>
      <c r="B342" s="52" t="s">
        <v>426</v>
      </c>
      <c r="C342" s="52" t="s">
        <v>60</v>
      </c>
      <c r="D342" s="52" t="s">
        <v>61</v>
      </c>
      <c r="E342" s="52" t="s">
        <v>243</v>
      </c>
      <c r="F342" s="54"/>
      <c r="G342" s="54"/>
      <c r="H342" s="53"/>
      <c r="I342" s="57">
        <f t="shared" si="71"/>
        <v>70</v>
      </c>
      <c r="J342" s="57">
        <f t="shared" si="71"/>
        <v>70</v>
      </c>
      <c r="K342" s="171"/>
      <c r="L342" s="60"/>
      <c r="M342" s="60"/>
    </row>
    <row r="343" spans="1:13" ht="76.5" customHeight="1">
      <c r="A343" s="75" t="s">
        <v>193</v>
      </c>
      <c r="B343" s="52" t="s">
        <v>426</v>
      </c>
      <c r="C343" s="52" t="s">
        <v>60</v>
      </c>
      <c r="D343" s="52" t="s">
        <v>61</v>
      </c>
      <c r="E343" s="52" t="s">
        <v>194</v>
      </c>
      <c r="F343" s="52"/>
      <c r="G343" s="52"/>
      <c r="H343" s="53"/>
      <c r="I343" s="57">
        <f t="shared" si="71"/>
        <v>70</v>
      </c>
      <c r="J343" s="57">
        <f t="shared" si="71"/>
        <v>70</v>
      </c>
      <c r="K343" s="171"/>
      <c r="L343" s="60"/>
      <c r="M343" s="60"/>
    </row>
    <row r="344" spans="1:13" ht="30" customHeight="1">
      <c r="A344" s="76" t="s">
        <v>413</v>
      </c>
      <c r="B344" s="52" t="s">
        <v>426</v>
      </c>
      <c r="C344" s="52" t="s">
        <v>60</v>
      </c>
      <c r="D344" s="52" t="s">
        <v>61</v>
      </c>
      <c r="E344" s="52" t="s">
        <v>194</v>
      </c>
      <c r="F344" s="52" t="s">
        <v>117</v>
      </c>
      <c r="G344" s="52"/>
      <c r="H344" s="53"/>
      <c r="I344" s="57">
        <f t="shared" si="71"/>
        <v>70</v>
      </c>
      <c r="J344" s="57">
        <f t="shared" si="71"/>
        <v>70</v>
      </c>
      <c r="K344" s="171"/>
      <c r="L344" s="60"/>
      <c r="M344" s="60"/>
    </row>
    <row r="345" spans="1:13" ht="45.75" customHeight="1">
      <c r="A345" s="76" t="s">
        <v>414</v>
      </c>
      <c r="B345" s="52" t="s">
        <v>426</v>
      </c>
      <c r="C345" s="52" t="s">
        <v>60</v>
      </c>
      <c r="D345" s="52" t="s">
        <v>61</v>
      </c>
      <c r="E345" s="52" t="s">
        <v>194</v>
      </c>
      <c r="F345" s="52" t="s">
        <v>119</v>
      </c>
      <c r="G345" s="52"/>
      <c r="H345" s="53"/>
      <c r="I345" s="57">
        <f t="shared" si="71"/>
        <v>70</v>
      </c>
      <c r="J345" s="57">
        <f t="shared" si="71"/>
        <v>70</v>
      </c>
      <c r="K345" s="171"/>
      <c r="L345" s="60"/>
      <c r="M345" s="60"/>
    </row>
    <row r="346" spans="1:13" ht="18" customHeight="1">
      <c r="A346" s="79" t="s">
        <v>106</v>
      </c>
      <c r="B346" s="53" t="s">
        <v>426</v>
      </c>
      <c r="C346" s="53" t="s">
        <v>60</v>
      </c>
      <c r="D346" s="53" t="s">
        <v>61</v>
      </c>
      <c r="E346" s="53" t="s">
        <v>194</v>
      </c>
      <c r="F346" s="53" t="s">
        <v>119</v>
      </c>
      <c r="G346" s="53" t="s">
        <v>90</v>
      </c>
      <c r="H346" s="53"/>
      <c r="I346" s="59">
        <v>70</v>
      </c>
      <c r="J346" s="59">
        <v>70</v>
      </c>
      <c r="K346" s="171"/>
      <c r="L346" s="60"/>
      <c r="M346" s="60"/>
    </row>
    <row r="347" spans="1:13" ht="18" customHeight="1">
      <c r="A347" s="184" t="s">
        <v>416</v>
      </c>
      <c r="B347" s="54" t="s">
        <v>426</v>
      </c>
      <c r="C347" s="54" t="s">
        <v>60</v>
      </c>
      <c r="D347" s="54" t="s">
        <v>59</v>
      </c>
      <c r="E347" s="54"/>
      <c r="F347" s="54"/>
      <c r="G347" s="54"/>
      <c r="H347" s="53"/>
      <c r="I347" s="56">
        <f>I348+I359+I365</f>
        <v>13723.5</v>
      </c>
      <c r="J347" s="56">
        <f>J348+J359+J365</f>
        <v>4240.8</v>
      </c>
      <c r="K347" s="171"/>
      <c r="L347" s="60"/>
      <c r="M347" s="60"/>
    </row>
    <row r="348" spans="1:13" ht="60.75" customHeight="1">
      <c r="A348" s="76" t="s">
        <v>162</v>
      </c>
      <c r="B348" s="52" t="s">
        <v>426</v>
      </c>
      <c r="C348" s="52" t="s">
        <v>60</v>
      </c>
      <c r="D348" s="52" t="s">
        <v>59</v>
      </c>
      <c r="E348" s="52" t="s">
        <v>324</v>
      </c>
      <c r="F348" s="52"/>
      <c r="G348" s="52"/>
      <c r="H348" s="53"/>
      <c r="I348" s="57">
        <f>I349+I354</f>
        <v>3895</v>
      </c>
      <c r="J348" s="57">
        <f>J349+J354</f>
        <v>3895</v>
      </c>
      <c r="K348" s="171"/>
      <c r="L348" s="60"/>
      <c r="M348" s="60"/>
    </row>
    <row r="349" spans="1:13" ht="32.25" customHeight="1">
      <c r="A349" s="76" t="s">
        <v>168</v>
      </c>
      <c r="B349" s="52" t="s">
        <v>426</v>
      </c>
      <c r="C349" s="52" t="s">
        <v>60</v>
      </c>
      <c r="D349" s="52" t="s">
        <v>59</v>
      </c>
      <c r="E349" s="52" t="s">
        <v>169</v>
      </c>
      <c r="F349" s="52"/>
      <c r="G349" s="52"/>
      <c r="H349" s="53"/>
      <c r="I349" s="57">
        <f aca="true" t="shared" si="72" ref="I349:J352">I350</f>
        <v>725</v>
      </c>
      <c r="J349" s="57">
        <f t="shared" si="72"/>
        <v>725</v>
      </c>
      <c r="K349" s="171"/>
      <c r="L349" s="60"/>
      <c r="M349" s="60"/>
    </row>
    <row r="350" spans="1:13" ht="18" customHeight="1">
      <c r="A350" s="76" t="s">
        <v>271</v>
      </c>
      <c r="B350" s="52" t="s">
        <v>426</v>
      </c>
      <c r="C350" s="52" t="s">
        <v>60</v>
      </c>
      <c r="D350" s="52" t="s">
        <v>59</v>
      </c>
      <c r="E350" s="52" t="s">
        <v>170</v>
      </c>
      <c r="F350" s="52"/>
      <c r="G350" s="52"/>
      <c r="H350" s="53"/>
      <c r="I350" s="57">
        <f t="shared" si="72"/>
        <v>725</v>
      </c>
      <c r="J350" s="57">
        <f t="shared" si="72"/>
        <v>725</v>
      </c>
      <c r="K350" s="171"/>
      <c r="L350" s="60"/>
      <c r="M350" s="60"/>
    </row>
    <row r="351" spans="1:13" ht="30" customHeight="1">
      <c r="A351" s="76" t="s">
        <v>413</v>
      </c>
      <c r="B351" s="52" t="s">
        <v>426</v>
      </c>
      <c r="C351" s="52" t="s">
        <v>60</v>
      </c>
      <c r="D351" s="52" t="s">
        <v>59</v>
      </c>
      <c r="E351" s="52" t="s">
        <v>170</v>
      </c>
      <c r="F351" s="52" t="s">
        <v>117</v>
      </c>
      <c r="G351" s="52"/>
      <c r="H351" s="53"/>
      <c r="I351" s="57">
        <f t="shared" si="72"/>
        <v>725</v>
      </c>
      <c r="J351" s="57">
        <f t="shared" si="72"/>
        <v>725</v>
      </c>
      <c r="K351" s="171"/>
      <c r="L351" s="60"/>
      <c r="M351" s="60"/>
    </row>
    <row r="352" spans="1:13" ht="43.5" customHeight="1">
      <c r="A352" s="76" t="s">
        <v>414</v>
      </c>
      <c r="B352" s="52" t="s">
        <v>426</v>
      </c>
      <c r="C352" s="52" t="s">
        <v>60</v>
      </c>
      <c r="D352" s="52" t="s">
        <v>59</v>
      </c>
      <c r="E352" s="52" t="s">
        <v>170</v>
      </c>
      <c r="F352" s="52" t="s">
        <v>119</v>
      </c>
      <c r="G352" s="52"/>
      <c r="H352" s="53"/>
      <c r="I352" s="57">
        <f t="shared" si="72"/>
        <v>725</v>
      </c>
      <c r="J352" s="57">
        <f t="shared" si="72"/>
        <v>725</v>
      </c>
      <c r="K352" s="171"/>
      <c r="L352" s="60"/>
      <c r="M352" s="60"/>
    </row>
    <row r="353" spans="1:13" ht="18" customHeight="1">
      <c r="A353" s="79" t="s">
        <v>106</v>
      </c>
      <c r="B353" s="53" t="s">
        <v>426</v>
      </c>
      <c r="C353" s="53" t="s">
        <v>60</v>
      </c>
      <c r="D353" s="53" t="s">
        <v>59</v>
      </c>
      <c r="E353" s="53" t="s">
        <v>170</v>
      </c>
      <c r="F353" s="53" t="s">
        <v>119</v>
      </c>
      <c r="G353" s="53" t="s">
        <v>90</v>
      </c>
      <c r="H353" s="53"/>
      <c r="I353" s="59">
        <v>725</v>
      </c>
      <c r="J353" s="59">
        <v>725</v>
      </c>
      <c r="K353" s="171"/>
      <c r="L353" s="60"/>
      <c r="M353" s="60"/>
    </row>
    <row r="354" spans="1:13" ht="48" customHeight="1">
      <c r="A354" s="76" t="s">
        <v>325</v>
      </c>
      <c r="B354" s="52" t="s">
        <v>426</v>
      </c>
      <c r="C354" s="52" t="s">
        <v>60</v>
      </c>
      <c r="D354" s="52" t="s">
        <v>59</v>
      </c>
      <c r="E354" s="52" t="s">
        <v>171</v>
      </c>
      <c r="F354" s="52"/>
      <c r="G354" s="52"/>
      <c r="H354" s="53"/>
      <c r="I354" s="57">
        <f aca="true" t="shared" si="73" ref="I354:J357">I355</f>
        <v>3170</v>
      </c>
      <c r="J354" s="57">
        <f t="shared" si="73"/>
        <v>3170</v>
      </c>
      <c r="K354" s="171"/>
      <c r="L354" s="60"/>
      <c r="M354" s="60"/>
    </row>
    <row r="355" spans="1:13" ht="18" customHeight="1">
      <c r="A355" s="76" t="s">
        <v>271</v>
      </c>
      <c r="B355" s="52" t="s">
        <v>426</v>
      </c>
      <c r="C355" s="52" t="s">
        <v>60</v>
      </c>
      <c r="D355" s="52" t="s">
        <v>59</v>
      </c>
      <c r="E355" s="52" t="s">
        <v>172</v>
      </c>
      <c r="F355" s="52"/>
      <c r="G355" s="52"/>
      <c r="H355" s="53"/>
      <c r="I355" s="57">
        <f t="shared" si="73"/>
        <v>3170</v>
      </c>
      <c r="J355" s="57">
        <f t="shared" si="73"/>
        <v>3170</v>
      </c>
      <c r="K355" s="171"/>
      <c r="L355" s="60"/>
      <c r="M355" s="60"/>
    </row>
    <row r="356" spans="1:13" ht="28.5" customHeight="1">
      <c r="A356" s="76" t="s">
        <v>413</v>
      </c>
      <c r="B356" s="52" t="s">
        <v>426</v>
      </c>
      <c r="C356" s="52" t="s">
        <v>60</v>
      </c>
      <c r="D356" s="52" t="s">
        <v>59</v>
      </c>
      <c r="E356" s="52" t="s">
        <v>172</v>
      </c>
      <c r="F356" s="52" t="s">
        <v>117</v>
      </c>
      <c r="G356" s="52"/>
      <c r="H356" s="53"/>
      <c r="I356" s="57">
        <f t="shared" si="73"/>
        <v>3170</v>
      </c>
      <c r="J356" s="57">
        <f t="shared" si="73"/>
        <v>3170</v>
      </c>
      <c r="K356" s="171"/>
      <c r="L356" s="60"/>
      <c r="M356" s="60"/>
    </row>
    <row r="357" spans="1:13" ht="48" customHeight="1">
      <c r="A357" s="76" t="s">
        <v>414</v>
      </c>
      <c r="B357" s="52" t="s">
        <v>426</v>
      </c>
      <c r="C357" s="52" t="s">
        <v>60</v>
      </c>
      <c r="D357" s="52" t="s">
        <v>59</v>
      </c>
      <c r="E357" s="52" t="s">
        <v>172</v>
      </c>
      <c r="F357" s="52" t="s">
        <v>119</v>
      </c>
      <c r="G357" s="52"/>
      <c r="H357" s="53"/>
      <c r="I357" s="57">
        <f t="shared" si="73"/>
        <v>3170</v>
      </c>
      <c r="J357" s="57">
        <f t="shared" si="73"/>
        <v>3170</v>
      </c>
      <c r="K357" s="171"/>
      <c r="L357" s="60"/>
      <c r="M357" s="60"/>
    </row>
    <row r="358" spans="1:13" ht="18" customHeight="1">
      <c r="A358" s="79" t="s">
        <v>106</v>
      </c>
      <c r="B358" s="53" t="s">
        <v>426</v>
      </c>
      <c r="C358" s="53" t="s">
        <v>60</v>
      </c>
      <c r="D358" s="53" t="s">
        <v>59</v>
      </c>
      <c r="E358" s="53" t="s">
        <v>172</v>
      </c>
      <c r="F358" s="53" t="s">
        <v>119</v>
      </c>
      <c r="G358" s="53" t="s">
        <v>90</v>
      </c>
      <c r="H358" s="53"/>
      <c r="I358" s="59">
        <v>3170</v>
      </c>
      <c r="J358" s="59">
        <v>3170</v>
      </c>
      <c r="K358" s="171"/>
      <c r="L358" s="60"/>
      <c r="M358" s="60"/>
    </row>
    <row r="359" spans="1:13" ht="61.5" customHeight="1">
      <c r="A359" s="76" t="s">
        <v>415</v>
      </c>
      <c r="B359" s="52" t="s">
        <v>426</v>
      </c>
      <c r="C359" s="52" t="s">
        <v>60</v>
      </c>
      <c r="D359" s="52" t="s">
        <v>59</v>
      </c>
      <c r="E359" s="52" t="s">
        <v>311</v>
      </c>
      <c r="F359" s="52"/>
      <c r="G359" s="52"/>
      <c r="H359" s="53"/>
      <c r="I359" s="57">
        <f aca="true" t="shared" si="74" ref="I359:J363">I360</f>
        <v>250</v>
      </c>
      <c r="J359" s="57">
        <f t="shared" si="74"/>
        <v>250</v>
      </c>
      <c r="K359" s="171"/>
      <c r="L359" s="60"/>
      <c r="M359" s="60"/>
    </row>
    <row r="360" spans="1:13" ht="59.25" customHeight="1">
      <c r="A360" s="76" t="s">
        <v>421</v>
      </c>
      <c r="B360" s="52" t="s">
        <v>426</v>
      </c>
      <c r="C360" s="52" t="s">
        <v>60</v>
      </c>
      <c r="D360" s="52" t="s">
        <v>59</v>
      </c>
      <c r="E360" s="52" t="s">
        <v>313</v>
      </c>
      <c r="F360" s="52"/>
      <c r="G360" s="52"/>
      <c r="H360" s="53"/>
      <c r="I360" s="57">
        <f t="shared" si="74"/>
        <v>250</v>
      </c>
      <c r="J360" s="57">
        <f t="shared" si="74"/>
        <v>250</v>
      </c>
      <c r="K360" s="171"/>
      <c r="L360" s="60"/>
      <c r="M360" s="60"/>
    </row>
    <row r="361" spans="1:13" ht="18" customHeight="1">
      <c r="A361" s="76" t="s">
        <v>271</v>
      </c>
      <c r="B361" s="52" t="s">
        <v>426</v>
      </c>
      <c r="C361" s="52" t="s">
        <v>60</v>
      </c>
      <c r="D361" s="52" t="s">
        <v>59</v>
      </c>
      <c r="E361" s="52" t="s">
        <v>314</v>
      </c>
      <c r="F361" s="52"/>
      <c r="G361" s="52"/>
      <c r="H361" s="53"/>
      <c r="I361" s="57">
        <f t="shared" si="74"/>
        <v>250</v>
      </c>
      <c r="J361" s="57">
        <f t="shared" si="74"/>
        <v>250</v>
      </c>
      <c r="K361" s="171"/>
      <c r="L361" s="60"/>
      <c r="M361" s="60"/>
    </row>
    <row r="362" spans="1:13" ht="31.5" customHeight="1">
      <c r="A362" s="76" t="s">
        <v>413</v>
      </c>
      <c r="B362" s="52" t="s">
        <v>426</v>
      </c>
      <c r="C362" s="52" t="s">
        <v>60</v>
      </c>
      <c r="D362" s="52" t="s">
        <v>59</v>
      </c>
      <c r="E362" s="52" t="s">
        <v>314</v>
      </c>
      <c r="F362" s="52" t="s">
        <v>117</v>
      </c>
      <c r="G362" s="52"/>
      <c r="H362" s="53"/>
      <c r="I362" s="57">
        <f t="shared" si="74"/>
        <v>250</v>
      </c>
      <c r="J362" s="57">
        <f t="shared" si="74"/>
        <v>250</v>
      </c>
      <c r="K362" s="171"/>
      <c r="L362" s="60"/>
      <c r="M362" s="60"/>
    </row>
    <row r="363" spans="1:13" ht="47.25" customHeight="1">
      <c r="A363" s="76" t="s">
        <v>414</v>
      </c>
      <c r="B363" s="52" t="s">
        <v>426</v>
      </c>
      <c r="C363" s="52" t="s">
        <v>60</v>
      </c>
      <c r="D363" s="52" t="s">
        <v>59</v>
      </c>
      <c r="E363" s="52" t="s">
        <v>314</v>
      </c>
      <c r="F363" s="52" t="s">
        <v>119</v>
      </c>
      <c r="G363" s="52"/>
      <c r="H363" s="53"/>
      <c r="I363" s="57">
        <f t="shared" si="74"/>
        <v>250</v>
      </c>
      <c r="J363" s="57">
        <f t="shared" si="74"/>
        <v>250</v>
      </c>
      <c r="K363" s="171"/>
      <c r="L363" s="60"/>
      <c r="M363" s="60"/>
    </row>
    <row r="364" spans="1:13" ht="18" customHeight="1">
      <c r="A364" s="79" t="s">
        <v>106</v>
      </c>
      <c r="B364" s="53" t="s">
        <v>426</v>
      </c>
      <c r="C364" s="53" t="s">
        <v>60</v>
      </c>
      <c r="D364" s="53" t="s">
        <v>59</v>
      </c>
      <c r="E364" s="53" t="s">
        <v>314</v>
      </c>
      <c r="F364" s="53" t="s">
        <v>119</v>
      </c>
      <c r="G364" s="53" t="s">
        <v>90</v>
      </c>
      <c r="H364" s="53"/>
      <c r="I364" s="59">
        <v>250</v>
      </c>
      <c r="J364" s="59">
        <v>250</v>
      </c>
      <c r="K364" s="171"/>
      <c r="L364" s="60"/>
      <c r="M364" s="60"/>
    </row>
    <row r="365" spans="1:13" ht="48" customHeight="1">
      <c r="A365" s="76" t="s">
        <v>376</v>
      </c>
      <c r="B365" s="52" t="s">
        <v>426</v>
      </c>
      <c r="C365" s="52" t="s">
        <v>60</v>
      </c>
      <c r="D365" s="52" t="s">
        <v>59</v>
      </c>
      <c r="E365" s="52" t="s">
        <v>5</v>
      </c>
      <c r="F365" s="52"/>
      <c r="G365" s="52"/>
      <c r="H365" s="53"/>
      <c r="I365" s="57">
        <f>I366</f>
        <v>9578.5</v>
      </c>
      <c r="J365" s="57">
        <f>J366</f>
        <v>95.8</v>
      </c>
      <c r="K365" s="171"/>
      <c r="L365" s="60"/>
      <c r="M365" s="60"/>
    </row>
    <row r="366" spans="1:13" ht="62.25" customHeight="1">
      <c r="A366" s="76" t="s">
        <v>6</v>
      </c>
      <c r="B366" s="52" t="s">
        <v>426</v>
      </c>
      <c r="C366" s="52" t="s">
        <v>60</v>
      </c>
      <c r="D366" s="52" t="s">
        <v>59</v>
      </c>
      <c r="E366" s="52" t="s">
        <v>7</v>
      </c>
      <c r="F366" s="52"/>
      <c r="G366" s="52"/>
      <c r="H366" s="53"/>
      <c r="I366" s="57">
        <f>I367+I371</f>
        <v>9578.5</v>
      </c>
      <c r="J366" s="57">
        <f>J367+J371</f>
        <v>95.8</v>
      </c>
      <c r="K366" s="171"/>
      <c r="L366" s="60"/>
      <c r="M366" s="60"/>
    </row>
    <row r="367" spans="1:13" ht="18" customHeight="1">
      <c r="A367" s="76" t="s">
        <v>271</v>
      </c>
      <c r="B367" s="52" t="s">
        <v>426</v>
      </c>
      <c r="C367" s="52" t="s">
        <v>60</v>
      </c>
      <c r="D367" s="52" t="s">
        <v>59</v>
      </c>
      <c r="E367" s="52" t="s">
        <v>430</v>
      </c>
      <c r="F367" s="52"/>
      <c r="G367" s="52"/>
      <c r="H367" s="53"/>
      <c r="I367" s="57">
        <f aca="true" t="shared" si="75" ref="I367:J369">I368</f>
        <v>9482.7</v>
      </c>
      <c r="J367" s="57">
        <f t="shared" si="75"/>
        <v>0</v>
      </c>
      <c r="K367" s="171"/>
      <c r="L367" s="60"/>
      <c r="M367" s="60"/>
    </row>
    <row r="368" spans="1:13" ht="33" customHeight="1">
      <c r="A368" s="76" t="s">
        <v>413</v>
      </c>
      <c r="B368" s="52" t="s">
        <v>426</v>
      </c>
      <c r="C368" s="52" t="s">
        <v>60</v>
      </c>
      <c r="D368" s="52" t="s">
        <v>59</v>
      </c>
      <c r="E368" s="52" t="s">
        <v>430</v>
      </c>
      <c r="F368" s="52" t="s">
        <v>117</v>
      </c>
      <c r="G368" s="52"/>
      <c r="H368" s="53"/>
      <c r="I368" s="57">
        <f t="shared" si="75"/>
        <v>9482.7</v>
      </c>
      <c r="J368" s="57">
        <f t="shared" si="75"/>
        <v>0</v>
      </c>
      <c r="K368" s="171"/>
      <c r="L368" s="60"/>
      <c r="M368" s="60"/>
    </row>
    <row r="369" spans="1:13" ht="47.25" customHeight="1">
      <c r="A369" s="76" t="s">
        <v>414</v>
      </c>
      <c r="B369" s="52" t="s">
        <v>426</v>
      </c>
      <c r="C369" s="52" t="s">
        <v>60</v>
      </c>
      <c r="D369" s="52" t="s">
        <v>59</v>
      </c>
      <c r="E369" s="52" t="s">
        <v>430</v>
      </c>
      <c r="F369" s="52" t="s">
        <v>119</v>
      </c>
      <c r="G369" s="52"/>
      <c r="H369" s="53"/>
      <c r="I369" s="57">
        <f t="shared" si="75"/>
        <v>9482.7</v>
      </c>
      <c r="J369" s="57">
        <f t="shared" si="75"/>
        <v>0</v>
      </c>
      <c r="K369" s="171"/>
      <c r="L369" s="60"/>
      <c r="M369" s="60"/>
    </row>
    <row r="370" spans="1:13" ht="18" customHeight="1">
      <c r="A370" s="79" t="s">
        <v>107</v>
      </c>
      <c r="B370" s="53" t="s">
        <v>426</v>
      </c>
      <c r="C370" s="53" t="s">
        <v>60</v>
      </c>
      <c r="D370" s="53" t="s">
        <v>59</v>
      </c>
      <c r="E370" s="53" t="s">
        <v>430</v>
      </c>
      <c r="F370" s="53" t="s">
        <v>119</v>
      </c>
      <c r="G370" s="53" t="s">
        <v>91</v>
      </c>
      <c r="H370" s="53"/>
      <c r="I370" s="59">
        <v>9482.7</v>
      </c>
      <c r="J370" s="59">
        <v>0</v>
      </c>
      <c r="K370" s="171"/>
      <c r="L370" s="60"/>
      <c r="M370" s="60"/>
    </row>
    <row r="371" spans="1:13" ht="18" customHeight="1">
      <c r="A371" s="76" t="s">
        <v>271</v>
      </c>
      <c r="B371" s="52" t="s">
        <v>426</v>
      </c>
      <c r="C371" s="52" t="s">
        <v>60</v>
      </c>
      <c r="D371" s="52" t="s">
        <v>59</v>
      </c>
      <c r="E371" s="52" t="s">
        <v>429</v>
      </c>
      <c r="F371" s="52"/>
      <c r="G371" s="52"/>
      <c r="H371" s="53"/>
      <c r="I371" s="57">
        <f aca="true" t="shared" si="76" ref="I371:J373">I372</f>
        <v>95.8</v>
      </c>
      <c r="J371" s="57">
        <f t="shared" si="76"/>
        <v>95.8</v>
      </c>
      <c r="K371" s="171"/>
      <c r="L371" s="60"/>
      <c r="M371" s="60"/>
    </row>
    <row r="372" spans="1:13" ht="27" customHeight="1">
      <c r="A372" s="76" t="s">
        <v>413</v>
      </c>
      <c r="B372" s="52" t="s">
        <v>426</v>
      </c>
      <c r="C372" s="52" t="s">
        <v>60</v>
      </c>
      <c r="D372" s="52" t="s">
        <v>59</v>
      </c>
      <c r="E372" s="52" t="s">
        <v>429</v>
      </c>
      <c r="F372" s="52" t="s">
        <v>117</v>
      </c>
      <c r="G372" s="52"/>
      <c r="H372" s="53"/>
      <c r="I372" s="57">
        <f t="shared" si="76"/>
        <v>95.8</v>
      </c>
      <c r="J372" s="57">
        <f t="shared" si="76"/>
        <v>95.8</v>
      </c>
      <c r="K372" s="171"/>
      <c r="L372" s="60"/>
      <c r="M372" s="60"/>
    </row>
    <row r="373" spans="1:13" ht="45.75" customHeight="1">
      <c r="A373" s="76" t="s">
        <v>414</v>
      </c>
      <c r="B373" s="52" t="s">
        <v>426</v>
      </c>
      <c r="C373" s="52" t="s">
        <v>60</v>
      </c>
      <c r="D373" s="52" t="s">
        <v>59</v>
      </c>
      <c r="E373" s="52" t="s">
        <v>429</v>
      </c>
      <c r="F373" s="52" t="s">
        <v>119</v>
      </c>
      <c r="G373" s="52"/>
      <c r="H373" s="53"/>
      <c r="I373" s="57">
        <f t="shared" si="76"/>
        <v>95.8</v>
      </c>
      <c r="J373" s="57">
        <f t="shared" si="76"/>
        <v>95.8</v>
      </c>
      <c r="K373" s="171"/>
      <c r="L373" s="60"/>
      <c r="M373" s="60"/>
    </row>
    <row r="374" spans="1:13" ht="18" customHeight="1">
      <c r="A374" s="79" t="s">
        <v>106</v>
      </c>
      <c r="B374" s="53" t="s">
        <v>426</v>
      </c>
      <c r="C374" s="53" t="s">
        <v>60</v>
      </c>
      <c r="D374" s="53" t="s">
        <v>59</v>
      </c>
      <c r="E374" s="53" t="s">
        <v>429</v>
      </c>
      <c r="F374" s="53" t="s">
        <v>119</v>
      </c>
      <c r="G374" s="53" t="s">
        <v>90</v>
      </c>
      <c r="H374" s="53"/>
      <c r="I374" s="59">
        <v>95.8</v>
      </c>
      <c r="J374" s="59">
        <v>95.8</v>
      </c>
      <c r="K374" s="171"/>
      <c r="L374" s="60"/>
      <c r="M374" s="60"/>
    </row>
    <row r="375" spans="1:13" ht="18" customHeight="1">
      <c r="A375" s="81" t="s">
        <v>46</v>
      </c>
      <c r="B375" s="54" t="s">
        <v>426</v>
      </c>
      <c r="C375" s="54" t="s">
        <v>62</v>
      </c>
      <c r="D375" s="52"/>
      <c r="E375" s="52"/>
      <c r="F375" s="52"/>
      <c r="G375" s="52"/>
      <c r="H375" s="53"/>
      <c r="I375" s="56">
        <f>I376+I381+I421</f>
        <v>40256.600000000006</v>
      </c>
      <c r="J375" s="56">
        <f>J376+J381+J421</f>
        <v>26475.899999999998</v>
      </c>
      <c r="K375" s="171"/>
      <c r="L375" s="60"/>
      <c r="M375" s="60"/>
    </row>
    <row r="376" spans="1:13" ht="17.25" customHeight="1">
      <c r="A376" s="81" t="s">
        <v>48</v>
      </c>
      <c r="B376" s="54" t="s">
        <v>426</v>
      </c>
      <c r="C376" s="54" t="s">
        <v>62</v>
      </c>
      <c r="D376" s="54" t="s">
        <v>63</v>
      </c>
      <c r="E376" s="54"/>
      <c r="F376" s="54"/>
      <c r="G376" s="54"/>
      <c r="H376" s="53"/>
      <c r="I376" s="56">
        <f aca="true" t="shared" si="77" ref="I376:J379">I377</f>
        <v>850</v>
      </c>
      <c r="J376" s="56">
        <f t="shared" si="77"/>
        <v>0</v>
      </c>
      <c r="K376" s="171"/>
      <c r="L376" s="60"/>
      <c r="M376" s="60"/>
    </row>
    <row r="377" spans="1:13" ht="49.5" customHeight="1">
      <c r="A377" s="75" t="s">
        <v>373</v>
      </c>
      <c r="B377" s="181" t="s">
        <v>426</v>
      </c>
      <c r="C377" s="52" t="s">
        <v>62</v>
      </c>
      <c r="D377" s="52" t="s">
        <v>63</v>
      </c>
      <c r="E377" s="52" t="s">
        <v>380</v>
      </c>
      <c r="F377" s="52"/>
      <c r="G377" s="52"/>
      <c r="H377" s="53"/>
      <c r="I377" s="57">
        <f t="shared" si="77"/>
        <v>850</v>
      </c>
      <c r="J377" s="57">
        <f t="shared" si="77"/>
        <v>0</v>
      </c>
      <c r="K377" s="171"/>
      <c r="L377" s="60"/>
      <c r="M377" s="60"/>
    </row>
    <row r="378" spans="1:13" ht="48" customHeight="1">
      <c r="A378" s="75" t="s">
        <v>420</v>
      </c>
      <c r="B378" s="52" t="s">
        <v>426</v>
      </c>
      <c r="C378" s="52" t="s">
        <v>62</v>
      </c>
      <c r="D378" s="52" t="s">
        <v>63</v>
      </c>
      <c r="E378" s="52" t="s">
        <v>380</v>
      </c>
      <c r="F378" s="52" t="s">
        <v>200</v>
      </c>
      <c r="G378" s="52"/>
      <c r="H378" s="53"/>
      <c r="I378" s="57">
        <f t="shared" si="77"/>
        <v>850</v>
      </c>
      <c r="J378" s="57">
        <f t="shared" si="77"/>
        <v>0</v>
      </c>
      <c r="K378" s="171"/>
      <c r="L378" s="60"/>
      <c r="M378" s="60"/>
    </row>
    <row r="379" spans="1:13" ht="18" customHeight="1">
      <c r="A379" s="185" t="s">
        <v>229</v>
      </c>
      <c r="B379" s="52" t="s">
        <v>426</v>
      </c>
      <c r="C379" s="52" t="s">
        <v>62</v>
      </c>
      <c r="D379" s="52" t="s">
        <v>63</v>
      </c>
      <c r="E379" s="52" t="s">
        <v>380</v>
      </c>
      <c r="F379" s="52" t="s">
        <v>27</v>
      </c>
      <c r="G379" s="52"/>
      <c r="H379" s="53"/>
      <c r="I379" s="57">
        <f t="shared" si="77"/>
        <v>850</v>
      </c>
      <c r="J379" s="57">
        <f t="shared" si="77"/>
        <v>0</v>
      </c>
      <c r="K379" s="171"/>
      <c r="L379" s="60"/>
      <c r="M379" s="60"/>
    </row>
    <row r="380" spans="1:13" ht="18" customHeight="1">
      <c r="A380" s="187" t="s">
        <v>106</v>
      </c>
      <c r="B380" s="53" t="s">
        <v>426</v>
      </c>
      <c r="C380" s="53" t="s">
        <v>62</v>
      </c>
      <c r="D380" s="53" t="s">
        <v>63</v>
      </c>
      <c r="E380" s="133" t="s">
        <v>380</v>
      </c>
      <c r="F380" s="53" t="s">
        <v>27</v>
      </c>
      <c r="G380" s="53" t="s">
        <v>90</v>
      </c>
      <c r="H380" s="53"/>
      <c r="I380" s="59">
        <v>850</v>
      </c>
      <c r="J380" s="59">
        <v>0</v>
      </c>
      <c r="K380" s="171"/>
      <c r="L380" s="60"/>
      <c r="M380" s="60"/>
    </row>
    <row r="381" spans="1:13" ht="18" customHeight="1">
      <c r="A381" s="76" t="s">
        <v>210</v>
      </c>
      <c r="B381" s="54" t="s">
        <v>426</v>
      </c>
      <c r="C381" s="54" t="s">
        <v>62</v>
      </c>
      <c r="D381" s="54" t="s">
        <v>58</v>
      </c>
      <c r="E381" s="52"/>
      <c r="F381" s="52"/>
      <c r="G381" s="52"/>
      <c r="H381" s="53"/>
      <c r="I381" s="56">
        <f>I382+I401+I407</f>
        <v>33741.3</v>
      </c>
      <c r="J381" s="56">
        <f>J382+J401+J407</f>
        <v>20810.6</v>
      </c>
      <c r="K381" s="171"/>
      <c r="L381" s="60"/>
      <c r="M381" s="60"/>
    </row>
    <row r="382" spans="1:13" ht="45.75" customHeight="1">
      <c r="A382" s="75" t="s">
        <v>173</v>
      </c>
      <c r="B382" s="52" t="s">
        <v>426</v>
      </c>
      <c r="C382" s="52" t="s">
        <v>62</v>
      </c>
      <c r="D382" s="52" t="s">
        <v>58</v>
      </c>
      <c r="E382" s="52" t="s">
        <v>319</v>
      </c>
      <c r="F382" s="52"/>
      <c r="G382" s="52"/>
      <c r="H382" s="53"/>
      <c r="I382" s="57">
        <f>I383+I391+I396</f>
        <v>7930</v>
      </c>
      <c r="J382" s="57">
        <f>J383+J391+J396</f>
        <v>7930</v>
      </c>
      <c r="K382" s="171"/>
      <c r="L382" s="60"/>
      <c r="M382" s="60"/>
    </row>
    <row r="383" spans="1:13" ht="47.25" customHeight="1">
      <c r="A383" s="75" t="s">
        <v>137</v>
      </c>
      <c r="B383" s="52" t="s">
        <v>426</v>
      </c>
      <c r="C383" s="52" t="s">
        <v>62</v>
      </c>
      <c r="D383" s="52" t="s">
        <v>58</v>
      </c>
      <c r="E383" s="52" t="s">
        <v>174</v>
      </c>
      <c r="F383" s="52"/>
      <c r="G383" s="52"/>
      <c r="H383" s="53"/>
      <c r="I383" s="57">
        <f>I384</f>
        <v>7030</v>
      </c>
      <c r="J383" s="57">
        <f>J384</f>
        <v>7030</v>
      </c>
      <c r="K383" s="171"/>
      <c r="L383" s="60"/>
      <c r="M383" s="60"/>
    </row>
    <row r="384" spans="1:13" ht="18" customHeight="1">
      <c r="A384" s="76" t="s">
        <v>271</v>
      </c>
      <c r="B384" s="52" t="s">
        <v>426</v>
      </c>
      <c r="C384" s="52" t="s">
        <v>62</v>
      </c>
      <c r="D384" s="52" t="s">
        <v>58</v>
      </c>
      <c r="E384" s="52" t="s">
        <v>175</v>
      </c>
      <c r="F384" s="52"/>
      <c r="G384" s="52"/>
      <c r="H384" s="53"/>
      <c r="I384" s="57">
        <f>I385+I388</f>
        <v>7030</v>
      </c>
      <c r="J384" s="57">
        <f>J385+J388</f>
        <v>7030</v>
      </c>
      <c r="K384" s="171"/>
      <c r="L384" s="60"/>
      <c r="M384" s="60"/>
    </row>
    <row r="385" spans="1:13" ht="28.5" customHeight="1">
      <c r="A385" s="76" t="s">
        <v>413</v>
      </c>
      <c r="B385" s="52" t="s">
        <v>426</v>
      </c>
      <c r="C385" s="52" t="s">
        <v>62</v>
      </c>
      <c r="D385" s="52" t="s">
        <v>58</v>
      </c>
      <c r="E385" s="52" t="s">
        <v>175</v>
      </c>
      <c r="F385" s="52" t="s">
        <v>117</v>
      </c>
      <c r="G385" s="52"/>
      <c r="H385" s="53"/>
      <c r="I385" s="57">
        <f>I386</f>
        <v>7000</v>
      </c>
      <c r="J385" s="57">
        <f>J386</f>
        <v>7000</v>
      </c>
      <c r="K385" s="171"/>
      <c r="L385" s="60"/>
      <c r="M385" s="60"/>
    </row>
    <row r="386" spans="1:13" ht="44.25" customHeight="1">
      <c r="A386" s="76" t="s">
        <v>414</v>
      </c>
      <c r="B386" s="52" t="s">
        <v>426</v>
      </c>
      <c r="C386" s="52" t="s">
        <v>62</v>
      </c>
      <c r="D386" s="52" t="s">
        <v>58</v>
      </c>
      <c r="E386" s="52" t="s">
        <v>175</v>
      </c>
      <c r="F386" s="52" t="s">
        <v>119</v>
      </c>
      <c r="G386" s="52"/>
      <c r="H386" s="53"/>
      <c r="I386" s="57">
        <f>I387</f>
        <v>7000</v>
      </c>
      <c r="J386" s="57">
        <f>J387</f>
        <v>7000</v>
      </c>
      <c r="K386" s="171"/>
      <c r="L386" s="60"/>
      <c r="M386" s="60"/>
    </row>
    <row r="387" spans="1:13" ht="18" customHeight="1">
      <c r="A387" s="79" t="s">
        <v>106</v>
      </c>
      <c r="B387" s="53" t="s">
        <v>426</v>
      </c>
      <c r="C387" s="53" t="s">
        <v>62</v>
      </c>
      <c r="D387" s="53" t="s">
        <v>58</v>
      </c>
      <c r="E387" s="53" t="s">
        <v>175</v>
      </c>
      <c r="F387" s="53" t="s">
        <v>119</v>
      </c>
      <c r="G387" s="53" t="s">
        <v>90</v>
      </c>
      <c r="H387" s="53"/>
      <c r="I387" s="59">
        <v>7000</v>
      </c>
      <c r="J387" s="59">
        <v>7000</v>
      </c>
      <c r="K387" s="171"/>
      <c r="L387" s="60"/>
      <c r="M387" s="60"/>
    </row>
    <row r="388" spans="1:13" ht="30" customHeight="1">
      <c r="A388" s="75" t="s">
        <v>131</v>
      </c>
      <c r="B388" s="52" t="s">
        <v>426</v>
      </c>
      <c r="C388" s="52" t="s">
        <v>62</v>
      </c>
      <c r="D388" s="52" t="s">
        <v>58</v>
      </c>
      <c r="E388" s="52" t="s">
        <v>175</v>
      </c>
      <c r="F388" s="52" t="s">
        <v>130</v>
      </c>
      <c r="G388" s="52"/>
      <c r="H388" s="53"/>
      <c r="I388" s="57">
        <f>I389</f>
        <v>30</v>
      </c>
      <c r="J388" s="57">
        <f>J389</f>
        <v>30</v>
      </c>
      <c r="K388" s="171"/>
      <c r="L388" s="60"/>
      <c r="M388" s="60"/>
    </row>
    <row r="389" spans="1:13" ht="18" customHeight="1">
      <c r="A389" s="75" t="s">
        <v>197</v>
      </c>
      <c r="B389" s="52" t="s">
        <v>426</v>
      </c>
      <c r="C389" s="52" t="s">
        <v>62</v>
      </c>
      <c r="D389" s="52" t="s">
        <v>58</v>
      </c>
      <c r="E389" s="52" t="s">
        <v>175</v>
      </c>
      <c r="F389" s="52" t="s">
        <v>196</v>
      </c>
      <c r="G389" s="52"/>
      <c r="H389" s="53"/>
      <c r="I389" s="57">
        <f>I390</f>
        <v>30</v>
      </c>
      <c r="J389" s="57">
        <f>J390</f>
        <v>30</v>
      </c>
      <c r="K389" s="171"/>
      <c r="L389" s="60"/>
      <c r="M389" s="60"/>
    </row>
    <row r="390" spans="1:13" ht="18" customHeight="1">
      <c r="A390" s="79" t="s">
        <v>106</v>
      </c>
      <c r="B390" s="53" t="s">
        <v>426</v>
      </c>
      <c r="C390" s="53" t="s">
        <v>62</v>
      </c>
      <c r="D390" s="53" t="s">
        <v>58</v>
      </c>
      <c r="E390" s="53" t="s">
        <v>175</v>
      </c>
      <c r="F390" s="53" t="s">
        <v>196</v>
      </c>
      <c r="G390" s="53" t="s">
        <v>90</v>
      </c>
      <c r="H390" s="53"/>
      <c r="I390" s="59">
        <v>30</v>
      </c>
      <c r="J390" s="59">
        <v>30</v>
      </c>
      <c r="K390" s="171"/>
      <c r="L390" s="60"/>
      <c r="M390" s="60"/>
    </row>
    <row r="391" spans="1:13" ht="34.5" customHeight="1">
      <c r="A391" s="75" t="s">
        <v>315</v>
      </c>
      <c r="B391" s="52" t="s">
        <v>426</v>
      </c>
      <c r="C391" s="52" t="s">
        <v>62</v>
      </c>
      <c r="D391" s="52" t="s">
        <v>58</v>
      </c>
      <c r="E391" s="52" t="s">
        <v>320</v>
      </c>
      <c r="F391" s="53"/>
      <c r="G391" s="53"/>
      <c r="H391" s="53"/>
      <c r="I391" s="57">
        <f aca="true" t="shared" si="78" ref="I391:J394">I392</f>
        <v>800</v>
      </c>
      <c r="J391" s="57">
        <f t="shared" si="78"/>
        <v>800</v>
      </c>
      <c r="K391" s="171"/>
      <c r="L391" s="60"/>
      <c r="M391" s="60"/>
    </row>
    <row r="392" spans="1:13" ht="18" customHeight="1">
      <c r="A392" s="76" t="s">
        <v>271</v>
      </c>
      <c r="B392" s="52" t="s">
        <v>426</v>
      </c>
      <c r="C392" s="52" t="s">
        <v>62</v>
      </c>
      <c r="D392" s="52" t="s">
        <v>58</v>
      </c>
      <c r="E392" s="52" t="s">
        <v>321</v>
      </c>
      <c r="F392" s="53"/>
      <c r="G392" s="53"/>
      <c r="H392" s="53"/>
      <c r="I392" s="57">
        <f t="shared" si="78"/>
        <v>800</v>
      </c>
      <c r="J392" s="57">
        <f t="shared" si="78"/>
        <v>800</v>
      </c>
      <c r="K392" s="171"/>
      <c r="L392" s="60"/>
      <c r="M392" s="60"/>
    </row>
    <row r="393" spans="1:13" ht="28.5" customHeight="1">
      <c r="A393" s="76" t="s">
        <v>413</v>
      </c>
      <c r="B393" s="52" t="s">
        <v>426</v>
      </c>
      <c r="C393" s="52" t="s">
        <v>62</v>
      </c>
      <c r="D393" s="52" t="s">
        <v>58</v>
      </c>
      <c r="E393" s="52" t="s">
        <v>321</v>
      </c>
      <c r="F393" s="53" t="s">
        <v>117</v>
      </c>
      <c r="G393" s="53"/>
      <c r="H393" s="53"/>
      <c r="I393" s="57">
        <f t="shared" si="78"/>
        <v>800</v>
      </c>
      <c r="J393" s="57">
        <f t="shared" si="78"/>
        <v>800</v>
      </c>
      <c r="K393" s="171"/>
      <c r="L393" s="60"/>
      <c r="M393" s="60"/>
    </row>
    <row r="394" spans="1:13" ht="45.75" customHeight="1">
      <c r="A394" s="76" t="s">
        <v>414</v>
      </c>
      <c r="B394" s="52" t="s">
        <v>426</v>
      </c>
      <c r="C394" s="52" t="s">
        <v>62</v>
      </c>
      <c r="D394" s="52" t="s">
        <v>58</v>
      </c>
      <c r="E394" s="52" t="s">
        <v>321</v>
      </c>
      <c r="F394" s="53" t="s">
        <v>119</v>
      </c>
      <c r="G394" s="53"/>
      <c r="H394" s="53"/>
      <c r="I394" s="57">
        <f t="shared" si="78"/>
        <v>800</v>
      </c>
      <c r="J394" s="57">
        <f t="shared" si="78"/>
        <v>800</v>
      </c>
      <c r="K394" s="171"/>
      <c r="L394" s="60"/>
      <c r="M394" s="60"/>
    </row>
    <row r="395" spans="1:13" ht="18" customHeight="1">
      <c r="A395" s="79" t="s">
        <v>106</v>
      </c>
      <c r="B395" s="53" t="s">
        <v>426</v>
      </c>
      <c r="C395" s="53" t="s">
        <v>62</v>
      </c>
      <c r="D395" s="53" t="s">
        <v>58</v>
      </c>
      <c r="E395" s="53" t="s">
        <v>321</v>
      </c>
      <c r="F395" s="53" t="s">
        <v>119</v>
      </c>
      <c r="G395" s="53" t="s">
        <v>90</v>
      </c>
      <c r="H395" s="53"/>
      <c r="I395" s="59">
        <v>800</v>
      </c>
      <c r="J395" s="59">
        <v>800</v>
      </c>
      <c r="K395" s="171"/>
      <c r="L395" s="60"/>
      <c r="M395" s="60"/>
    </row>
    <row r="396" spans="1:13" ht="36.75" customHeight="1">
      <c r="A396" s="75" t="s">
        <v>386</v>
      </c>
      <c r="B396" s="52" t="s">
        <v>426</v>
      </c>
      <c r="C396" s="52" t="s">
        <v>62</v>
      </c>
      <c r="D396" s="52" t="s">
        <v>58</v>
      </c>
      <c r="E396" s="52" t="s">
        <v>322</v>
      </c>
      <c r="F396" s="53"/>
      <c r="G396" s="53"/>
      <c r="H396" s="53"/>
      <c r="I396" s="57">
        <f aca="true" t="shared" si="79" ref="I396:J399">I397</f>
        <v>100</v>
      </c>
      <c r="J396" s="57">
        <f t="shared" si="79"/>
        <v>100</v>
      </c>
      <c r="K396" s="171"/>
      <c r="L396" s="60"/>
      <c r="M396" s="60"/>
    </row>
    <row r="397" spans="1:13" ht="18" customHeight="1">
      <c r="A397" s="76" t="s">
        <v>271</v>
      </c>
      <c r="B397" s="52" t="s">
        <v>426</v>
      </c>
      <c r="C397" s="52" t="s">
        <v>62</v>
      </c>
      <c r="D397" s="52" t="s">
        <v>58</v>
      </c>
      <c r="E397" s="52" t="s">
        <v>323</v>
      </c>
      <c r="F397" s="53"/>
      <c r="G397" s="53"/>
      <c r="H397" s="53"/>
      <c r="I397" s="57">
        <f t="shared" si="79"/>
        <v>100</v>
      </c>
      <c r="J397" s="57">
        <f t="shared" si="79"/>
        <v>100</v>
      </c>
      <c r="K397" s="171"/>
      <c r="L397" s="60"/>
      <c r="M397" s="60"/>
    </row>
    <row r="398" spans="1:13" ht="33" customHeight="1">
      <c r="A398" s="76" t="s">
        <v>413</v>
      </c>
      <c r="B398" s="52" t="s">
        <v>426</v>
      </c>
      <c r="C398" s="52" t="s">
        <v>62</v>
      </c>
      <c r="D398" s="52" t="s">
        <v>58</v>
      </c>
      <c r="E398" s="52" t="s">
        <v>323</v>
      </c>
      <c r="F398" s="52" t="s">
        <v>117</v>
      </c>
      <c r="G398" s="53"/>
      <c r="H398" s="53"/>
      <c r="I398" s="57">
        <f t="shared" si="79"/>
        <v>100</v>
      </c>
      <c r="J398" s="57">
        <f t="shared" si="79"/>
        <v>100</v>
      </c>
      <c r="K398" s="171"/>
      <c r="L398" s="60"/>
      <c r="M398" s="60"/>
    </row>
    <row r="399" spans="1:13" ht="48" customHeight="1">
      <c r="A399" s="76" t="s">
        <v>414</v>
      </c>
      <c r="B399" s="52" t="s">
        <v>426</v>
      </c>
      <c r="C399" s="52" t="s">
        <v>62</v>
      </c>
      <c r="D399" s="52" t="s">
        <v>58</v>
      </c>
      <c r="E399" s="52" t="s">
        <v>323</v>
      </c>
      <c r="F399" s="52" t="s">
        <v>119</v>
      </c>
      <c r="G399" s="53"/>
      <c r="H399" s="53"/>
      <c r="I399" s="57">
        <f t="shared" si="79"/>
        <v>100</v>
      </c>
      <c r="J399" s="57">
        <f t="shared" si="79"/>
        <v>100</v>
      </c>
      <c r="K399" s="171"/>
      <c r="L399" s="60"/>
      <c r="M399" s="60"/>
    </row>
    <row r="400" spans="1:13" ht="18" customHeight="1">
      <c r="A400" s="79" t="s">
        <v>106</v>
      </c>
      <c r="B400" s="53" t="s">
        <v>426</v>
      </c>
      <c r="C400" s="53" t="s">
        <v>62</v>
      </c>
      <c r="D400" s="53" t="s">
        <v>58</v>
      </c>
      <c r="E400" s="53" t="s">
        <v>323</v>
      </c>
      <c r="F400" s="53" t="s">
        <v>119</v>
      </c>
      <c r="G400" s="53" t="s">
        <v>90</v>
      </c>
      <c r="H400" s="53"/>
      <c r="I400" s="59">
        <v>100</v>
      </c>
      <c r="J400" s="59">
        <v>100</v>
      </c>
      <c r="K400" s="171"/>
      <c r="L400" s="60"/>
      <c r="M400" s="60"/>
    </row>
    <row r="401" spans="1:13" ht="60.75" customHeight="1">
      <c r="A401" s="76" t="s">
        <v>415</v>
      </c>
      <c r="B401" s="52" t="s">
        <v>426</v>
      </c>
      <c r="C401" s="52" t="s">
        <v>62</v>
      </c>
      <c r="D401" s="52" t="s">
        <v>58</v>
      </c>
      <c r="E401" s="52" t="s">
        <v>311</v>
      </c>
      <c r="F401" s="52"/>
      <c r="G401" s="52"/>
      <c r="H401" s="53"/>
      <c r="I401" s="57">
        <f aca="true" t="shared" si="80" ref="I401:J405">I402</f>
        <v>12500</v>
      </c>
      <c r="J401" s="57">
        <f t="shared" si="80"/>
        <v>12500</v>
      </c>
      <c r="K401" s="171"/>
      <c r="L401" s="60"/>
      <c r="M401" s="60"/>
    </row>
    <row r="402" spans="1:13" ht="60" customHeight="1">
      <c r="A402" s="76" t="s">
        <v>421</v>
      </c>
      <c r="B402" s="52" t="s">
        <v>426</v>
      </c>
      <c r="C402" s="52" t="s">
        <v>62</v>
      </c>
      <c r="D402" s="52" t="s">
        <v>58</v>
      </c>
      <c r="E402" s="52" t="s">
        <v>313</v>
      </c>
      <c r="F402" s="52"/>
      <c r="G402" s="52"/>
      <c r="H402" s="53"/>
      <c r="I402" s="57">
        <f t="shared" si="80"/>
        <v>12500</v>
      </c>
      <c r="J402" s="57">
        <f t="shared" si="80"/>
        <v>12500</v>
      </c>
      <c r="K402" s="171"/>
      <c r="L402" s="60"/>
      <c r="M402" s="60"/>
    </row>
    <row r="403" spans="1:13" ht="18" customHeight="1">
      <c r="A403" s="76" t="s">
        <v>271</v>
      </c>
      <c r="B403" s="52" t="s">
        <v>426</v>
      </c>
      <c r="C403" s="52" t="s">
        <v>62</v>
      </c>
      <c r="D403" s="52" t="s">
        <v>58</v>
      </c>
      <c r="E403" s="52" t="s">
        <v>314</v>
      </c>
      <c r="F403" s="52"/>
      <c r="G403" s="52"/>
      <c r="H403" s="53"/>
      <c r="I403" s="57">
        <f t="shared" si="80"/>
        <v>12500</v>
      </c>
      <c r="J403" s="57">
        <f t="shared" si="80"/>
        <v>12500</v>
      </c>
      <c r="K403" s="171"/>
      <c r="L403" s="60"/>
      <c r="M403" s="60"/>
    </row>
    <row r="404" spans="1:13" ht="33.75" customHeight="1">
      <c r="A404" s="76" t="s">
        <v>413</v>
      </c>
      <c r="B404" s="52" t="s">
        <v>426</v>
      </c>
      <c r="C404" s="52" t="s">
        <v>62</v>
      </c>
      <c r="D404" s="52" t="s">
        <v>58</v>
      </c>
      <c r="E404" s="52" t="s">
        <v>314</v>
      </c>
      <c r="F404" s="52" t="s">
        <v>117</v>
      </c>
      <c r="G404" s="52"/>
      <c r="H404" s="53"/>
      <c r="I404" s="57">
        <f t="shared" si="80"/>
        <v>12500</v>
      </c>
      <c r="J404" s="57">
        <f t="shared" si="80"/>
        <v>12500</v>
      </c>
      <c r="K404" s="171"/>
      <c r="L404" s="60"/>
      <c r="M404" s="60"/>
    </row>
    <row r="405" spans="1:13" ht="45.75" customHeight="1">
      <c r="A405" s="76" t="s">
        <v>414</v>
      </c>
      <c r="B405" s="52" t="s">
        <v>426</v>
      </c>
      <c r="C405" s="52" t="s">
        <v>62</v>
      </c>
      <c r="D405" s="52" t="s">
        <v>58</v>
      </c>
      <c r="E405" s="52" t="s">
        <v>314</v>
      </c>
      <c r="F405" s="52" t="s">
        <v>119</v>
      </c>
      <c r="G405" s="52"/>
      <c r="H405" s="53"/>
      <c r="I405" s="57">
        <f t="shared" si="80"/>
        <v>12500</v>
      </c>
      <c r="J405" s="57">
        <f t="shared" si="80"/>
        <v>12500</v>
      </c>
      <c r="K405" s="171"/>
      <c r="L405" s="60"/>
      <c r="M405" s="60"/>
    </row>
    <row r="406" spans="1:13" ht="18" customHeight="1">
      <c r="A406" s="79" t="s">
        <v>106</v>
      </c>
      <c r="B406" s="53" t="s">
        <v>426</v>
      </c>
      <c r="C406" s="53" t="s">
        <v>62</v>
      </c>
      <c r="D406" s="53" t="s">
        <v>58</v>
      </c>
      <c r="E406" s="53" t="s">
        <v>314</v>
      </c>
      <c r="F406" s="53" t="s">
        <v>119</v>
      </c>
      <c r="G406" s="53" t="s">
        <v>90</v>
      </c>
      <c r="H406" s="53"/>
      <c r="I406" s="59">
        <v>12500</v>
      </c>
      <c r="J406" s="59">
        <v>12500</v>
      </c>
      <c r="K406" s="171"/>
      <c r="L406" s="60"/>
      <c r="M406" s="60"/>
    </row>
    <row r="407" spans="1:13" ht="43.5" customHeight="1">
      <c r="A407" s="87" t="s">
        <v>376</v>
      </c>
      <c r="B407" s="52" t="s">
        <v>426</v>
      </c>
      <c r="C407" s="52" t="s">
        <v>62</v>
      </c>
      <c r="D407" s="52" t="s">
        <v>58</v>
      </c>
      <c r="E407" s="52" t="s">
        <v>5</v>
      </c>
      <c r="F407" s="52"/>
      <c r="G407" s="52"/>
      <c r="H407" s="53"/>
      <c r="I407" s="57">
        <f>I408</f>
        <v>13311.300000000001</v>
      </c>
      <c r="J407" s="57">
        <f>J408</f>
        <v>380.6</v>
      </c>
      <c r="K407" s="171"/>
      <c r="L407" s="60"/>
      <c r="M407" s="60"/>
    </row>
    <row r="408" spans="1:13" ht="60" customHeight="1">
      <c r="A408" s="76" t="s">
        <v>6</v>
      </c>
      <c r="B408" s="52" t="s">
        <v>426</v>
      </c>
      <c r="C408" s="52" t="s">
        <v>62</v>
      </c>
      <c r="D408" s="52" t="s">
        <v>58</v>
      </c>
      <c r="E408" s="52" t="s">
        <v>7</v>
      </c>
      <c r="F408" s="52"/>
      <c r="G408" s="52"/>
      <c r="H408" s="53"/>
      <c r="I408" s="57">
        <f>I409+I413+I417</f>
        <v>13311.300000000001</v>
      </c>
      <c r="J408" s="57">
        <f>J409+J413+J417</f>
        <v>380.6</v>
      </c>
      <c r="K408" s="171"/>
      <c r="L408" s="60"/>
      <c r="M408" s="60"/>
    </row>
    <row r="409" spans="1:13" ht="18" customHeight="1">
      <c r="A409" s="76" t="s">
        <v>271</v>
      </c>
      <c r="B409" s="52" t="s">
        <v>426</v>
      </c>
      <c r="C409" s="52" t="s">
        <v>62</v>
      </c>
      <c r="D409" s="52" t="s">
        <v>58</v>
      </c>
      <c r="E409" s="52" t="s">
        <v>8</v>
      </c>
      <c r="F409" s="52"/>
      <c r="G409" s="52"/>
      <c r="H409" s="53"/>
      <c r="I409" s="57">
        <f aca="true" t="shared" si="81" ref="I409:J411">I410</f>
        <v>130.6</v>
      </c>
      <c r="J409" s="57">
        <f t="shared" si="81"/>
        <v>130.6</v>
      </c>
      <c r="K409" s="171"/>
      <c r="L409" s="60"/>
      <c r="M409" s="60"/>
    </row>
    <row r="410" spans="1:13" ht="29.25" customHeight="1">
      <c r="A410" s="76" t="s">
        <v>413</v>
      </c>
      <c r="B410" s="52" t="s">
        <v>426</v>
      </c>
      <c r="C410" s="52" t="s">
        <v>62</v>
      </c>
      <c r="D410" s="52" t="s">
        <v>58</v>
      </c>
      <c r="E410" s="52" t="s">
        <v>8</v>
      </c>
      <c r="F410" s="52" t="s">
        <v>117</v>
      </c>
      <c r="G410" s="52"/>
      <c r="H410" s="53"/>
      <c r="I410" s="57">
        <f t="shared" si="81"/>
        <v>130.6</v>
      </c>
      <c r="J410" s="57">
        <f t="shared" si="81"/>
        <v>130.6</v>
      </c>
      <c r="K410" s="171"/>
      <c r="L410" s="60"/>
      <c r="M410" s="60"/>
    </row>
    <row r="411" spans="1:13" ht="44.25" customHeight="1">
      <c r="A411" s="76" t="s">
        <v>414</v>
      </c>
      <c r="B411" s="52" t="s">
        <v>426</v>
      </c>
      <c r="C411" s="52" t="s">
        <v>62</v>
      </c>
      <c r="D411" s="52" t="s">
        <v>58</v>
      </c>
      <c r="E411" s="52" t="s">
        <v>8</v>
      </c>
      <c r="F411" s="52" t="s">
        <v>119</v>
      </c>
      <c r="G411" s="52"/>
      <c r="H411" s="53"/>
      <c r="I411" s="57">
        <f t="shared" si="81"/>
        <v>130.6</v>
      </c>
      <c r="J411" s="57">
        <f t="shared" si="81"/>
        <v>130.6</v>
      </c>
      <c r="K411" s="171"/>
      <c r="L411" s="60"/>
      <c r="M411" s="60"/>
    </row>
    <row r="412" spans="1:13" ht="18" customHeight="1">
      <c r="A412" s="79" t="s">
        <v>106</v>
      </c>
      <c r="B412" s="53" t="s">
        <v>426</v>
      </c>
      <c r="C412" s="53" t="s">
        <v>62</v>
      </c>
      <c r="D412" s="53" t="s">
        <v>58</v>
      </c>
      <c r="E412" s="53" t="s">
        <v>8</v>
      </c>
      <c r="F412" s="53" t="s">
        <v>119</v>
      </c>
      <c r="G412" s="53" t="s">
        <v>90</v>
      </c>
      <c r="H412" s="53"/>
      <c r="I412" s="59">
        <v>130.6</v>
      </c>
      <c r="J412" s="59">
        <v>130.6</v>
      </c>
      <c r="K412" s="171"/>
      <c r="L412" s="60"/>
      <c r="M412" s="60"/>
    </row>
    <row r="413" spans="1:13" ht="18" customHeight="1">
      <c r="A413" s="76" t="s">
        <v>271</v>
      </c>
      <c r="B413" s="52" t="s">
        <v>426</v>
      </c>
      <c r="C413" s="52" t="s">
        <v>62</v>
      </c>
      <c r="D413" s="52" t="s">
        <v>58</v>
      </c>
      <c r="E413" s="52" t="s">
        <v>8</v>
      </c>
      <c r="F413" s="52"/>
      <c r="G413" s="52"/>
      <c r="H413" s="53"/>
      <c r="I413" s="57">
        <f aca="true" t="shared" si="82" ref="I413:J415">I414</f>
        <v>12930.7</v>
      </c>
      <c r="J413" s="57">
        <f t="shared" si="82"/>
        <v>0</v>
      </c>
      <c r="K413" s="171"/>
      <c r="L413" s="60"/>
      <c r="M413" s="60"/>
    </row>
    <row r="414" spans="1:13" ht="36" customHeight="1">
      <c r="A414" s="76" t="s">
        <v>413</v>
      </c>
      <c r="B414" s="52" t="s">
        <v>426</v>
      </c>
      <c r="C414" s="52" t="s">
        <v>62</v>
      </c>
      <c r="D414" s="52" t="s">
        <v>58</v>
      </c>
      <c r="E414" s="52" t="s">
        <v>8</v>
      </c>
      <c r="F414" s="52" t="s">
        <v>117</v>
      </c>
      <c r="G414" s="52"/>
      <c r="H414" s="53"/>
      <c r="I414" s="57">
        <f t="shared" si="82"/>
        <v>12930.7</v>
      </c>
      <c r="J414" s="57">
        <f t="shared" si="82"/>
        <v>0</v>
      </c>
      <c r="K414" s="171"/>
      <c r="L414" s="60"/>
      <c r="M414" s="60"/>
    </row>
    <row r="415" spans="1:13" ht="46.5" customHeight="1">
      <c r="A415" s="76" t="s">
        <v>414</v>
      </c>
      <c r="B415" s="52" t="s">
        <v>426</v>
      </c>
      <c r="C415" s="52" t="s">
        <v>62</v>
      </c>
      <c r="D415" s="52" t="s">
        <v>58</v>
      </c>
      <c r="E415" s="52" t="s">
        <v>8</v>
      </c>
      <c r="F415" s="52" t="s">
        <v>119</v>
      </c>
      <c r="G415" s="52"/>
      <c r="H415" s="53"/>
      <c r="I415" s="57">
        <f t="shared" si="82"/>
        <v>12930.7</v>
      </c>
      <c r="J415" s="57">
        <f t="shared" si="82"/>
        <v>0</v>
      </c>
      <c r="K415" s="171"/>
      <c r="L415" s="60"/>
      <c r="M415" s="60"/>
    </row>
    <row r="416" spans="1:13" ht="18" customHeight="1">
      <c r="A416" s="79" t="s">
        <v>107</v>
      </c>
      <c r="B416" s="53" t="s">
        <v>426</v>
      </c>
      <c r="C416" s="53" t="s">
        <v>62</v>
      </c>
      <c r="D416" s="53" t="s">
        <v>58</v>
      </c>
      <c r="E416" s="53" t="s">
        <v>8</v>
      </c>
      <c r="F416" s="53" t="s">
        <v>119</v>
      </c>
      <c r="G416" s="53" t="s">
        <v>91</v>
      </c>
      <c r="H416" s="53"/>
      <c r="I416" s="59">
        <v>12930.7</v>
      </c>
      <c r="J416" s="59">
        <v>0</v>
      </c>
      <c r="K416" s="171"/>
      <c r="L416" s="60"/>
      <c r="M416" s="60"/>
    </row>
    <row r="417" spans="1:13" ht="18" customHeight="1">
      <c r="A417" s="76" t="s">
        <v>271</v>
      </c>
      <c r="B417" s="52" t="s">
        <v>426</v>
      </c>
      <c r="C417" s="52" t="s">
        <v>62</v>
      </c>
      <c r="D417" s="52" t="s">
        <v>58</v>
      </c>
      <c r="E417" s="52" t="s">
        <v>429</v>
      </c>
      <c r="F417" s="52"/>
      <c r="G417" s="52"/>
      <c r="H417" s="53"/>
      <c r="I417" s="57">
        <f aca="true" t="shared" si="83" ref="I417:J419">I418</f>
        <v>250</v>
      </c>
      <c r="J417" s="57">
        <f t="shared" si="83"/>
        <v>250</v>
      </c>
      <c r="K417" s="171"/>
      <c r="L417" s="60"/>
      <c r="M417" s="60"/>
    </row>
    <row r="418" spans="1:13" ht="30" customHeight="1">
      <c r="A418" s="76" t="s">
        <v>413</v>
      </c>
      <c r="B418" s="52" t="s">
        <v>426</v>
      </c>
      <c r="C418" s="52" t="s">
        <v>62</v>
      </c>
      <c r="D418" s="52" t="s">
        <v>58</v>
      </c>
      <c r="E418" s="52" t="s">
        <v>429</v>
      </c>
      <c r="F418" s="52" t="s">
        <v>117</v>
      </c>
      <c r="G418" s="52"/>
      <c r="H418" s="53"/>
      <c r="I418" s="57">
        <f t="shared" si="83"/>
        <v>250</v>
      </c>
      <c r="J418" s="57">
        <f t="shared" si="83"/>
        <v>250</v>
      </c>
      <c r="K418" s="171"/>
      <c r="L418" s="60"/>
      <c r="M418" s="60"/>
    </row>
    <row r="419" spans="1:13" ht="45" customHeight="1">
      <c r="A419" s="76" t="s">
        <v>414</v>
      </c>
      <c r="B419" s="52" t="s">
        <v>426</v>
      </c>
      <c r="C419" s="52" t="s">
        <v>62</v>
      </c>
      <c r="D419" s="52" t="s">
        <v>58</v>
      </c>
      <c r="E419" s="52" t="s">
        <v>429</v>
      </c>
      <c r="F419" s="52" t="s">
        <v>119</v>
      </c>
      <c r="G419" s="52"/>
      <c r="H419" s="53"/>
      <c r="I419" s="57">
        <f t="shared" si="83"/>
        <v>250</v>
      </c>
      <c r="J419" s="57">
        <f t="shared" si="83"/>
        <v>250</v>
      </c>
      <c r="K419" s="171"/>
      <c r="L419" s="60"/>
      <c r="M419" s="60"/>
    </row>
    <row r="420" spans="1:13" ht="18" customHeight="1">
      <c r="A420" s="79" t="s">
        <v>106</v>
      </c>
      <c r="B420" s="53" t="s">
        <v>426</v>
      </c>
      <c r="C420" s="53" t="s">
        <v>62</v>
      </c>
      <c r="D420" s="53" t="s">
        <v>58</v>
      </c>
      <c r="E420" s="53" t="s">
        <v>429</v>
      </c>
      <c r="F420" s="53" t="s">
        <v>119</v>
      </c>
      <c r="G420" s="53" t="s">
        <v>90</v>
      </c>
      <c r="H420" s="53"/>
      <c r="I420" s="59">
        <v>250</v>
      </c>
      <c r="J420" s="59">
        <v>250</v>
      </c>
      <c r="K420" s="171"/>
      <c r="L420" s="60"/>
      <c r="M420" s="60"/>
    </row>
    <row r="421" spans="1:13" ht="35.25" customHeight="1">
      <c r="A421" s="184" t="s">
        <v>242</v>
      </c>
      <c r="B421" s="54" t="s">
        <v>426</v>
      </c>
      <c r="C421" s="54" t="s">
        <v>62</v>
      </c>
      <c r="D421" s="54" t="s">
        <v>62</v>
      </c>
      <c r="E421" s="54"/>
      <c r="F421" s="54"/>
      <c r="G421" s="54"/>
      <c r="H421" s="53"/>
      <c r="I421" s="56">
        <f>I422</f>
        <v>5665.3</v>
      </c>
      <c r="J421" s="56">
        <f>J422</f>
        <v>5665.3</v>
      </c>
      <c r="K421" s="171"/>
      <c r="L421" s="60"/>
      <c r="M421" s="60"/>
    </row>
    <row r="422" spans="1:13" ht="18" customHeight="1">
      <c r="A422" s="185" t="s">
        <v>30</v>
      </c>
      <c r="B422" s="52" t="s">
        <v>426</v>
      </c>
      <c r="C422" s="52" t="s">
        <v>62</v>
      </c>
      <c r="D422" s="52" t="s">
        <v>62</v>
      </c>
      <c r="E422" s="52" t="s">
        <v>243</v>
      </c>
      <c r="F422" s="52"/>
      <c r="G422" s="52"/>
      <c r="H422" s="53"/>
      <c r="I422" s="57">
        <f>I423</f>
        <v>5665.3</v>
      </c>
      <c r="J422" s="57">
        <f>J423</f>
        <v>5665.3</v>
      </c>
      <c r="K422" s="171"/>
      <c r="L422" s="60"/>
      <c r="M422" s="60"/>
    </row>
    <row r="423" spans="1:13" ht="32.25" customHeight="1">
      <c r="A423" s="185" t="s">
        <v>114</v>
      </c>
      <c r="B423" s="52" t="s">
        <v>426</v>
      </c>
      <c r="C423" s="52" t="s">
        <v>62</v>
      </c>
      <c r="D423" s="52" t="s">
        <v>62</v>
      </c>
      <c r="E423" s="52" t="s">
        <v>244</v>
      </c>
      <c r="F423" s="52"/>
      <c r="G423" s="52"/>
      <c r="H423" s="53"/>
      <c r="I423" s="57">
        <f>I424+I427</f>
        <v>5665.3</v>
      </c>
      <c r="J423" s="57">
        <f>J424+J427</f>
        <v>5665.3</v>
      </c>
      <c r="K423" s="171"/>
      <c r="L423" s="60"/>
      <c r="M423" s="60"/>
    </row>
    <row r="424" spans="1:13" ht="95.25" customHeight="1">
      <c r="A424" s="75" t="s">
        <v>412</v>
      </c>
      <c r="B424" s="52" t="s">
        <v>426</v>
      </c>
      <c r="C424" s="52" t="s">
        <v>62</v>
      </c>
      <c r="D424" s="52" t="s">
        <v>62</v>
      </c>
      <c r="E424" s="52" t="s">
        <v>244</v>
      </c>
      <c r="F424" s="52" t="s">
        <v>115</v>
      </c>
      <c r="G424" s="52"/>
      <c r="H424" s="53"/>
      <c r="I424" s="57">
        <f>I425</f>
        <v>5513.2</v>
      </c>
      <c r="J424" s="57">
        <f>J425</f>
        <v>5513.2</v>
      </c>
      <c r="K424" s="171"/>
      <c r="L424" s="60"/>
      <c r="M424" s="60"/>
    </row>
    <row r="425" spans="1:13" ht="35.25" customHeight="1">
      <c r="A425" s="75" t="s">
        <v>411</v>
      </c>
      <c r="B425" s="52" t="s">
        <v>426</v>
      </c>
      <c r="C425" s="52" t="s">
        <v>62</v>
      </c>
      <c r="D425" s="52" t="s">
        <v>62</v>
      </c>
      <c r="E425" s="52" t="s">
        <v>244</v>
      </c>
      <c r="F425" s="52" t="s">
        <v>116</v>
      </c>
      <c r="G425" s="52"/>
      <c r="H425" s="53"/>
      <c r="I425" s="57">
        <f>I426</f>
        <v>5513.2</v>
      </c>
      <c r="J425" s="57">
        <f>J426</f>
        <v>5513.2</v>
      </c>
      <c r="K425" s="171"/>
      <c r="L425" s="60"/>
      <c r="M425" s="60"/>
    </row>
    <row r="426" spans="1:13" ht="18.75" customHeight="1">
      <c r="A426" s="77" t="s">
        <v>106</v>
      </c>
      <c r="B426" s="53" t="s">
        <v>426</v>
      </c>
      <c r="C426" s="52" t="s">
        <v>62</v>
      </c>
      <c r="D426" s="52" t="s">
        <v>62</v>
      </c>
      <c r="E426" s="53" t="s">
        <v>244</v>
      </c>
      <c r="F426" s="53" t="s">
        <v>116</v>
      </c>
      <c r="G426" s="53" t="s">
        <v>90</v>
      </c>
      <c r="H426" s="53"/>
      <c r="I426" s="59">
        <v>5513.2</v>
      </c>
      <c r="J426" s="59">
        <v>5513.2</v>
      </c>
      <c r="K426" s="171"/>
      <c r="L426" s="60"/>
      <c r="M426" s="60"/>
    </row>
    <row r="427" spans="1:13" ht="28.5" customHeight="1">
      <c r="A427" s="76" t="s">
        <v>413</v>
      </c>
      <c r="B427" s="52" t="s">
        <v>426</v>
      </c>
      <c r="C427" s="52" t="s">
        <v>62</v>
      </c>
      <c r="D427" s="52" t="s">
        <v>62</v>
      </c>
      <c r="E427" s="52" t="s">
        <v>244</v>
      </c>
      <c r="F427" s="52" t="s">
        <v>117</v>
      </c>
      <c r="G427" s="52"/>
      <c r="H427" s="53"/>
      <c r="I427" s="57">
        <f>I428</f>
        <v>152.1</v>
      </c>
      <c r="J427" s="57">
        <f>J428</f>
        <v>152.1</v>
      </c>
      <c r="K427" s="171"/>
      <c r="L427" s="60"/>
      <c r="M427" s="60"/>
    </row>
    <row r="428" spans="1:13" ht="45">
      <c r="A428" s="76" t="s">
        <v>414</v>
      </c>
      <c r="B428" s="52" t="s">
        <v>426</v>
      </c>
      <c r="C428" s="52" t="s">
        <v>62</v>
      </c>
      <c r="D428" s="52" t="s">
        <v>62</v>
      </c>
      <c r="E428" s="52" t="s">
        <v>244</v>
      </c>
      <c r="F428" s="52" t="s">
        <v>119</v>
      </c>
      <c r="G428" s="52"/>
      <c r="H428" s="53"/>
      <c r="I428" s="57">
        <f>I429</f>
        <v>152.1</v>
      </c>
      <c r="J428" s="57">
        <f>J429</f>
        <v>152.1</v>
      </c>
      <c r="K428" s="171"/>
      <c r="L428" s="60"/>
      <c r="M428" s="60"/>
    </row>
    <row r="429" spans="1:13" ht="18">
      <c r="A429" s="77" t="s">
        <v>106</v>
      </c>
      <c r="B429" s="53" t="s">
        <v>426</v>
      </c>
      <c r="C429" s="52" t="s">
        <v>62</v>
      </c>
      <c r="D429" s="52" t="s">
        <v>62</v>
      </c>
      <c r="E429" s="53" t="s">
        <v>244</v>
      </c>
      <c r="F429" s="53" t="s">
        <v>119</v>
      </c>
      <c r="G429" s="53" t="s">
        <v>90</v>
      </c>
      <c r="H429" s="53"/>
      <c r="I429" s="59">
        <v>152.1</v>
      </c>
      <c r="J429" s="59">
        <v>152.1</v>
      </c>
      <c r="K429" s="171"/>
      <c r="L429" s="60"/>
      <c r="M429" s="60"/>
    </row>
    <row r="430" spans="1:13" ht="61.5" customHeight="1">
      <c r="A430" s="81" t="s">
        <v>159</v>
      </c>
      <c r="B430" s="54" t="s">
        <v>360</v>
      </c>
      <c r="C430" s="53"/>
      <c r="D430" s="53"/>
      <c r="E430" s="53"/>
      <c r="F430" s="54"/>
      <c r="G430" s="54"/>
      <c r="H430" s="54"/>
      <c r="I430" s="56">
        <f>I433+I470+I534+I525</f>
        <v>85016.8</v>
      </c>
      <c r="J430" s="56">
        <f>J433+J470+J534+J525</f>
        <v>85339.4</v>
      </c>
      <c r="K430" s="171"/>
      <c r="L430" s="60"/>
      <c r="M430" s="60"/>
    </row>
    <row r="431" spans="1:13" ht="18">
      <c r="A431" s="78" t="s">
        <v>106</v>
      </c>
      <c r="B431" s="54" t="s">
        <v>360</v>
      </c>
      <c r="C431" s="54"/>
      <c r="D431" s="54"/>
      <c r="E431" s="54"/>
      <c r="F431" s="54"/>
      <c r="G431" s="54" t="s">
        <v>90</v>
      </c>
      <c r="H431" s="54"/>
      <c r="I431" s="56">
        <f>I441+I448+I455+I478+I484+I490+I496+I499+I505+I514+I517+I521+I524+I545+I553+I548+I508+I461+I465+I469+I533+I542</f>
        <v>85016.8</v>
      </c>
      <c r="J431" s="56">
        <f>J441+J448+J455+J478+J484+J490+J496+J499+J505+J514+J517+J521+J524+J545+J553+J548+J508+J461+J465+J469+J533+J542</f>
        <v>85339.4</v>
      </c>
      <c r="K431" s="171"/>
      <c r="L431" s="60"/>
      <c r="M431" s="60"/>
    </row>
    <row r="432" spans="1:13" ht="18">
      <c r="A432" s="78" t="s">
        <v>107</v>
      </c>
      <c r="B432" s="54" t="s">
        <v>360</v>
      </c>
      <c r="C432" s="54"/>
      <c r="D432" s="54"/>
      <c r="E432" s="54"/>
      <c r="F432" s="54"/>
      <c r="G432" s="54" t="s">
        <v>91</v>
      </c>
      <c r="H432" s="54"/>
      <c r="I432" s="56">
        <v>0</v>
      </c>
      <c r="J432" s="56">
        <v>0</v>
      </c>
      <c r="K432" s="171"/>
      <c r="L432" s="60"/>
      <c r="M432" s="60"/>
    </row>
    <row r="433" spans="1:13" ht="18">
      <c r="A433" s="78" t="s">
        <v>49</v>
      </c>
      <c r="B433" s="54" t="s">
        <v>360</v>
      </c>
      <c r="C433" s="54" t="s">
        <v>64</v>
      </c>
      <c r="D433" s="52"/>
      <c r="E433" s="52"/>
      <c r="F433" s="54"/>
      <c r="G433" s="54"/>
      <c r="H433" s="54"/>
      <c r="I433" s="56">
        <f>I434+I456</f>
        <v>47855.2</v>
      </c>
      <c r="J433" s="56">
        <f>J434+J456</f>
        <v>47855.2</v>
      </c>
      <c r="K433" s="171"/>
      <c r="L433" s="60"/>
      <c r="M433" s="60"/>
    </row>
    <row r="434" spans="1:13" ht="18">
      <c r="A434" s="78" t="s">
        <v>368</v>
      </c>
      <c r="B434" s="54" t="s">
        <v>360</v>
      </c>
      <c r="C434" s="54" t="s">
        <v>64</v>
      </c>
      <c r="D434" s="54" t="s">
        <v>58</v>
      </c>
      <c r="E434" s="54"/>
      <c r="F434" s="54"/>
      <c r="G434" s="54"/>
      <c r="H434" s="54"/>
      <c r="I434" s="56">
        <f>I435+I442+I449</f>
        <v>47625.2</v>
      </c>
      <c r="J434" s="56">
        <f>J435+J442+J449</f>
        <v>47625.2</v>
      </c>
      <c r="K434" s="171"/>
      <c r="L434" s="60"/>
      <c r="M434" s="60"/>
    </row>
    <row r="435" spans="1:13" ht="45.75" customHeight="1">
      <c r="A435" s="75" t="s">
        <v>161</v>
      </c>
      <c r="B435" s="52" t="s">
        <v>360</v>
      </c>
      <c r="C435" s="52" t="s">
        <v>64</v>
      </c>
      <c r="D435" s="52" t="s">
        <v>58</v>
      </c>
      <c r="E435" s="52" t="s">
        <v>249</v>
      </c>
      <c r="F435" s="53"/>
      <c r="G435" s="53"/>
      <c r="H435" s="53"/>
      <c r="I435" s="57">
        <f aca="true" t="shared" si="84" ref="I435:J440">I436</f>
        <v>7798.7</v>
      </c>
      <c r="J435" s="57">
        <f t="shared" si="84"/>
        <v>7798.7</v>
      </c>
      <c r="K435" s="171"/>
      <c r="L435" s="60"/>
      <c r="M435" s="60"/>
    </row>
    <row r="436" spans="1:13" ht="45">
      <c r="A436" s="76" t="s">
        <v>145</v>
      </c>
      <c r="B436" s="52" t="s">
        <v>360</v>
      </c>
      <c r="C436" s="52" t="s">
        <v>64</v>
      </c>
      <c r="D436" s="52" t="s">
        <v>58</v>
      </c>
      <c r="E436" s="52" t="s">
        <v>230</v>
      </c>
      <c r="F436" s="52"/>
      <c r="G436" s="52"/>
      <c r="H436" s="52"/>
      <c r="I436" s="57">
        <f t="shared" si="84"/>
        <v>7798.7</v>
      </c>
      <c r="J436" s="57">
        <f t="shared" si="84"/>
        <v>7798.7</v>
      </c>
      <c r="K436" s="171"/>
      <c r="L436" s="60"/>
      <c r="M436" s="60"/>
    </row>
    <row r="437" spans="1:13" ht="45">
      <c r="A437" s="75" t="s">
        <v>188</v>
      </c>
      <c r="B437" s="52" t="s">
        <v>360</v>
      </c>
      <c r="C437" s="52" t="s">
        <v>64</v>
      </c>
      <c r="D437" s="52" t="s">
        <v>58</v>
      </c>
      <c r="E437" s="52" t="s">
        <v>231</v>
      </c>
      <c r="F437" s="52"/>
      <c r="G437" s="52"/>
      <c r="H437" s="52"/>
      <c r="I437" s="57">
        <f t="shared" si="84"/>
        <v>7798.7</v>
      </c>
      <c r="J437" s="57">
        <f t="shared" si="84"/>
        <v>7798.7</v>
      </c>
      <c r="K437" s="171"/>
      <c r="L437" s="60"/>
      <c r="M437" s="60"/>
    </row>
    <row r="438" spans="1:13" ht="18">
      <c r="A438" s="80" t="s">
        <v>271</v>
      </c>
      <c r="B438" s="52" t="s">
        <v>360</v>
      </c>
      <c r="C438" s="52" t="s">
        <v>64</v>
      </c>
      <c r="D438" s="52" t="s">
        <v>58</v>
      </c>
      <c r="E438" s="52" t="s">
        <v>232</v>
      </c>
      <c r="F438" s="53"/>
      <c r="G438" s="53"/>
      <c r="H438" s="52"/>
      <c r="I438" s="57">
        <f t="shared" si="84"/>
        <v>7798.7</v>
      </c>
      <c r="J438" s="57">
        <f t="shared" si="84"/>
        <v>7798.7</v>
      </c>
      <c r="K438" s="171"/>
      <c r="L438" s="60"/>
      <c r="M438" s="60"/>
    </row>
    <row r="439" spans="1:13" ht="45">
      <c r="A439" s="75" t="s">
        <v>121</v>
      </c>
      <c r="B439" s="52" t="s">
        <v>360</v>
      </c>
      <c r="C439" s="52" t="s">
        <v>64</v>
      </c>
      <c r="D439" s="52" t="s">
        <v>58</v>
      </c>
      <c r="E439" s="52" t="s">
        <v>232</v>
      </c>
      <c r="F439" s="52" t="s">
        <v>120</v>
      </c>
      <c r="G439" s="52"/>
      <c r="H439" s="52"/>
      <c r="I439" s="57">
        <f t="shared" si="84"/>
        <v>7798.7</v>
      </c>
      <c r="J439" s="57">
        <f t="shared" si="84"/>
        <v>7798.7</v>
      </c>
      <c r="K439" s="171"/>
      <c r="L439" s="60"/>
      <c r="M439" s="60"/>
    </row>
    <row r="440" spans="1:13" ht="18">
      <c r="A440" s="75" t="s">
        <v>123</v>
      </c>
      <c r="B440" s="52" t="s">
        <v>360</v>
      </c>
      <c r="C440" s="52" t="s">
        <v>64</v>
      </c>
      <c r="D440" s="52" t="s">
        <v>58</v>
      </c>
      <c r="E440" s="52" t="s">
        <v>233</v>
      </c>
      <c r="F440" s="52" t="s">
        <v>122</v>
      </c>
      <c r="G440" s="52"/>
      <c r="H440" s="52"/>
      <c r="I440" s="57">
        <f t="shared" si="84"/>
        <v>7798.7</v>
      </c>
      <c r="J440" s="57">
        <f t="shared" si="84"/>
        <v>7798.7</v>
      </c>
      <c r="K440" s="171"/>
      <c r="L440" s="60"/>
      <c r="M440" s="60"/>
    </row>
    <row r="441" spans="1:13" ht="21.75" customHeight="1">
      <c r="A441" s="77" t="s">
        <v>106</v>
      </c>
      <c r="B441" s="53" t="s">
        <v>360</v>
      </c>
      <c r="C441" s="53" t="s">
        <v>64</v>
      </c>
      <c r="D441" s="53" t="s">
        <v>58</v>
      </c>
      <c r="E441" s="53" t="s">
        <v>233</v>
      </c>
      <c r="F441" s="53" t="s">
        <v>122</v>
      </c>
      <c r="G441" s="53" t="s">
        <v>90</v>
      </c>
      <c r="H441" s="53"/>
      <c r="I441" s="59">
        <v>7798.7</v>
      </c>
      <c r="J441" s="59">
        <v>7798.7</v>
      </c>
      <c r="K441" s="171"/>
      <c r="L441" s="60"/>
      <c r="M441" s="60"/>
    </row>
    <row r="442" spans="1:13" ht="45">
      <c r="A442" s="75" t="s">
        <v>176</v>
      </c>
      <c r="B442" s="52" t="s">
        <v>360</v>
      </c>
      <c r="C442" s="52" t="s">
        <v>64</v>
      </c>
      <c r="D442" s="52" t="s">
        <v>58</v>
      </c>
      <c r="E442" s="52" t="s">
        <v>291</v>
      </c>
      <c r="F442" s="52"/>
      <c r="G442" s="52"/>
      <c r="H442" s="52"/>
      <c r="I442" s="57">
        <f>I443</f>
        <v>26744.1</v>
      </c>
      <c r="J442" s="57">
        <f>J443</f>
        <v>26744.1</v>
      </c>
      <c r="K442" s="171"/>
      <c r="L442" s="60"/>
      <c r="M442" s="60"/>
    </row>
    <row r="443" spans="1:13" ht="45">
      <c r="A443" s="75" t="s">
        <v>31</v>
      </c>
      <c r="B443" s="52" t="s">
        <v>360</v>
      </c>
      <c r="C443" s="52" t="s">
        <v>64</v>
      </c>
      <c r="D443" s="52" t="s">
        <v>58</v>
      </c>
      <c r="E443" s="52" t="s">
        <v>293</v>
      </c>
      <c r="F443" s="52"/>
      <c r="G443" s="52"/>
      <c r="H443" s="52"/>
      <c r="I443" s="57">
        <f>I444</f>
        <v>26744.1</v>
      </c>
      <c r="J443" s="57">
        <f>J444</f>
        <v>26744.1</v>
      </c>
      <c r="K443" s="171"/>
      <c r="L443" s="60"/>
      <c r="M443" s="60"/>
    </row>
    <row r="444" spans="1:13" ht="60">
      <c r="A444" s="76" t="s">
        <v>177</v>
      </c>
      <c r="B444" s="52" t="s">
        <v>360</v>
      </c>
      <c r="C444" s="52" t="s">
        <v>64</v>
      </c>
      <c r="D444" s="52" t="s">
        <v>58</v>
      </c>
      <c r="E444" s="52" t="s">
        <v>294</v>
      </c>
      <c r="F444" s="52"/>
      <c r="G444" s="52"/>
      <c r="H444" s="52"/>
      <c r="I444" s="57">
        <f aca="true" t="shared" si="85" ref="I444:J447">I445</f>
        <v>26744.1</v>
      </c>
      <c r="J444" s="57">
        <f t="shared" si="85"/>
        <v>26744.1</v>
      </c>
      <c r="K444" s="171"/>
      <c r="L444" s="60"/>
      <c r="M444" s="60"/>
    </row>
    <row r="445" spans="1:13" ht="18">
      <c r="A445" s="76" t="s">
        <v>271</v>
      </c>
      <c r="B445" s="52" t="s">
        <v>360</v>
      </c>
      <c r="C445" s="52" t="s">
        <v>64</v>
      </c>
      <c r="D445" s="52" t="s">
        <v>58</v>
      </c>
      <c r="E445" s="52" t="s">
        <v>295</v>
      </c>
      <c r="F445" s="52"/>
      <c r="G445" s="52"/>
      <c r="H445" s="52"/>
      <c r="I445" s="57">
        <f t="shared" si="85"/>
        <v>26744.1</v>
      </c>
      <c r="J445" s="57">
        <f t="shared" si="85"/>
        <v>26744.1</v>
      </c>
      <c r="K445" s="171"/>
      <c r="L445" s="60"/>
      <c r="M445" s="60"/>
    </row>
    <row r="446" spans="1:13" ht="45">
      <c r="A446" s="75" t="s">
        <v>121</v>
      </c>
      <c r="B446" s="52" t="s">
        <v>360</v>
      </c>
      <c r="C446" s="52" t="s">
        <v>64</v>
      </c>
      <c r="D446" s="52" t="s">
        <v>58</v>
      </c>
      <c r="E446" s="52" t="s">
        <v>295</v>
      </c>
      <c r="F446" s="52" t="s">
        <v>120</v>
      </c>
      <c r="G446" s="52"/>
      <c r="H446" s="52"/>
      <c r="I446" s="57">
        <f t="shared" si="85"/>
        <v>26744.1</v>
      </c>
      <c r="J446" s="57">
        <f t="shared" si="85"/>
        <v>26744.1</v>
      </c>
      <c r="K446" s="171"/>
      <c r="L446" s="60"/>
      <c r="M446" s="60"/>
    </row>
    <row r="447" spans="1:13" ht="18">
      <c r="A447" s="75" t="s">
        <v>123</v>
      </c>
      <c r="B447" s="52" t="s">
        <v>360</v>
      </c>
      <c r="C447" s="52" t="s">
        <v>64</v>
      </c>
      <c r="D447" s="52" t="s">
        <v>58</v>
      </c>
      <c r="E447" s="52" t="s">
        <v>295</v>
      </c>
      <c r="F447" s="52" t="s">
        <v>122</v>
      </c>
      <c r="G447" s="52"/>
      <c r="H447" s="52"/>
      <c r="I447" s="57">
        <f t="shared" si="85"/>
        <v>26744.1</v>
      </c>
      <c r="J447" s="57">
        <f t="shared" si="85"/>
        <v>26744.1</v>
      </c>
      <c r="K447" s="171"/>
      <c r="L447" s="60"/>
      <c r="M447" s="60"/>
    </row>
    <row r="448" spans="1:13" ht="19.5" customHeight="1">
      <c r="A448" s="77" t="s">
        <v>106</v>
      </c>
      <c r="B448" s="53" t="s">
        <v>360</v>
      </c>
      <c r="C448" s="53" t="s">
        <v>64</v>
      </c>
      <c r="D448" s="53" t="s">
        <v>58</v>
      </c>
      <c r="E448" s="53" t="s">
        <v>295</v>
      </c>
      <c r="F448" s="53" t="s">
        <v>122</v>
      </c>
      <c r="G448" s="53" t="s">
        <v>90</v>
      </c>
      <c r="H448" s="53"/>
      <c r="I448" s="59">
        <v>26744.1</v>
      </c>
      <c r="J448" s="59">
        <v>26744.1</v>
      </c>
      <c r="K448" s="171"/>
      <c r="L448" s="60"/>
      <c r="M448" s="60"/>
    </row>
    <row r="449" spans="1:13" ht="58.5" customHeight="1">
      <c r="A449" s="75" t="s">
        <v>466</v>
      </c>
      <c r="B449" s="52" t="s">
        <v>360</v>
      </c>
      <c r="C449" s="52" t="s">
        <v>64</v>
      </c>
      <c r="D449" s="52" t="s">
        <v>58</v>
      </c>
      <c r="E449" s="52" t="s">
        <v>342</v>
      </c>
      <c r="F449" s="52"/>
      <c r="G449" s="52"/>
      <c r="H449" s="52"/>
      <c r="I449" s="57">
        <f aca="true" t="shared" si="86" ref="I449:J454">I450</f>
        <v>13082.4</v>
      </c>
      <c r="J449" s="57">
        <f t="shared" si="86"/>
        <v>13082.4</v>
      </c>
      <c r="K449" s="171"/>
      <c r="L449" s="60"/>
      <c r="M449" s="60"/>
    </row>
    <row r="450" spans="1:13" ht="60">
      <c r="A450" s="75" t="s">
        <v>468</v>
      </c>
      <c r="B450" s="52" t="s">
        <v>360</v>
      </c>
      <c r="C450" s="52" t="s">
        <v>64</v>
      </c>
      <c r="D450" s="52" t="s">
        <v>58</v>
      </c>
      <c r="E450" s="52" t="s">
        <v>353</v>
      </c>
      <c r="F450" s="52"/>
      <c r="G450" s="52"/>
      <c r="H450" s="52"/>
      <c r="I450" s="57">
        <f t="shared" si="86"/>
        <v>13082.4</v>
      </c>
      <c r="J450" s="57">
        <f t="shared" si="86"/>
        <v>13082.4</v>
      </c>
      <c r="K450" s="171"/>
      <c r="L450" s="60"/>
      <c r="M450" s="60"/>
    </row>
    <row r="451" spans="1:13" ht="75">
      <c r="A451" s="75" t="s">
        <v>350</v>
      </c>
      <c r="B451" s="52" t="s">
        <v>360</v>
      </c>
      <c r="C451" s="52" t="s">
        <v>64</v>
      </c>
      <c r="D451" s="52" t="s">
        <v>58</v>
      </c>
      <c r="E451" s="52" t="s">
        <v>352</v>
      </c>
      <c r="F451" s="52"/>
      <c r="G451" s="52"/>
      <c r="H451" s="52"/>
      <c r="I451" s="57">
        <f t="shared" si="86"/>
        <v>13082.4</v>
      </c>
      <c r="J451" s="57">
        <f t="shared" si="86"/>
        <v>13082.4</v>
      </c>
      <c r="K451" s="171"/>
      <c r="L451" s="60"/>
      <c r="M451" s="60"/>
    </row>
    <row r="452" spans="1:13" ht="18">
      <c r="A452" s="76" t="s">
        <v>271</v>
      </c>
      <c r="B452" s="52" t="s">
        <v>360</v>
      </c>
      <c r="C452" s="52" t="s">
        <v>64</v>
      </c>
      <c r="D452" s="52" t="s">
        <v>58</v>
      </c>
      <c r="E452" s="52" t="s">
        <v>351</v>
      </c>
      <c r="F452" s="52"/>
      <c r="G452" s="52"/>
      <c r="H452" s="52"/>
      <c r="I452" s="57">
        <f t="shared" si="86"/>
        <v>13082.4</v>
      </c>
      <c r="J452" s="57">
        <f t="shared" si="86"/>
        <v>13082.4</v>
      </c>
      <c r="K452" s="171"/>
      <c r="L452" s="60"/>
      <c r="M452" s="60"/>
    </row>
    <row r="453" spans="1:13" ht="45">
      <c r="A453" s="75" t="s">
        <v>121</v>
      </c>
      <c r="B453" s="52" t="s">
        <v>360</v>
      </c>
      <c r="C453" s="52" t="s">
        <v>64</v>
      </c>
      <c r="D453" s="52" t="s">
        <v>58</v>
      </c>
      <c r="E453" s="52" t="s">
        <v>351</v>
      </c>
      <c r="F453" s="52" t="s">
        <v>120</v>
      </c>
      <c r="G453" s="52"/>
      <c r="H453" s="52"/>
      <c r="I453" s="57">
        <f t="shared" si="86"/>
        <v>13082.4</v>
      </c>
      <c r="J453" s="57">
        <f t="shared" si="86"/>
        <v>13082.4</v>
      </c>
      <c r="K453" s="171"/>
      <c r="L453" s="60"/>
      <c r="M453" s="60"/>
    </row>
    <row r="454" spans="1:13" ht="18">
      <c r="A454" s="75" t="s">
        <v>123</v>
      </c>
      <c r="B454" s="52" t="s">
        <v>360</v>
      </c>
      <c r="C454" s="52" t="s">
        <v>64</v>
      </c>
      <c r="D454" s="52" t="s">
        <v>58</v>
      </c>
      <c r="E454" s="52" t="s">
        <v>351</v>
      </c>
      <c r="F454" s="52" t="s">
        <v>122</v>
      </c>
      <c r="G454" s="52"/>
      <c r="H454" s="52"/>
      <c r="I454" s="57">
        <f t="shared" si="86"/>
        <v>13082.4</v>
      </c>
      <c r="J454" s="57">
        <f t="shared" si="86"/>
        <v>13082.4</v>
      </c>
      <c r="K454" s="171"/>
      <c r="L454" s="60"/>
      <c r="M454" s="60"/>
    </row>
    <row r="455" spans="1:13" ht="17.25" customHeight="1">
      <c r="A455" s="77" t="s">
        <v>106</v>
      </c>
      <c r="B455" s="53" t="s">
        <v>360</v>
      </c>
      <c r="C455" s="53" t="s">
        <v>64</v>
      </c>
      <c r="D455" s="53" t="s">
        <v>58</v>
      </c>
      <c r="E455" s="53" t="s">
        <v>351</v>
      </c>
      <c r="F455" s="53" t="s">
        <v>122</v>
      </c>
      <c r="G455" s="53" t="s">
        <v>90</v>
      </c>
      <c r="H455" s="53"/>
      <c r="I455" s="59">
        <v>13082.4</v>
      </c>
      <c r="J455" s="59">
        <v>13082.4</v>
      </c>
      <c r="K455" s="171"/>
      <c r="L455" s="60"/>
      <c r="M455" s="60"/>
    </row>
    <row r="456" spans="1:13" ht="17.25" customHeight="1">
      <c r="A456" s="78" t="s">
        <v>410</v>
      </c>
      <c r="B456" s="54" t="s">
        <v>360</v>
      </c>
      <c r="C456" s="54" t="s">
        <v>64</v>
      </c>
      <c r="D456" s="54" t="s">
        <v>64</v>
      </c>
      <c r="E456" s="54"/>
      <c r="F456" s="54"/>
      <c r="G456" s="54"/>
      <c r="H456" s="53"/>
      <c r="I456" s="56">
        <f>I457</f>
        <v>230</v>
      </c>
      <c r="J456" s="56">
        <f>J457</f>
        <v>230</v>
      </c>
      <c r="K456" s="171"/>
      <c r="L456" s="60"/>
      <c r="M456" s="60"/>
    </row>
    <row r="457" spans="1:13" ht="33" customHeight="1">
      <c r="A457" s="76" t="s">
        <v>400</v>
      </c>
      <c r="B457" s="52" t="s">
        <v>360</v>
      </c>
      <c r="C457" s="52" t="s">
        <v>64</v>
      </c>
      <c r="D457" s="52" t="s">
        <v>64</v>
      </c>
      <c r="E457" s="52" t="s">
        <v>272</v>
      </c>
      <c r="F457" s="52"/>
      <c r="G457" s="52"/>
      <c r="H457" s="53"/>
      <c r="I457" s="57">
        <f>I458+I462+I466</f>
        <v>230</v>
      </c>
      <c r="J457" s="57">
        <f>J458+J462+J466</f>
        <v>230</v>
      </c>
      <c r="K457" s="171"/>
      <c r="L457" s="60"/>
      <c r="M457" s="60"/>
    </row>
    <row r="458" spans="1:13" ht="28.5" customHeight="1">
      <c r="A458" s="76" t="s">
        <v>401</v>
      </c>
      <c r="B458" s="52" t="s">
        <v>360</v>
      </c>
      <c r="C458" s="52" t="s">
        <v>64</v>
      </c>
      <c r="D458" s="52" t="s">
        <v>64</v>
      </c>
      <c r="E458" s="52" t="s">
        <v>443</v>
      </c>
      <c r="F458" s="52"/>
      <c r="G458" s="52"/>
      <c r="H458" s="53"/>
      <c r="I458" s="57">
        <f aca="true" t="shared" si="87" ref="I458:J460">I459</f>
        <v>100</v>
      </c>
      <c r="J458" s="57">
        <f t="shared" si="87"/>
        <v>100</v>
      </c>
      <c r="K458" s="171"/>
      <c r="L458" s="60"/>
      <c r="M458" s="60"/>
    </row>
    <row r="459" spans="1:13" ht="32.25" customHeight="1">
      <c r="A459" s="76" t="s">
        <v>413</v>
      </c>
      <c r="B459" s="52" t="s">
        <v>360</v>
      </c>
      <c r="C459" s="52" t="s">
        <v>64</v>
      </c>
      <c r="D459" s="52" t="s">
        <v>64</v>
      </c>
      <c r="E459" s="52" t="s">
        <v>310</v>
      </c>
      <c r="F459" s="52" t="s">
        <v>117</v>
      </c>
      <c r="G459" s="52"/>
      <c r="H459" s="53"/>
      <c r="I459" s="57">
        <f t="shared" si="87"/>
        <v>100</v>
      </c>
      <c r="J459" s="57">
        <f t="shared" si="87"/>
        <v>100</v>
      </c>
      <c r="K459" s="171"/>
      <c r="L459" s="60"/>
      <c r="M459" s="60"/>
    </row>
    <row r="460" spans="1:13" ht="43.5" customHeight="1">
      <c r="A460" s="76" t="s">
        <v>414</v>
      </c>
      <c r="B460" s="52" t="s">
        <v>360</v>
      </c>
      <c r="C460" s="52" t="s">
        <v>64</v>
      </c>
      <c r="D460" s="52" t="s">
        <v>64</v>
      </c>
      <c r="E460" s="52" t="s">
        <v>310</v>
      </c>
      <c r="F460" s="52" t="s">
        <v>119</v>
      </c>
      <c r="G460" s="52"/>
      <c r="H460" s="53"/>
      <c r="I460" s="57">
        <f t="shared" si="87"/>
        <v>100</v>
      </c>
      <c r="J460" s="57">
        <f t="shared" si="87"/>
        <v>100</v>
      </c>
      <c r="K460" s="171"/>
      <c r="L460" s="60"/>
      <c r="M460" s="60"/>
    </row>
    <row r="461" spans="1:13" ht="17.25" customHeight="1">
      <c r="A461" s="79" t="s">
        <v>106</v>
      </c>
      <c r="B461" s="53" t="s">
        <v>360</v>
      </c>
      <c r="C461" s="53" t="s">
        <v>64</v>
      </c>
      <c r="D461" s="53" t="s">
        <v>64</v>
      </c>
      <c r="E461" s="53" t="s">
        <v>310</v>
      </c>
      <c r="F461" s="53" t="s">
        <v>119</v>
      </c>
      <c r="G461" s="53" t="s">
        <v>90</v>
      </c>
      <c r="H461" s="53"/>
      <c r="I461" s="59">
        <v>100</v>
      </c>
      <c r="J461" s="59">
        <v>100</v>
      </c>
      <c r="K461" s="171"/>
      <c r="L461" s="60"/>
      <c r="M461" s="60"/>
    </row>
    <row r="462" spans="1:13" ht="43.5" customHeight="1">
      <c r="A462" s="76" t="s">
        <v>402</v>
      </c>
      <c r="B462" s="52" t="s">
        <v>360</v>
      </c>
      <c r="C462" s="52" t="s">
        <v>64</v>
      </c>
      <c r="D462" s="52" t="s">
        <v>64</v>
      </c>
      <c r="E462" s="52" t="s">
        <v>444</v>
      </c>
      <c r="F462" s="52"/>
      <c r="G462" s="52"/>
      <c r="H462" s="53"/>
      <c r="I462" s="57">
        <f aca="true" t="shared" si="88" ref="I462:J464">I463</f>
        <v>100</v>
      </c>
      <c r="J462" s="57">
        <f t="shared" si="88"/>
        <v>100</v>
      </c>
      <c r="K462" s="171"/>
      <c r="L462" s="60"/>
      <c r="M462" s="60"/>
    </row>
    <row r="463" spans="1:13" ht="30.75" customHeight="1">
      <c r="A463" s="76" t="s">
        <v>413</v>
      </c>
      <c r="B463" s="52" t="s">
        <v>360</v>
      </c>
      <c r="C463" s="52" t="s">
        <v>64</v>
      </c>
      <c r="D463" s="52" t="s">
        <v>64</v>
      </c>
      <c r="E463" s="52" t="s">
        <v>309</v>
      </c>
      <c r="F463" s="52" t="s">
        <v>117</v>
      </c>
      <c r="G463" s="52"/>
      <c r="H463" s="53"/>
      <c r="I463" s="57">
        <f t="shared" si="88"/>
        <v>100</v>
      </c>
      <c r="J463" s="57">
        <f t="shared" si="88"/>
        <v>100</v>
      </c>
      <c r="K463" s="171"/>
      <c r="L463" s="60"/>
      <c r="M463" s="60"/>
    </row>
    <row r="464" spans="1:13" ht="42" customHeight="1">
      <c r="A464" s="76" t="s">
        <v>414</v>
      </c>
      <c r="B464" s="52" t="s">
        <v>360</v>
      </c>
      <c r="C464" s="52" t="s">
        <v>64</v>
      </c>
      <c r="D464" s="52" t="s">
        <v>64</v>
      </c>
      <c r="E464" s="52" t="s">
        <v>309</v>
      </c>
      <c r="F464" s="52" t="s">
        <v>119</v>
      </c>
      <c r="G464" s="52"/>
      <c r="H464" s="53"/>
      <c r="I464" s="57">
        <f t="shared" si="88"/>
        <v>100</v>
      </c>
      <c r="J464" s="57">
        <f t="shared" si="88"/>
        <v>100</v>
      </c>
      <c r="K464" s="171"/>
      <c r="L464" s="60"/>
      <c r="M464" s="60"/>
    </row>
    <row r="465" spans="1:13" ht="17.25" customHeight="1">
      <c r="A465" s="79" t="s">
        <v>106</v>
      </c>
      <c r="B465" s="52" t="s">
        <v>360</v>
      </c>
      <c r="C465" s="53" t="s">
        <v>64</v>
      </c>
      <c r="D465" s="53" t="s">
        <v>64</v>
      </c>
      <c r="E465" s="53" t="s">
        <v>309</v>
      </c>
      <c r="F465" s="53" t="s">
        <v>119</v>
      </c>
      <c r="G465" s="53" t="s">
        <v>90</v>
      </c>
      <c r="H465" s="53"/>
      <c r="I465" s="59">
        <v>100</v>
      </c>
      <c r="J465" s="59">
        <v>100</v>
      </c>
      <c r="K465" s="171"/>
      <c r="L465" s="60"/>
      <c r="M465" s="60"/>
    </row>
    <row r="466" spans="1:13" ht="43.5" customHeight="1">
      <c r="A466" s="76" t="s">
        <v>403</v>
      </c>
      <c r="B466" s="52" t="s">
        <v>360</v>
      </c>
      <c r="C466" s="52" t="s">
        <v>64</v>
      </c>
      <c r="D466" s="52" t="s">
        <v>64</v>
      </c>
      <c r="E466" s="52" t="s">
        <v>445</v>
      </c>
      <c r="F466" s="52"/>
      <c r="G466" s="52"/>
      <c r="H466" s="53"/>
      <c r="I466" s="57">
        <f aca="true" t="shared" si="89" ref="I466:J468">I467</f>
        <v>30</v>
      </c>
      <c r="J466" s="57">
        <f t="shared" si="89"/>
        <v>30</v>
      </c>
      <c r="K466" s="171"/>
      <c r="L466" s="60"/>
      <c r="M466" s="60"/>
    </row>
    <row r="467" spans="1:13" ht="29.25" customHeight="1">
      <c r="A467" s="76" t="s">
        <v>413</v>
      </c>
      <c r="B467" s="52" t="s">
        <v>360</v>
      </c>
      <c r="C467" s="52" t="s">
        <v>64</v>
      </c>
      <c r="D467" s="52" t="s">
        <v>64</v>
      </c>
      <c r="E467" s="52" t="s">
        <v>404</v>
      </c>
      <c r="F467" s="52" t="s">
        <v>117</v>
      </c>
      <c r="G467" s="52"/>
      <c r="H467" s="53"/>
      <c r="I467" s="57">
        <f t="shared" si="89"/>
        <v>30</v>
      </c>
      <c r="J467" s="57">
        <f t="shared" si="89"/>
        <v>30</v>
      </c>
      <c r="K467" s="171"/>
      <c r="L467" s="60"/>
      <c r="M467" s="60"/>
    </row>
    <row r="468" spans="1:13" ht="42" customHeight="1">
      <c r="A468" s="76" t="s">
        <v>414</v>
      </c>
      <c r="B468" s="52" t="s">
        <v>360</v>
      </c>
      <c r="C468" s="52" t="s">
        <v>64</v>
      </c>
      <c r="D468" s="52" t="s">
        <v>64</v>
      </c>
      <c r="E468" s="52" t="s">
        <v>404</v>
      </c>
      <c r="F468" s="52" t="s">
        <v>119</v>
      </c>
      <c r="G468" s="52"/>
      <c r="H468" s="53"/>
      <c r="I468" s="57">
        <f t="shared" si="89"/>
        <v>30</v>
      </c>
      <c r="J468" s="57">
        <f t="shared" si="89"/>
        <v>30</v>
      </c>
      <c r="K468" s="171"/>
      <c r="L468" s="60"/>
      <c r="M468" s="60"/>
    </row>
    <row r="469" spans="1:13" ht="17.25" customHeight="1">
      <c r="A469" s="79" t="s">
        <v>106</v>
      </c>
      <c r="B469" s="52" t="s">
        <v>360</v>
      </c>
      <c r="C469" s="53" t="s">
        <v>64</v>
      </c>
      <c r="D469" s="53" t="s">
        <v>64</v>
      </c>
      <c r="E469" s="53" t="s">
        <v>404</v>
      </c>
      <c r="F469" s="53" t="s">
        <v>119</v>
      </c>
      <c r="G469" s="53" t="s">
        <v>90</v>
      </c>
      <c r="H469" s="53"/>
      <c r="I469" s="59">
        <v>30</v>
      </c>
      <c r="J469" s="59">
        <v>30</v>
      </c>
      <c r="K469" s="171"/>
      <c r="L469" s="60"/>
      <c r="M469" s="60"/>
    </row>
    <row r="470" spans="1:13" ht="18">
      <c r="A470" s="78" t="s">
        <v>102</v>
      </c>
      <c r="B470" s="54" t="s">
        <v>360</v>
      </c>
      <c r="C470" s="54" t="s">
        <v>61</v>
      </c>
      <c r="D470" s="52"/>
      <c r="E470" s="52"/>
      <c r="F470" s="52"/>
      <c r="G470" s="52"/>
      <c r="H470" s="53"/>
      <c r="I470" s="56">
        <f>I471+I509</f>
        <v>28082.5</v>
      </c>
      <c r="J470" s="56">
        <f>J471+J509</f>
        <v>28082.5</v>
      </c>
      <c r="K470" s="171"/>
      <c r="L470" s="60"/>
      <c r="M470" s="60"/>
    </row>
    <row r="471" spans="1:13" ht="18">
      <c r="A471" s="78" t="s">
        <v>53</v>
      </c>
      <c r="B471" s="54" t="s">
        <v>360</v>
      </c>
      <c r="C471" s="54" t="s">
        <v>61</v>
      </c>
      <c r="D471" s="54" t="s">
        <v>57</v>
      </c>
      <c r="E471" s="54"/>
      <c r="F471" s="54"/>
      <c r="G471" s="54"/>
      <c r="H471" s="54"/>
      <c r="I471" s="56">
        <f>I472</f>
        <v>20825.3</v>
      </c>
      <c r="J471" s="56">
        <f>J472</f>
        <v>20825.3</v>
      </c>
      <c r="K471" s="171"/>
      <c r="L471" s="60"/>
      <c r="M471" s="60"/>
    </row>
    <row r="472" spans="1:13" ht="45">
      <c r="A472" s="76" t="s">
        <v>176</v>
      </c>
      <c r="B472" s="52" t="s">
        <v>360</v>
      </c>
      <c r="C472" s="52" t="s">
        <v>61</v>
      </c>
      <c r="D472" s="52" t="s">
        <v>57</v>
      </c>
      <c r="E472" s="52" t="s">
        <v>291</v>
      </c>
      <c r="F472" s="52"/>
      <c r="G472" s="52"/>
      <c r="H472" s="52"/>
      <c r="I472" s="57">
        <f>I473+I479+I485+I491+I500</f>
        <v>20825.3</v>
      </c>
      <c r="J472" s="57">
        <f>J473+J479+J485+J491+J500</f>
        <v>20825.3</v>
      </c>
      <c r="K472" s="171"/>
      <c r="L472" s="60"/>
      <c r="M472" s="60"/>
    </row>
    <row r="473" spans="1:13" ht="30.75" customHeight="1">
      <c r="A473" s="76" t="s">
        <v>189</v>
      </c>
      <c r="B473" s="52" t="s">
        <v>360</v>
      </c>
      <c r="C473" s="52" t="s">
        <v>61</v>
      </c>
      <c r="D473" s="52" t="s">
        <v>57</v>
      </c>
      <c r="E473" s="52" t="s">
        <v>292</v>
      </c>
      <c r="F473" s="52"/>
      <c r="G473" s="52"/>
      <c r="H473" s="52"/>
      <c r="I473" s="57">
        <f>I474</f>
        <v>10</v>
      </c>
      <c r="J473" s="57">
        <f>J474</f>
        <v>10</v>
      </c>
      <c r="K473" s="171"/>
      <c r="L473" s="60"/>
      <c r="M473" s="60"/>
    </row>
    <row r="474" spans="1:13" ht="45">
      <c r="A474" s="125" t="s">
        <v>316</v>
      </c>
      <c r="B474" s="52" t="s">
        <v>360</v>
      </c>
      <c r="C474" s="52" t="s">
        <v>61</v>
      </c>
      <c r="D474" s="52" t="s">
        <v>57</v>
      </c>
      <c r="E474" s="123" t="s">
        <v>317</v>
      </c>
      <c r="F474" s="53"/>
      <c r="G474" s="53"/>
      <c r="H474" s="53"/>
      <c r="I474" s="57">
        <f aca="true" t="shared" si="90" ref="I474:J477">I475</f>
        <v>10</v>
      </c>
      <c r="J474" s="57">
        <f t="shared" si="90"/>
        <v>10</v>
      </c>
      <c r="K474" s="171"/>
      <c r="L474" s="60"/>
      <c r="M474" s="60"/>
    </row>
    <row r="475" spans="1:13" ht="18">
      <c r="A475" s="125" t="s">
        <v>271</v>
      </c>
      <c r="B475" s="52" t="s">
        <v>360</v>
      </c>
      <c r="C475" s="52" t="s">
        <v>61</v>
      </c>
      <c r="D475" s="52" t="s">
        <v>57</v>
      </c>
      <c r="E475" s="127" t="s">
        <v>318</v>
      </c>
      <c r="F475" s="53"/>
      <c r="G475" s="53"/>
      <c r="H475" s="53"/>
      <c r="I475" s="57">
        <f t="shared" si="90"/>
        <v>10</v>
      </c>
      <c r="J475" s="57">
        <f t="shared" si="90"/>
        <v>10</v>
      </c>
      <c r="K475" s="171"/>
      <c r="L475" s="60"/>
      <c r="M475" s="60"/>
    </row>
    <row r="476" spans="1:13" ht="30">
      <c r="A476" s="76" t="s">
        <v>413</v>
      </c>
      <c r="B476" s="52" t="s">
        <v>360</v>
      </c>
      <c r="C476" s="52" t="s">
        <v>61</v>
      </c>
      <c r="D476" s="52" t="s">
        <v>57</v>
      </c>
      <c r="E476" s="127" t="s">
        <v>318</v>
      </c>
      <c r="F476" s="52" t="s">
        <v>117</v>
      </c>
      <c r="G476" s="53"/>
      <c r="H476" s="53"/>
      <c r="I476" s="57">
        <f t="shared" si="90"/>
        <v>10</v>
      </c>
      <c r="J476" s="57">
        <f t="shared" si="90"/>
        <v>10</v>
      </c>
      <c r="K476" s="171"/>
      <c r="L476" s="60"/>
      <c r="M476" s="60"/>
    </row>
    <row r="477" spans="1:13" ht="45">
      <c r="A477" s="76" t="s">
        <v>414</v>
      </c>
      <c r="B477" s="52" t="s">
        <v>360</v>
      </c>
      <c r="C477" s="52" t="s">
        <v>61</v>
      </c>
      <c r="D477" s="52" t="s">
        <v>57</v>
      </c>
      <c r="E477" s="127" t="s">
        <v>318</v>
      </c>
      <c r="F477" s="52" t="s">
        <v>119</v>
      </c>
      <c r="G477" s="53"/>
      <c r="H477" s="53"/>
      <c r="I477" s="57">
        <f t="shared" si="90"/>
        <v>10</v>
      </c>
      <c r="J477" s="57">
        <f t="shared" si="90"/>
        <v>10</v>
      </c>
      <c r="K477" s="171"/>
      <c r="L477" s="60"/>
      <c r="M477" s="60"/>
    </row>
    <row r="478" spans="1:13" ht="18">
      <c r="A478" s="77" t="s">
        <v>106</v>
      </c>
      <c r="B478" s="52" t="s">
        <v>360</v>
      </c>
      <c r="C478" s="53" t="s">
        <v>61</v>
      </c>
      <c r="D478" s="53" t="s">
        <v>57</v>
      </c>
      <c r="E478" s="127" t="s">
        <v>318</v>
      </c>
      <c r="F478" s="53" t="s">
        <v>119</v>
      </c>
      <c r="G478" s="53" t="s">
        <v>90</v>
      </c>
      <c r="H478" s="53"/>
      <c r="I478" s="59">
        <v>10</v>
      </c>
      <c r="J478" s="59">
        <v>10</v>
      </c>
      <c r="K478" s="171"/>
      <c r="L478" s="60"/>
      <c r="M478" s="60"/>
    </row>
    <row r="479" spans="1:13" ht="30">
      <c r="A479" s="75" t="s">
        <v>33</v>
      </c>
      <c r="B479" s="52" t="s">
        <v>360</v>
      </c>
      <c r="C479" s="52" t="s">
        <v>61</v>
      </c>
      <c r="D479" s="52" t="s">
        <v>57</v>
      </c>
      <c r="E479" s="52" t="s">
        <v>288</v>
      </c>
      <c r="F479" s="52"/>
      <c r="G479" s="52"/>
      <c r="H479" s="52"/>
      <c r="I479" s="57">
        <f aca="true" t="shared" si="91" ref="I479:J483">I480</f>
        <v>14833.9</v>
      </c>
      <c r="J479" s="57">
        <f t="shared" si="91"/>
        <v>14833.9</v>
      </c>
      <c r="K479" s="171"/>
      <c r="L479" s="60"/>
      <c r="M479" s="60"/>
    </row>
    <row r="480" spans="1:13" ht="60">
      <c r="A480" s="76" t="s">
        <v>287</v>
      </c>
      <c r="B480" s="52" t="s">
        <v>360</v>
      </c>
      <c r="C480" s="52" t="s">
        <v>61</v>
      </c>
      <c r="D480" s="52" t="s">
        <v>57</v>
      </c>
      <c r="E480" s="52" t="s">
        <v>289</v>
      </c>
      <c r="F480" s="52"/>
      <c r="G480" s="52"/>
      <c r="H480" s="52"/>
      <c r="I480" s="57">
        <f t="shared" si="91"/>
        <v>14833.9</v>
      </c>
      <c r="J480" s="57">
        <f t="shared" si="91"/>
        <v>14833.9</v>
      </c>
      <c r="K480" s="171"/>
      <c r="L480" s="60"/>
      <c r="M480" s="60"/>
    </row>
    <row r="481" spans="1:13" ht="18">
      <c r="A481" s="76" t="s">
        <v>271</v>
      </c>
      <c r="B481" s="52" t="s">
        <v>360</v>
      </c>
      <c r="C481" s="52" t="s">
        <v>61</v>
      </c>
      <c r="D481" s="52" t="s">
        <v>57</v>
      </c>
      <c r="E481" s="52" t="s">
        <v>290</v>
      </c>
      <c r="F481" s="52"/>
      <c r="G481" s="52"/>
      <c r="H481" s="52"/>
      <c r="I481" s="57">
        <f t="shared" si="91"/>
        <v>14833.9</v>
      </c>
      <c r="J481" s="57">
        <f t="shared" si="91"/>
        <v>14833.9</v>
      </c>
      <c r="K481" s="171"/>
      <c r="L481" s="60"/>
      <c r="M481" s="60"/>
    </row>
    <row r="482" spans="1:13" ht="45">
      <c r="A482" s="75" t="s">
        <v>121</v>
      </c>
      <c r="B482" s="52" t="s">
        <v>360</v>
      </c>
      <c r="C482" s="52" t="s">
        <v>61</v>
      </c>
      <c r="D482" s="52" t="s">
        <v>57</v>
      </c>
      <c r="E482" s="52" t="s">
        <v>290</v>
      </c>
      <c r="F482" s="52" t="s">
        <v>120</v>
      </c>
      <c r="G482" s="52"/>
      <c r="H482" s="52"/>
      <c r="I482" s="57">
        <f t="shared" si="91"/>
        <v>14833.9</v>
      </c>
      <c r="J482" s="57">
        <f t="shared" si="91"/>
        <v>14833.9</v>
      </c>
      <c r="K482" s="171"/>
      <c r="L482" s="60"/>
      <c r="M482" s="60"/>
    </row>
    <row r="483" spans="1:13" ht="18">
      <c r="A483" s="75" t="s">
        <v>123</v>
      </c>
      <c r="B483" s="52" t="s">
        <v>360</v>
      </c>
      <c r="C483" s="52" t="s">
        <v>61</v>
      </c>
      <c r="D483" s="52" t="s">
        <v>57</v>
      </c>
      <c r="E483" s="52" t="s">
        <v>290</v>
      </c>
      <c r="F483" s="52" t="s">
        <v>122</v>
      </c>
      <c r="G483" s="52"/>
      <c r="H483" s="52"/>
      <c r="I483" s="57">
        <f t="shared" si="91"/>
        <v>14833.9</v>
      </c>
      <c r="J483" s="57">
        <f t="shared" si="91"/>
        <v>14833.9</v>
      </c>
      <c r="K483" s="171"/>
      <c r="L483" s="60"/>
      <c r="M483" s="60"/>
    </row>
    <row r="484" spans="1:13" ht="19.5" customHeight="1">
      <c r="A484" s="77" t="s">
        <v>106</v>
      </c>
      <c r="B484" s="52" t="s">
        <v>360</v>
      </c>
      <c r="C484" s="53" t="s">
        <v>61</v>
      </c>
      <c r="D484" s="53" t="s">
        <v>57</v>
      </c>
      <c r="E484" s="53" t="s">
        <v>290</v>
      </c>
      <c r="F484" s="53" t="s">
        <v>122</v>
      </c>
      <c r="G484" s="53" t="s">
        <v>90</v>
      </c>
      <c r="H484" s="53"/>
      <c r="I484" s="59">
        <v>14833.9</v>
      </c>
      <c r="J484" s="59">
        <v>14833.9</v>
      </c>
      <c r="K484" s="171"/>
      <c r="L484" s="60"/>
      <c r="M484" s="60"/>
    </row>
    <row r="485" spans="1:13" ht="30">
      <c r="A485" s="76" t="s">
        <v>34</v>
      </c>
      <c r="B485" s="52" t="s">
        <v>360</v>
      </c>
      <c r="C485" s="52" t="s">
        <v>61</v>
      </c>
      <c r="D485" s="52" t="s">
        <v>57</v>
      </c>
      <c r="E485" s="52" t="s">
        <v>283</v>
      </c>
      <c r="F485" s="52"/>
      <c r="G485" s="52"/>
      <c r="H485" s="52"/>
      <c r="I485" s="57">
        <f aca="true" t="shared" si="92" ref="I485:J489">I486</f>
        <v>2488.9</v>
      </c>
      <c r="J485" s="57">
        <f t="shared" si="92"/>
        <v>2488.9</v>
      </c>
      <c r="K485" s="171"/>
      <c r="L485" s="60"/>
      <c r="M485" s="60"/>
    </row>
    <row r="486" spans="1:13" ht="30">
      <c r="A486" s="76" t="s">
        <v>284</v>
      </c>
      <c r="B486" s="52" t="s">
        <v>360</v>
      </c>
      <c r="C486" s="52" t="s">
        <v>61</v>
      </c>
      <c r="D486" s="52" t="s">
        <v>57</v>
      </c>
      <c r="E486" s="52" t="s">
        <v>285</v>
      </c>
      <c r="F486" s="52"/>
      <c r="G486" s="52"/>
      <c r="H486" s="52"/>
      <c r="I486" s="57">
        <f t="shared" si="92"/>
        <v>2488.9</v>
      </c>
      <c r="J486" s="57">
        <f t="shared" si="92"/>
        <v>2488.9</v>
      </c>
      <c r="K486" s="171"/>
      <c r="L486" s="60"/>
      <c r="M486" s="60"/>
    </row>
    <row r="487" spans="1:13" ht="18">
      <c r="A487" s="76" t="s">
        <v>271</v>
      </c>
      <c r="B487" s="52" t="s">
        <v>360</v>
      </c>
      <c r="C487" s="52" t="s">
        <v>61</v>
      </c>
      <c r="D487" s="52" t="s">
        <v>57</v>
      </c>
      <c r="E487" s="52" t="s">
        <v>286</v>
      </c>
      <c r="F487" s="52"/>
      <c r="G487" s="52"/>
      <c r="H487" s="52"/>
      <c r="I487" s="57">
        <f t="shared" si="92"/>
        <v>2488.9</v>
      </c>
      <c r="J487" s="57">
        <f t="shared" si="92"/>
        <v>2488.9</v>
      </c>
      <c r="K487" s="171"/>
      <c r="L487" s="60"/>
      <c r="M487" s="60"/>
    </row>
    <row r="488" spans="1:13" ht="44.25" customHeight="1">
      <c r="A488" s="75" t="s">
        <v>121</v>
      </c>
      <c r="B488" s="52" t="s">
        <v>360</v>
      </c>
      <c r="C488" s="52" t="s">
        <v>61</v>
      </c>
      <c r="D488" s="52" t="s">
        <v>57</v>
      </c>
      <c r="E488" s="52" t="s">
        <v>286</v>
      </c>
      <c r="F488" s="52" t="s">
        <v>120</v>
      </c>
      <c r="G488" s="52"/>
      <c r="H488" s="52"/>
      <c r="I488" s="57">
        <f t="shared" si="92"/>
        <v>2488.9</v>
      </c>
      <c r="J488" s="57">
        <f t="shared" si="92"/>
        <v>2488.9</v>
      </c>
      <c r="K488" s="171"/>
      <c r="L488" s="60"/>
      <c r="M488" s="60"/>
    </row>
    <row r="489" spans="1:13" ht="18">
      <c r="A489" s="75" t="s">
        <v>123</v>
      </c>
      <c r="B489" s="52" t="s">
        <v>360</v>
      </c>
      <c r="C489" s="52" t="s">
        <v>61</v>
      </c>
      <c r="D489" s="52" t="s">
        <v>57</v>
      </c>
      <c r="E489" s="52" t="s">
        <v>286</v>
      </c>
      <c r="F489" s="52" t="s">
        <v>122</v>
      </c>
      <c r="G489" s="52"/>
      <c r="H489" s="52"/>
      <c r="I489" s="57">
        <f t="shared" si="92"/>
        <v>2488.9</v>
      </c>
      <c r="J489" s="57">
        <f t="shared" si="92"/>
        <v>2488.9</v>
      </c>
      <c r="K489" s="171"/>
      <c r="L489" s="60"/>
      <c r="M489" s="60"/>
    </row>
    <row r="490" spans="1:13" ht="18" customHeight="1">
      <c r="A490" s="77" t="s">
        <v>106</v>
      </c>
      <c r="B490" s="52" t="s">
        <v>360</v>
      </c>
      <c r="C490" s="53" t="s">
        <v>61</v>
      </c>
      <c r="D490" s="53" t="s">
        <v>57</v>
      </c>
      <c r="E490" s="53" t="s">
        <v>286</v>
      </c>
      <c r="F490" s="53" t="s">
        <v>122</v>
      </c>
      <c r="G490" s="53" t="s">
        <v>90</v>
      </c>
      <c r="H490" s="53"/>
      <c r="I490" s="59">
        <v>2488.9</v>
      </c>
      <c r="J490" s="59">
        <v>2488.9</v>
      </c>
      <c r="K490" s="171"/>
      <c r="L490" s="60"/>
      <c r="M490" s="60"/>
    </row>
    <row r="491" spans="1:13" ht="30">
      <c r="A491" s="76" t="s">
        <v>35</v>
      </c>
      <c r="B491" s="52" t="s">
        <v>360</v>
      </c>
      <c r="C491" s="52" t="s">
        <v>61</v>
      </c>
      <c r="D491" s="52" t="s">
        <v>57</v>
      </c>
      <c r="E491" s="52" t="s">
        <v>280</v>
      </c>
      <c r="F491" s="52"/>
      <c r="G491" s="52"/>
      <c r="H491" s="52"/>
      <c r="I491" s="57">
        <f>I492</f>
        <v>2995.5</v>
      </c>
      <c r="J491" s="57">
        <f>J492</f>
        <v>2995.5</v>
      </c>
      <c r="K491" s="171"/>
      <c r="L491" s="60"/>
      <c r="M491" s="60"/>
    </row>
    <row r="492" spans="1:13" ht="30">
      <c r="A492" s="76" t="s">
        <v>135</v>
      </c>
      <c r="B492" s="52" t="s">
        <v>360</v>
      </c>
      <c r="C492" s="52" t="s">
        <v>61</v>
      </c>
      <c r="D492" s="52" t="s">
        <v>57</v>
      </c>
      <c r="E492" s="52" t="s">
        <v>281</v>
      </c>
      <c r="F492" s="52"/>
      <c r="G492" s="52"/>
      <c r="H492" s="52"/>
      <c r="I492" s="57">
        <f>I493</f>
        <v>2995.5</v>
      </c>
      <c r="J492" s="57">
        <f>J493</f>
        <v>2995.5</v>
      </c>
      <c r="K492" s="171"/>
      <c r="L492" s="60"/>
      <c r="M492" s="60"/>
    </row>
    <row r="493" spans="1:13" ht="18">
      <c r="A493" s="76" t="s">
        <v>271</v>
      </c>
      <c r="B493" s="52" t="s">
        <v>360</v>
      </c>
      <c r="C493" s="52" t="s">
        <v>61</v>
      </c>
      <c r="D493" s="52" t="s">
        <v>57</v>
      </c>
      <c r="E493" s="52" t="s">
        <v>282</v>
      </c>
      <c r="F493" s="52"/>
      <c r="G493" s="52"/>
      <c r="H493" s="52"/>
      <c r="I493" s="57">
        <f>I494+I497</f>
        <v>2995.5</v>
      </c>
      <c r="J493" s="57">
        <f>J494+J497</f>
        <v>2995.5</v>
      </c>
      <c r="K493" s="171"/>
      <c r="L493" s="60"/>
      <c r="M493" s="60"/>
    </row>
    <row r="494" spans="1:13" ht="30" customHeight="1">
      <c r="A494" s="76" t="s">
        <v>413</v>
      </c>
      <c r="B494" s="52" t="s">
        <v>360</v>
      </c>
      <c r="C494" s="52" t="s">
        <v>61</v>
      </c>
      <c r="D494" s="52" t="s">
        <v>57</v>
      </c>
      <c r="E494" s="52" t="s">
        <v>282</v>
      </c>
      <c r="F494" s="52" t="s">
        <v>115</v>
      </c>
      <c r="G494" s="52"/>
      <c r="H494" s="52"/>
      <c r="I494" s="57">
        <f>I495</f>
        <v>2506.9</v>
      </c>
      <c r="J494" s="57">
        <f>J495</f>
        <v>2506.9</v>
      </c>
      <c r="K494" s="171"/>
      <c r="L494" s="60"/>
      <c r="M494" s="60"/>
    </row>
    <row r="495" spans="1:13" ht="45">
      <c r="A495" s="76" t="s">
        <v>414</v>
      </c>
      <c r="B495" s="52" t="s">
        <v>360</v>
      </c>
      <c r="C495" s="52" t="s">
        <v>61</v>
      </c>
      <c r="D495" s="52" t="s">
        <v>57</v>
      </c>
      <c r="E495" s="52" t="s">
        <v>282</v>
      </c>
      <c r="F495" s="52" t="s">
        <v>124</v>
      </c>
      <c r="G495" s="52"/>
      <c r="H495" s="52"/>
      <c r="I495" s="57">
        <f>I496</f>
        <v>2506.9</v>
      </c>
      <c r="J495" s="57">
        <f>J496</f>
        <v>2506.9</v>
      </c>
      <c r="K495" s="171"/>
      <c r="L495" s="60"/>
      <c r="M495" s="60"/>
    </row>
    <row r="496" spans="1:13" ht="18" customHeight="1">
      <c r="A496" s="79" t="s">
        <v>106</v>
      </c>
      <c r="B496" s="52" t="s">
        <v>360</v>
      </c>
      <c r="C496" s="53" t="s">
        <v>61</v>
      </c>
      <c r="D496" s="53" t="s">
        <v>57</v>
      </c>
      <c r="E496" s="53" t="s">
        <v>282</v>
      </c>
      <c r="F496" s="53" t="s">
        <v>124</v>
      </c>
      <c r="G496" s="53" t="s">
        <v>90</v>
      </c>
      <c r="H496" s="53"/>
      <c r="I496" s="59">
        <v>2506.9</v>
      </c>
      <c r="J496" s="59">
        <v>2506.9</v>
      </c>
      <c r="K496" s="171"/>
      <c r="L496" s="60"/>
      <c r="M496" s="60"/>
    </row>
    <row r="497" spans="1:13" ht="30">
      <c r="A497" s="76" t="s">
        <v>413</v>
      </c>
      <c r="B497" s="52" t="s">
        <v>360</v>
      </c>
      <c r="C497" s="52" t="s">
        <v>61</v>
      </c>
      <c r="D497" s="52" t="s">
        <v>57</v>
      </c>
      <c r="E497" s="52" t="s">
        <v>282</v>
      </c>
      <c r="F497" s="52" t="s">
        <v>117</v>
      </c>
      <c r="G497" s="52"/>
      <c r="H497" s="52"/>
      <c r="I497" s="57">
        <f>I498</f>
        <v>488.6</v>
      </c>
      <c r="J497" s="57">
        <f>J498</f>
        <v>488.6</v>
      </c>
      <c r="K497" s="171"/>
      <c r="L497" s="60"/>
      <c r="M497" s="60"/>
    </row>
    <row r="498" spans="1:13" ht="45">
      <c r="A498" s="76" t="s">
        <v>414</v>
      </c>
      <c r="B498" s="52" t="s">
        <v>360</v>
      </c>
      <c r="C498" s="52" t="s">
        <v>61</v>
      </c>
      <c r="D498" s="52" t="s">
        <v>57</v>
      </c>
      <c r="E498" s="52" t="s">
        <v>282</v>
      </c>
      <c r="F498" s="52" t="s">
        <v>119</v>
      </c>
      <c r="G498" s="52"/>
      <c r="H498" s="52"/>
      <c r="I498" s="57">
        <f>I499</f>
        <v>488.6</v>
      </c>
      <c r="J498" s="57">
        <f>J499</f>
        <v>488.6</v>
      </c>
      <c r="K498" s="171"/>
      <c r="L498" s="60"/>
      <c r="M498" s="60"/>
    </row>
    <row r="499" spans="1:13" ht="18" customHeight="1">
      <c r="A499" s="77" t="s">
        <v>106</v>
      </c>
      <c r="B499" s="52" t="s">
        <v>360</v>
      </c>
      <c r="C499" s="53" t="s">
        <v>61</v>
      </c>
      <c r="D499" s="53" t="s">
        <v>57</v>
      </c>
      <c r="E499" s="53" t="s">
        <v>282</v>
      </c>
      <c r="F499" s="53" t="s">
        <v>119</v>
      </c>
      <c r="G499" s="53" t="s">
        <v>90</v>
      </c>
      <c r="H499" s="53"/>
      <c r="I499" s="59">
        <v>488.6</v>
      </c>
      <c r="J499" s="59">
        <v>488.6</v>
      </c>
      <c r="K499" s="171"/>
      <c r="L499" s="60"/>
      <c r="M499" s="60"/>
    </row>
    <row r="500" spans="1:13" ht="30">
      <c r="A500" s="76" t="s">
        <v>36</v>
      </c>
      <c r="B500" s="52" t="s">
        <v>360</v>
      </c>
      <c r="C500" s="52" t="s">
        <v>61</v>
      </c>
      <c r="D500" s="52" t="s">
        <v>57</v>
      </c>
      <c r="E500" s="52" t="s">
        <v>278</v>
      </c>
      <c r="F500" s="52"/>
      <c r="G500" s="52"/>
      <c r="H500" s="52"/>
      <c r="I500" s="57">
        <f aca="true" t="shared" si="93" ref="I500:J504">I501</f>
        <v>497</v>
      </c>
      <c r="J500" s="57">
        <f t="shared" si="93"/>
        <v>497</v>
      </c>
      <c r="K500" s="171"/>
      <c r="L500" s="60"/>
      <c r="M500" s="60"/>
    </row>
    <row r="501" spans="1:13" ht="30">
      <c r="A501" s="76" t="s">
        <v>277</v>
      </c>
      <c r="B501" s="52" t="s">
        <v>360</v>
      </c>
      <c r="C501" s="52" t="s">
        <v>61</v>
      </c>
      <c r="D501" s="52" t="s">
        <v>57</v>
      </c>
      <c r="E501" s="52" t="s">
        <v>278</v>
      </c>
      <c r="F501" s="52"/>
      <c r="G501" s="52"/>
      <c r="H501" s="52"/>
      <c r="I501" s="57">
        <f t="shared" si="93"/>
        <v>497</v>
      </c>
      <c r="J501" s="57">
        <f t="shared" si="93"/>
        <v>497</v>
      </c>
      <c r="K501" s="171"/>
      <c r="L501" s="60"/>
      <c r="M501" s="60"/>
    </row>
    <row r="502" spans="1:13" ht="18">
      <c r="A502" s="76" t="s">
        <v>271</v>
      </c>
      <c r="B502" s="52" t="s">
        <v>360</v>
      </c>
      <c r="C502" s="52" t="s">
        <v>61</v>
      </c>
      <c r="D502" s="52" t="s">
        <v>57</v>
      </c>
      <c r="E502" s="52" t="s">
        <v>279</v>
      </c>
      <c r="F502" s="52"/>
      <c r="G502" s="52"/>
      <c r="H502" s="52"/>
      <c r="I502" s="57">
        <f>I503+I506</f>
        <v>497</v>
      </c>
      <c r="J502" s="57">
        <f>J503+J506</f>
        <v>497</v>
      </c>
      <c r="K502" s="171"/>
      <c r="L502" s="60"/>
      <c r="M502" s="60"/>
    </row>
    <row r="503" spans="1:13" ht="30">
      <c r="A503" s="76" t="s">
        <v>413</v>
      </c>
      <c r="B503" s="52" t="s">
        <v>360</v>
      </c>
      <c r="C503" s="52" t="s">
        <v>61</v>
      </c>
      <c r="D503" s="52" t="s">
        <v>57</v>
      </c>
      <c r="E503" s="52" t="s">
        <v>279</v>
      </c>
      <c r="F503" s="52" t="s">
        <v>117</v>
      </c>
      <c r="G503" s="52"/>
      <c r="H503" s="52"/>
      <c r="I503" s="57">
        <f t="shared" si="93"/>
        <v>447</v>
      </c>
      <c r="J503" s="57">
        <f t="shared" si="93"/>
        <v>447</v>
      </c>
      <c r="K503" s="171"/>
      <c r="L503" s="60"/>
      <c r="M503" s="60"/>
    </row>
    <row r="504" spans="1:13" ht="45">
      <c r="A504" s="76" t="s">
        <v>414</v>
      </c>
      <c r="B504" s="52" t="s">
        <v>360</v>
      </c>
      <c r="C504" s="52" t="s">
        <v>61</v>
      </c>
      <c r="D504" s="52" t="s">
        <v>57</v>
      </c>
      <c r="E504" s="52" t="s">
        <v>279</v>
      </c>
      <c r="F504" s="52" t="s">
        <v>119</v>
      </c>
      <c r="G504" s="52"/>
      <c r="H504" s="52"/>
      <c r="I504" s="57">
        <f t="shared" si="93"/>
        <v>447</v>
      </c>
      <c r="J504" s="57">
        <f t="shared" si="93"/>
        <v>447</v>
      </c>
      <c r="K504" s="171"/>
      <c r="L504" s="60"/>
      <c r="M504" s="60"/>
    </row>
    <row r="505" spans="1:13" ht="22.5" customHeight="1">
      <c r="A505" s="79" t="s">
        <v>106</v>
      </c>
      <c r="B505" s="52" t="s">
        <v>360</v>
      </c>
      <c r="C505" s="53" t="s">
        <v>61</v>
      </c>
      <c r="D505" s="53" t="s">
        <v>57</v>
      </c>
      <c r="E505" s="53" t="s">
        <v>279</v>
      </c>
      <c r="F505" s="53" t="s">
        <v>119</v>
      </c>
      <c r="G505" s="53" t="s">
        <v>90</v>
      </c>
      <c r="H505" s="53"/>
      <c r="I505" s="59">
        <v>447</v>
      </c>
      <c r="J505" s="59">
        <v>447</v>
      </c>
      <c r="K505" s="171"/>
      <c r="L505" s="60"/>
      <c r="M505" s="60"/>
    </row>
    <row r="506" spans="1:13" ht="33.75" customHeight="1">
      <c r="A506" s="75" t="s">
        <v>131</v>
      </c>
      <c r="B506" s="52" t="s">
        <v>360</v>
      </c>
      <c r="C506" s="52" t="s">
        <v>61</v>
      </c>
      <c r="D506" s="52" t="s">
        <v>57</v>
      </c>
      <c r="E506" s="52" t="s">
        <v>279</v>
      </c>
      <c r="F506" s="52" t="s">
        <v>130</v>
      </c>
      <c r="G506" s="52"/>
      <c r="H506" s="53"/>
      <c r="I506" s="57">
        <f>I507</f>
        <v>50</v>
      </c>
      <c r="J506" s="57">
        <f>J507</f>
        <v>50</v>
      </c>
      <c r="K506" s="171"/>
      <c r="L506" s="60"/>
      <c r="M506" s="60"/>
    </row>
    <row r="507" spans="1:13" ht="22.5" customHeight="1">
      <c r="A507" s="75" t="s">
        <v>4</v>
      </c>
      <c r="B507" s="52" t="s">
        <v>360</v>
      </c>
      <c r="C507" s="52" t="s">
        <v>61</v>
      </c>
      <c r="D507" s="52" t="s">
        <v>57</v>
      </c>
      <c r="E507" s="52" t="s">
        <v>279</v>
      </c>
      <c r="F507" s="52" t="s">
        <v>3</v>
      </c>
      <c r="G507" s="52"/>
      <c r="H507" s="53"/>
      <c r="I507" s="57">
        <f>I508</f>
        <v>50</v>
      </c>
      <c r="J507" s="57">
        <f>J508</f>
        <v>50</v>
      </c>
      <c r="K507" s="171"/>
      <c r="L507" s="60"/>
      <c r="M507" s="60"/>
    </row>
    <row r="508" spans="1:13" ht="22.5" customHeight="1">
      <c r="A508" s="79" t="s">
        <v>106</v>
      </c>
      <c r="B508" s="52" t="s">
        <v>360</v>
      </c>
      <c r="C508" s="53" t="s">
        <v>61</v>
      </c>
      <c r="D508" s="53" t="s">
        <v>57</v>
      </c>
      <c r="E508" s="53" t="s">
        <v>279</v>
      </c>
      <c r="F508" s="53" t="s">
        <v>3</v>
      </c>
      <c r="G508" s="53" t="s">
        <v>90</v>
      </c>
      <c r="H508" s="53"/>
      <c r="I508" s="59">
        <v>50</v>
      </c>
      <c r="J508" s="59">
        <v>50</v>
      </c>
      <c r="K508" s="171"/>
      <c r="L508" s="60"/>
      <c r="M508" s="60"/>
    </row>
    <row r="509" spans="1:13" ht="28.5">
      <c r="A509" s="78" t="s">
        <v>103</v>
      </c>
      <c r="B509" s="52" t="s">
        <v>360</v>
      </c>
      <c r="C509" s="54" t="s">
        <v>61</v>
      </c>
      <c r="D509" s="54" t="s">
        <v>60</v>
      </c>
      <c r="E509" s="54"/>
      <c r="F509" s="54"/>
      <c r="G509" s="54"/>
      <c r="H509" s="54"/>
      <c r="I509" s="56">
        <f>I510</f>
        <v>7257.2</v>
      </c>
      <c r="J509" s="56">
        <f>J510</f>
        <v>7257.2</v>
      </c>
      <c r="K509" s="171"/>
      <c r="L509" s="60"/>
      <c r="M509" s="60"/>
    </row>
    <row r="510" spans="1:13" ht="18">
      <c r="A510" s="75" t="s">
        <v>30</v>
      </c>
      <c r="B510" s="52" t="s">
        <v>360</v>
      </c>
      <c r="C510" s="52" t="s">
        <v>61</v>
      </c>
      <c r="D510" s="52" t="s">
        <v>60</v>
      </c>
      <c r="E510" s="52" t="s">
        <v>243</v>
      </c>
      <c r="F510" s="52"/>
      <c r="G510" s="52"/>
      <c r="H510" s="52"/>
      <c r="I510" s="57">
        <f>I511+I518</f>
        <v>7257.2</v>
      </c>
      <c r="J510" s="57">
        <f>J511+J518</f>
        <v>7257.2</v>
      </c>
      <c r="K510" s="171"/>
      <c r="L510" s="60"/>
      <c r="M510" s="60"/>
    </row>
    <row r="511" spans="1:13" ht="30">
      <c r="A511" s="80" t="s">
        <v>114</v>
      </c>
      <c r="B511" s="52" t="s">
        <v>360</v>
      </c>
      <c r="C511" s="52" t="s">
        <v>61</v>
      </c>
      <c r="D511" s="52" t="s">
        <v>60</v>
      </c>
      <c r="E511" s="52" t="s">
        <v>244</v>
      </c>
      <c r="F511" s="52"/>
      <c r="G511" s="52"/>
      <c r="H511" s="52"/>
      <c r="I511" s="57">
        <f>I512+I515</f>
        <v>3363.8</v>
      </c>
      <c r="J511" s="57">
        <f>J512+J515</f>
        <v>3363.8</v>
      </c>
      <c r="K511" s="171"/>
      <c r="L511" s="60"/>
      <c r="M511" s="60"/>
    </row>
    <row r="512" spans="1:13" ht="90.75" customHeight="1">
      <c r="A512" s="75" t="s">
        <v>412</v>
      </c>
      <c r="B512" s="52" t="s">
        <v>360</v>
      </c>
      <c r="C512" s="52" t="s">
        <v>61</v>
      </c>
      <c r="D512" s="52" t="s">
        <v>60</v>
      </c>
      <c r="E512" s="52" t="s">
        <v>244</v>
      </c>
      <c r="F512" s="52" t="s">
        <v>115</v>
      </c>
      <c r="G512" s="52"/>
      <c r="H512" s="52"/>
      <c r="I512" s="57">
        <f>I513</f>
        <v>3193.5</v>
      </c>
      <c r="J512" s="57">
        <f>J513</f>
        <v>3193.5</v>
      </c>
      <c r="K512" s="171"/>
      <c r="L512" s="60"/>
      <c r="M512" s="60"/>
    </row>
    <row r="513" spans="1:13" ht="30">
      <c r="A513" s="75" t="s">
        <v>411</v>
      </c>
      <c r="B513" s="52" t="s">
        <v>360</v>
      </c>
      <c r="C513" s="52" t="s">
        <v>61</v>
      </c>
      <c r="D513" s="52" t="s">
        <v>60</v>
      </c>
      <c r="E513" s="52" t="s">
        <v>244</v>
      </c>
      <c r="F513" s="52" t="s">
        <v>116</v>
      </c>
      <c r="G513" s="52"/>
      <c r="H513" s="52"/>
      <c r="I513" s="57">
        <f>I514</f>
        <v>3193.5</v>
      </c>
      <c r="J513" s="57">
        <f>J514</f>
        <v>3193.5</v>
      </c>
      <c r="K513" s="171"/>
      <c r="L513" s="60"/>
      <c r="M513" s="60"/>
    </row>
    <row r="514" spans="1:13" ht="16.5" customHeight="1">
      <c r="A514" s="77" t="s">
        <v>106</v>
      </c>
      <c r="B514" s="52" t="s">
        <v>360</v>
      </c>
      <c r="C514" s="53" t="s">
        <v>61</v>
      </c>
      <c r="D514" s="53" t="s">
        <v>60</v>
      </c>
      <c r="E514" s="53" t="s">
        <v>244</v>
      </c>
      <c r="F514" s="53" t="s">
        <v>116</v>
      </c>
      <c r="G514" s="53" t="s">
        <v>90</v>
      </c>
      <c r="H514" s="53"/>
      <c r="I514" s="59">
        <v>3193.5</v>
      </c>
      <c r="J514" s="59">
        <v>3193.5</v>
      </c>
      <c r="K514" s="171"/>
      <c r="L514" s="60"/>
      <c r="M514" s="60"/>
    </row>
    <row r="515" spans="1:13" ht="30">
      <c r="A515" s="76" t="s">
        <v>413</v>
      </c>
      <c r="B515" s="52" t="s">
        <v>360</v>
      </c>
      <c r="C515" s="52" t="s">
        <v>61</v>
      </c>
      <c r="D515" s="52" t="s">
        <v>60</v>
      </c>
      <c r="E515" s="52" t="s">
        <v>244</v>
      </c>
      <c r="F515" s="52" t="s">
        <v>117</v>
      </c>
      <c r="G515" s="52"/>
      <c r="H515" s="52"/>
      <c r="I515" s="57">
        <f>I516</f>
        <v>170.3</v>
      </c>
      <c r="J515" s="57">
        <f>J516</f>
        <v>170.3</v>
      </c>
      <c r="K515" s="171"/>
      <c r="L515" s="60"/>
      <c r="M515" s="60"/>
    </row>
    <row r="516" spans="1:13" ht="45">
      <c r="A516" s="76" t="s">
        <v>414</v>
      </c>
      <c r="B516" s="52" t="s">
        <v>360</v>
      </c>
      <c r="C516" s="52" t="s">
        <v>61</v>
      </c>
      <c r="D516" s="52" t="s">
        <v>60</v>
      </c>
      <c r="E516" s="52" t="s">
        <v>244</v>
      </c>
      <c r="F516" s="52" t="s">
        <v>119</v>
      </c>
      <c r="G516" s="52"/>
      <c r="H516" s="52"/>
      <c r="I516" s="57">
        <f>G517:I517</f>
        <v>170.3</v>
      </c>
      <c r="J516" s="57">
        <f>H517:J517</f>
        <v>170.3</v>
      </c>
      <c r="K516" s="171"/>
      <c r="L516" s="60"/>
      <c r="M516" s="60"/>
    </row>
    <row r="517" spans="1:13" ht="19.5" customHeight="1">
      <c r="A517" s="77" t="s">
        <v>106</v>
      </c>
      <c r="B517" s="52" t="s">
        <v>360</v>
      </c>
      <c r="C517" s="53" t="s">
        <v>61</v>
      </c>
      <c r="D517" s="53" t="s">
        <v>60</v>
      </c>
      <c r="E517" s="53" t="s">
        <v>244</v>
      </c>
      <c r="F517" s="53" t="s">
        <v>119</v>
      </c>
      <c r="G517" s="53" t="s">
        <v>90</v>
      </c>
      <c r="H517" s="53"/>
      <c r="I517" s="59">
        <v>170.3</v>
      </c>
      <c r="J517" s="59">
        <v>170.3</v>
      </c>
      <c r="K517" s="171"/>
      <c r="L517" s="60"/>
      <c r="M517" s="60"/>
    </row>
    <row r="518" spans="1:13" ht="30">
      <c r="A518" s="75" t="s">
        <v>190</v>
      </c>
      <c r="B518" s="52" t="s">
        <v>360</v>
      </c>
      <c r="C518" s="52" t="s">
        <v>61</v>
      </c>
      <c r="D518" s="52" t="s">
        <v>60</v>
      </c>
      <c r="E518" s="52" t="s">
        <v>191</v>
      </c>
      <c r="F518" s="52"/>
      <c r="G518" s="52"/>
      <c r="H518" s="53"/>
      <c r="I518" s="57">
        <f>I519+I522</f>
        <v>3893.3999999999996</v>
      </c>
      <c r="J518" s="57">
        <f>J519+J522</f>
        <v>3893.3999999999996</v>
      </c>
      <c r="K518" s="171"/>
      <c r="L518" s="60"/>
      <c r="M518" s="60"/>
    </row>
    <row r="519" spans="1:13" ht="92.25" customHeight="1">
      <c r="A519" s="75" t="s">
        <v>412</v>
      </c>
      <c r="B519" s="52" t="s">
        <v>360</v>
      </c>
      <c r="C519" s="52" t="s">
        <v>61</v>
      </c>
      <c r="D519" s="52" t="s">
        <v>60</v>
      </c>
      <c r="E519" s="52" t="s">
        <v>191</v>
      </c>
      <c r="F519" s="52" t="s">
        <v>115</v>
      </c>
      <c r="G519" s="52"/>
      <c r="H519" s="53"/>
      <c r="I519" s="57">
        <f>I520</f>
        <v>3603.2</v>
      </c>
      <c r="J519" s="57">
        <f>J520</f>
        <v>3603.2</v>
      </c>
      <c r="K519" s="171"/>
      <c r="L519" s="60"/>
      <c r="M519" s="60"/>
    </row>
    <row r="520" spans="1:13" ht="30">
      <c r="A520" s="119" t="s">
        <v>125</v>
      </c>
      <c r="B520" s="52" t="s">
        <v>360</v>
      </c>
      <c r="C520" s="52" t="s">
        <v>61</v>
      </c>
      <c r="D520" s="52" t="s">
        <v>60</v>
      </c>
      <c r="E520" s="52" t="s">
        <v>191</v>
      </c>
      <c r="F520" s="52" t="s">
        <v>124</v>
      </c>
      <c r="G520" s="52"/>
      <c r="H520" s="53"/>
      <c r="I520" s="57">
        <f>I521</f>
        <v>3603.2</v>
      </c>
      <c r="J520" s="57">
        <f>J521</f>
        <v>3603.2</v>
      </c>
      <c r="K520" s="171"/>
      <c r="L520" s="60"/>
      <c r="M520" s="60"/>
    </row>
    <row r="521" spans="1:13" ht="16.5" customHeight="1">
      <c r="A521" s="79" t="s">
        <v>106</v>
      </c>
      <c r="B521" s="52" t="s">
        <v>360</v>
      </c>
      <c r="C521" s="53" t="s">
        <v>61</v>
      </c>
      <c r="D521" s="53" t="s">
        <v>60</v>
      </c>
      <c r="E521" s="53" t="s">
        <v>191</v>
      </c>
      <c r="F521" s="53" t="s">
        <v>124</v>
      </c>
      <c r="G521" s="53" t="s">
        <v>90</v>
      </c>
      <c r="H521" s="53"/>
      <c r="I521" s="59">
        <v>3603.2</v>
      </c>
      <c r="J521" s="59">
        <v>3603.2</v>
      </c>
      <c r="K521" s="171"/>
      <c r="L521" s="60"/>
      <c r="M521" s="60"/>
    </row>
    <row r="522" spans="1:13" ht="30">
      <c r="A522" s="76" t="s">
        <v>413</v>
      </c>
      <c r="B522" s="52" t="s">
        <v>360</v>
      </c>
      <c r="C522" s="52" t="s">
        <v>61</v>
      </c>
      <c r="D522" s="52" t="s">
        <v>60</v>
      </c>
      <c r="E522" s="52" t="s">
        <v>191</v>
      </c>
      <c r="F522" s="52" t="s">
        <v>117</v>
      </c>
      <c r="G522" s="52"/>
      <c r="H522" s="53"/>
      <c r="I522" s="57">
        <f>I523</f>
        <v>290.2</v>
      </c>
      <c r="J522" s="57">
        <f>J523</f>
        <v>290.2</v>
      </c>
      <c r="K522" s="171"/>
      <c r="L522" s="60"/>
      <c r="M522" s="60"/>
    </row>
    <row r="523" spans="1:13" ht="45">
      <c r="A523" s="76" t="s">
        <v>414</v>
      </c>
      <c r="B523" s="52" t="s">
        <v>360</v>
      </c>
      <c r="C523" s="52" t="s">
        <v>61</v>
      </c>
      <c r="D523" s="52" t="s">
        <v>60</v>
      </c>
      <c r="E523" s="52" t="s">
        <v>191</v>
      </c>
      <c r="F523" s="52" t="s">
        <v>119</v>
      </c>
      <c r="G523" s="52"/>
      <c r="H523" s="53"/>
      <c r="I523" s="57">
        <f>I524</f>
        <v>290.2</v>
      </c>
      <c r="J523" s="57">
        <f>J524</f>
        <v>290.2</v>
      </c>
      <c r="K523" s="171"/>
      <c r="L523" s="60"/>
      <c r="M523" s="60"/>
    </row>
    <row r="524" spans="1:13" ht="16.5" customHeight="1">
      <c r="A524" s="77" t="s">
        <v>106</v>
      </c>
      <c r="B524" s="52" t="s">
        <v>360</v>
      </c>
      <c r="C524" s="53" t="s">
        <v>61</v>
      </c>
      <c r="D524" s="53" t="s">
        <v>60</v>
      </c>
      <c r="E524" s="53" t="s">
        <v>191</v>
      </c>
      <c r="F524" s="53" t="s">
        <v>119</v>
      </c>
      <c r="G524" s="53" t="s">
        <v>90</v>
      </c>
      <c r="H524" s="53"/>
      <c r="I524" s="59">
        <v>290.2</v>
      </c>
      <c r="J524" s="59">
        <v>290.2</v>
      </c>
      <c r="K524" s="171"/>
      <c r="L524" s="60"/>
      <c r="M524" s="60"/>
    </row>
    <row r="525" spans="1:13" ht="17.25" customHeight="1">
      <c r="A525" s="78" t="s">
        <v>54</v>
      </c>
      <c r="B525" s="54" t="s">
        <v>360</v>
      </c>
      <c r="C525" s="54" t="s">
        <v>71</v>
      </c>
      <c r="D525" s="54"/>
      <c r="E525" s="53"/>
      <c r="F525" s="53"/>
      <c r="G525" s="53"/>
      <c r="H525" s="53"/>
      <c r="I525" s="56">
        <f aca="true" t="shared" si="94" ref="I525:J532">I526</f>
        <v>2419.1</v>
      </c>
      <c r="J525" s="56">
        <f t="shared" si="94"/>
        <v>2741.7</v>
      </c>
      <c r="K525" s="171"/>
      <c r="L525" s="60"/>
      <c r="M525" s="60"/>
    </row>
    <row r="526" spans="1:13" ht="17.25" customHeight="1">
      <c r="A526" s="81" t="s">
        <v>69</v>
      </c>
      <c r="B526" s="54" t="s">
        <v>360</v>
      </c>
      <c r="C526" s="54" t="s">
        <v>71</v>
      </c>
      <c r="D526" s="54" t="s">
        <v>58</v>
      </c>
      <c r="E526" s="53"/>
      <c r="F526" s="53"/>
      <c r="G526" s="53"/>
      <c r="H526" s="53"/>
      <c r="I526" s="56">
        <f t="shared" si="94"/>
        <v>2419.1</v>
      </c>
      <c r="J526" s="56">
        <f t="shared" si="94"/>
        <v>2741.7</v>
      </c>
      <c r="K526" s="171"/>
      <c r="L526" s="60"/>
      <c r="M526" s="60"/>
    </row>
    <row r="527" spans="1:13" ht="27.75" customHeight="1">
      <c r="A527" s="87" t="s">
        <v>400</v>
      </c>
      <c r="B527" s="52" t="s">
        <v>360</v>
      </c>
      <c r="C527" s="52" t="s">
        <v>71</v>
      </c>
      <c r="D527" s="52" t="s">
        <v>58</v>
      </c>
      <c r="E527" s="52" t="s">
        <v>261</v>
      </c>
      <c r="F527" s="52"/>
      <c r="G527" s="52"/>
      <c r="H527" s="53"/>
      <c r="I527" s="57">
        <f t="shared" si="94"/>
        <v>2419.1</v>
      </c>
      <c r="J527" s="57">
        <f t="shared" si="94"/>
        <v>2741.7</v>
      </c>
      <c r="K527" s="171"/>
      <c r="L527" s="60"/>
      <c r="M527" s="60"/>
    </row>
    <row r="528" spans="1:13" ht="30.75" customHeight="1">
      <c r="A528" s="76" t="s">
        <v>437</v>
      </c>
      <c r="B528" s="52" t="s">
        <v>360</v>
      </c>
      <c r="C528" s="52" t="s">
        <v>71</v>
      </c>
      <c r="D528" s="52" t="s">
        <v>58</v>
      </c>
      <c r="E528" s="52" t="s">
        <v>262</v>
      </c>
      <c r="F528" s="52"/>
      <c r="G528" s="52"/>
      <c r="H528" s="53"/>
      <c r="I528" s="57">
        <f t="shared" si="94"/>
        <v>2419.1</v>
      </c>
      <c r="J528" s="57">
        <f t="shared" si="94"/>
        <v>2741.7</v>
      </c>
      <c r="K528" s="171"/>
      <c r="L528" s="60"/>
      <c r="M528" s="60"/>
    </row>
    <row r="529" spans="1:13" ht="74.25" customHeight="1">
      <c r="A529" s="76" t="s">
        <v>438</v>
      </c>
      <c r="B529" s="52" t="s">
        <v>360</v>
      </c>
      <c r="C529" s="52" t="s">
        <v>71</v>
      </c>
      <c r="D529" s="52" t="s">
        <v>58</v>
      </c>
      <c r="E529" s="52" t="s">
        <v>263</v>
      </c>
      <c r="F529" s="52"/>
      <c r="G529" s="52"/>
      <c r="H529" s="53"/>
      <c r="I529" s="57">
        <f t="shared" si="94"/>
        <v>2419.1</v>
      </c>
      <c r="J529" s="57">
        <f t="shared" si="94"/>
        <v>2741.7</v>
      </c>
      <c r="K529" s="171"/>
      <c r="L529" s="60"/>
      <c r="M529" s="60"/>
    </row>
    <row r="530" spans="1:13" ht="17.25" customHeight="1">
      <c r="A530" s="76" t="s">
        <v>271</v>
      </c>
      <c r="B530" s="52" t="s">
        <v>360</v>
      </c>
      <c r="C530" s="52" t="s">
        <v>71</v>
      </c>
      <c r="D530" s="52" t="s">
        <v>58</v>
      </c>
      <c r="E530" s="108" t="s">
        <v>439</v>
      </c>
      <c r="F530" s="52"/>
      <c r="G530" s="52"/>
      <c r="H530" s="53"/>
      <c r="I530" s="57">
        <f t="shared" si="94"/>
        <v>2419.1</v>
      </c>
      <c r="J530" s="57">
        <f t="shared" si="94"/>
        <v>2741.7</v>
      </c>
      <c r="K530" s="171"/>
      <c r="L530" s="60"/>
      <c r="M530" s="60"/>
    </row>
    <row r="531" spans="1:13" ht="32.25" customHeight="1">
      <c r="A531" s="76" t="s">
        <v>131</v>
      </c>
      <c r="B531" s="52" t="s">
        <v>360</v>
      </c>
      <c r="C531" s="52" t="s">
        <v>71</v>
      </c>
      <c r="D531" s="52" t="s">
        <v>58</v>
      </c>
      <c r="E531" s="108" t="s">
        <v>439</v>
      </c>
      <c r="F531" s="52" t="s">
        <v>130</v>
      </c>
      <c r="G531" s="52"/>
      <c r="H531" s="53"/>
      <c r="I531" s="57">
        <f t="shared" si="94"/>
        <v>2419.1</v>
      </c>
      <c r="J531" s="57">
        <f t="shared" si="94"/>
        <v>2741.7</v>
      </c>
      <c r="K531" s="171"/>
      <c r="L531" s="60"/>
      <c r="M531" s="60"/>
    </row>
    <row r="532" spans="1:13" ht="27" customHeight="1">
      <c r="A532" s="76" t="s">
        <v>195</v>
      </c>
      <c r="B532" s="52" t="s">
        <v>360</v>
      </c>
      <c r="C532" s="52" t="s">
        <v>71</v>
      </c>
      <c r="D532" s="52" t="s">
        <v>58</v>
      </c>
      <c r="E532" s="108" t="s">
        <v>439</v>
      </c>
      <c r="F532" s="52" t="s">
        <v>134</v>
      </c>
      <c r="G532" s="52"/>
      <c r="H532" s="53"/>
      <c r="I532" s="57">
        <f t="shared" si="94"/>
        <v>2419.1</v>
      </c>
      <c r="J532" s="57">
        <f t="shared" si="94"/>
        <v>2741.7</v>
      </c>
      <c r="K532" s="171"/>
      <c r="L532" s="60"/>
      <c r="M532" s="60"/>
    </row>
    <row r="533" spans="1:13" ht="17.25" customHeight="1">
      <c r="A533" s="77" t="s">
        <v>106</v>
      </c>
      <c r="B533" s="53" t="s">
        <v>360</v>
      </c>
      <c r="C533" s="53" t="s">
        <v>71</v>
      </c>
      <c r="D533" s="53" t="s">
        <v>58</v>
      </c>
      <c r="E533" s="133" t="s">
        <v>439</v>
      </c>
      <c r="F533" s="53" t="s">
        <v>134</v>
      </c>
      <c r="G533" s="53" t="s">
        <v>90</v>
      </c>
      <c r="H533" s="53"/>
      <c r="I533" s="59">
        <v>2419.1</v>
      </c>
      <c r="J533" s="59">
        <v>2741.7</v>
      </c>
      <c r="K533" s="171"/>
      <c r="L533" s="60"/>
      <c r="M533" s="60"/>
    </row>
    <row r="534" spans="1:13" ht="18">
      <c r="A534" s="78" t="s">
        <v>105</v>
      </c>
      <c r="B534" s="54" t="s">
        <v>360</v>
      </c>
      <c r="C534" s="54" t="s">
        <v>74</v>
      </c>
      <c r="D534" s="52"/>
      <c r="E534" s="52"/>
      <c r="F534" s="52"/>
      <c r="G534" s="52"/>
      <c r="H534" s="52"/>
      <c r="I534" s="56">
        <f aca="true" t="shared" si="95" ref="I534:J536">I535</f>
        <v>6660</v>
      </c>
      <c r="J534" s="56">
        <f t="shared" si="95"/>
        <v>6660</v>
      </c>
      <c r="K534" s="171"/>
      <c r="L534" s="60"/>
      <c r="M534" s="60"/>
    </row>
    <row r="535" spans="1:13" ht="18">
      <c r="A535" s="78" t="s">
        <v>99</v>
      </c>
      <c r="B535" s="54" t="s">
        <v>360</v>
      </c>
      <c r="C535" s="54" t="s">
        <v>74</v>
      </c>
      <c r="D535" s="54" t="s">
        <v>63</v>
      </c>
      <c r="E535" s="54"/>
      <c r="F535" s="54"/>
      <c r="G535" s="54"/>
      <c r="H535" s="54"/>
      <c r="I535" s="56">
        <f t="shared" si="95"/>
        <v>6660</v>
      </c>
      <c r="J535" s="56">
        <f t="shared" si="95"/>
        <v>6660</v>
      </c>
      <c r="K535" s="171"/>
      <c r="L535" s="60"/>
      <c r="M535" s="60"/>
    </row>
    <row r="536" spans="1:13" ht="62.25" customHeight="1">
      <c r="A536" s="75" t="s">
        <v>466</v>
      </c>
      <c r="B536" s="52" t="s">
        <v>360</v>
      </c>
      <c r="C536" s="52" t="s">
        <v>74</v>
      </c>
      <c r="D536" s="52" t="s">
        <v>63</v>
      </c>
      <c r="E536" s="52" t="s">
        <v>342</v>
      </c>
      <c r="F536" s="52"/>
      <c r="G536" s="52"/>
      <c r="H536" s="52"/>
      <c r="I536" s="57">
        <f t="shared" si="95"/>
        <v>6660</v>
      </c>
      <c r="J536" s="57">
        <f t="shared" si="95"/>
        <v>6660</v>
      </c>
      <c r="K536" s="171"/>
      <c r="L536" s="60"/>
      <c r="M536" s="60"/>
    </row>
    <row r="537" spans="1:13" ht="60">
      <c r="A537" s="75" t="s">
        <v>467</v>
      </c>
      <c r="B537" s="52" t="s">
        <v>360</v>
      </c>
      <c r="C537" s="52" t="s">
        <v>74</v>
      </c>
      <c r="D537" s="52" t="s">
        <v>63</v>
      </c>
      <c r="E537" s="52" t="s">
        <v>347</v>
      </c>
      <c r="F537" s="52"/>
      <c r="G537" s="52"/>
      <c r="H537" s="52"/>
      <c r="I537" s="57">
        <f>I538+I549</f>
        <v>6660</v>
      </c>
      <c r="J537" s="57">
        <f>J538+J549</f>
        <v>6660</v>
      </c>
      <c r="K537" s="171"/>
      <c r="L537" s="60"/>
      <c r="M537" s="60"/>
    </row>
    <row r="538" spans="1:13" ht="60" customHeight="1">
      <c r="A538" s="75" t="s">
        <v>344</v>
      </c>
      <c r="B538" s="52" t="s">
        <v>360</v>
      </c>
      <c r="C538" s="52" t="s">
        <v>74</v>
      </c>
      <c r="D538" s="52" t="s">
        <v>63</v>
      </c>
      <c r="E538" s="52" t="s">
        <v>348</v>
      </c>
      <c r="F538" s="52"/>
      <c r="G538" s="52"/>
      <c r="H538" s="52"/>
      <c r="I538" s="57">
        <f>I539</f>
        <v>660</v>
      </c>
      <c r="J538" s="57">
        <f>J539</f>
        <v>660</v>
      </c>
      <c r="K538" s="171"/>
      <c r="L538" s="60"/>
      <c r="M538" s="60"/>
    </row>
    <row r="539" spans="1:13" ht="18">
      <c r="A539" s="76" t="s">
        <v>271</v>
      </c>
      <c r="B539" s="52" t="s">
        <v>360</v>
      </c>
      <c r="C539" s="52" t="s">
        <v>74</v>
      </c>
      <c r="D539" s="52" t="s">
        <v>63</v>
      </c>
      <c r="E539" s="52" t="s">
        <v>349</v>
      </c>
      <c r="F539" s="52"/>
      <c r="G539" s="52"/>
      <c r="H539" s="52"/>
      <c r="I539" s="57">
        <f>I543+I546+I540</f>
        <v>660</v>
      </c>
      <c r="J539" s="57">
        <f>J543+J546+J540</f>
        <v>660</v>
      </c>
      <c r="K539" s="171"/>
      <c r="L539" s="60"/>
      <c r="M539" s="60"/>
    </row>
    <row r="540" spans="1:13" ht="90">
      <c r="A540" s="75" t="s">
        <v>412</v>
      </c>
      <c r="B540" s="52" t="s">
        <v>360</v>
      </c>
      <c r="C540" s="52" t="s">
        <v>74</v>
      </c>
      <c r="D540" s="52" t="s">
        <v>63</v>
      </c>
      <c r="E540" s="52" t="s">
        <v>349</v>
      </c>
      <c r="F540" s="52" t="s">
        <v>115</v>
      </c>
      <c r="G540" s="52"/>
      <c r="H540" s="52"/>
      <c r="I540" s="57">
        <f>I541</f>
        <v>150</v>
      </c>
      <c r="J540" s="57">
        <f>J541</f>
        <v>150</v>
      </c>
      <c r="K540" s="171"/>
      <c r="L540" s="60"/>
      <c r="M540" s="60"/>
    </row>
    <row r="541" spans="1:13" ht="30">
      <c r="A541" s="75" t="s">
        <v>411</v>
      </c>
      <c r="B541" s="52" t="s">
        <v>360</v>
      </c>
      <c r="C541" s="52" t="s">
        <v>74</v>
      </c>
      <c r="D541" s="52" t="s">
        <v>63</v>
      </c>
      <c r="E541" s="52" t="s">
        <v>349</v>
      </c>
      <c r="F541" s="52" t="s">
        <v>116</v>
      </c>
      <c r="G541" s="52"/>
      <c r="H541" s="52"/>
      <c r="I541" s="57">
        <f>I542</f>
        <v>150</v>
      </c>
      <c r="J541" s="57">
        <f>J542</f>
        <v>150</v>
      </c>
      <c r="K541" s="171"/>
      <c r="L541" s="60"/>
      <c r="M541" s="60"/>
    </row>
    <row r="542" spans="1:13" ht="18">
      <c r="A542" s="77" t="s">
        <v>106</v>
      </c>
      <c r="B542" s="52" t="s">
        <v>360</v>
      </c>
      <c r="C542" s="53" t="s">
        <v>74</v>
      </c>
      <c r="D542" s="53" t="s">
        <v>63</v>
      </c>
      <c r="E542" s="53" t="s">
        <v>349</v>
      </c>
      <c r="F542" s="53" t="s">
        <v>116</v>
      </c>
      <c r="G542" s="53" t="s">
        <v>90</v>
      </c>
      <c r="H542" s="52"/>
      <c r="I542" s="57">
        <v>150</v>
      </c>
      <c r="J542" s="57">
        <v>150</v>
      </c>
      <c r="K542" s="171"/>
      <c r="L542" s="60"/>
      <c r="M542" s="60"/>
    </row>
    <row r="543" spans="1:13" ht="30">
      <c r="A543" s="76" t="s">
        <v>413</v>
      </c>
      <c r="B543" s="52" t="s">
        <v>360</v>
      </c>
      <c r="C543" s="52" t="s">
        <v>74</v>
      </c>
      <c r="D543" s="52" t="s">
        <v>63</v>
      </c>
      <c r="E543" s="52" t="s">
        <v>349</v>
      </c>
      <c r="F543" s="52" t="s">
        <v>117</v>
      </c>
      <c r="G543" s="52"/>
      <c r="H543" s="52"/>
      <c r="I543" s="57">
        <f>I544</f>
        <v>410</v>
      </c>
      <c r="J543" s="57">
        <f>J544</f>
        <v>410</v>
      </c>
      <c r="K543" s="171"/>
      <c r="L543" s="60"/>
      <c r="M543" s="60"/>
    </row>
    <row r="544" spans="1:13" ht="45">
      <c r="A544" s="76" t="s">
        <v>414</v>
      </c>
      <c r="B544" s="52" t="s">
        <v>360</v>
      </c>
      <c r="C544" s="52" t="s">
        <v>74</v>
      </c>
      <c r="D544" s="52" t="s">
        <v>63</v>
      </c>
      <c r="E544" s="52" t="s">
        <v>349</v>
      </c>
      <c r="F544" s="52" t="s">
        <v>119</v>
      </c>
      <c r="G544" s="52"/>
      <c r="H544" s="52"/>
      <c r="I544" s="57">
        <f>I545</f>
        <v>410</v>
      </c>
      <c r="J544" s="57">
        <f>J545</f>
        <v>410</v>
      </c>
      <c r="K544" s="171"/>
      <c r="L544" s="60"/>
      <c r="M544" s="60"/>
    </row>
    <row r="545" spans="1:13" ht="18" customHeight="1">
      <c r="A545" s="77" t="s">
        <v>106</v>
      </c>
      <c r="B545" s="52" t="s">
        <v>360</v>
      </c>
      <c r="C545" s="53" t="s">
        <v>74</v>
      </c>
      <c r="D545" s="53" t="s">
        <v>63</v>
      </c>
      <c r="E545" s="53" t="s">
        <v>349</v>
      </c>
      <c r="F545" s="53" t="s">
        <v>119</v>
      </c>
      <c r="G545" s="53" t="s">
        <v>90</v>
      </c>
      <c r="H545" s="53"/>
      <c r="I545" s="59">
        <v>410</v>
      </c>
      <c r="J545" s="59">
        <v>410</v>
      </c>
      <c r="K545" s="171"/>
      <c r="L545" s="60"/>
      <c r="M545" s="60"/>
    </row>
    <row r="546" spans="1:13" ht="30">
      <c r="A546" s="75" t="s">
        <v>131</v>
      </c>
      <c r="B546" s="52" t="s">
        <v>360</v>
      </c>
      <c r="C546" s="52" t="s">
        <v>74</v>
      </c>
      <c r="D546" s="52" t="s">
        <v>63</v>
      </c>
      <c r="E546" s="52" t="s">
        <v>349</v>
      </c>
      <c r="F546" s="52" t="s">
        <v>130</v>
      </c>
      <c r="G546" s="52"/>
      <c r="H546" s="52"/>
      <c r="I546" s="57">
        <f>I547</f>
        <v>100</v>
      </c>
      <c r="J546" s="57">
        <f>J547</f>
        <v>100</v>
      </c>
      <c r="K546" s="171"/>
      <c r="L546" s="60"/>
      <c r="M546" s="60"/>
    </row>
    <row r="547" spans="1:13" ht="18">
      <c r="A547" s="75" t="s">
        <v>4</v>
      </c>
      <c r="B547" s="52" t="s">
        <v>360</v>
      </c>
      <c r="C547" s="52" t="s">
        <v>74</v>
      </c>
      <c r="D547" s="52" t="s">
        <v>63</v>
      </c>
      <c r="E547" s="52" t="s">
        <v>349</v>
      </c>
      <c r="F547" s="52" t="s">
        <v>3</v>
      </c>
      <c r="G547" s="52"/>
      <c r="H547" s="52"/>
      <c r="I547" s="57">
        <f>I548</f>
        <v>100</v>
      </c>
      <c r="J547" s="57">
        <f>J548</f>
        <v>100</v>
      </c>
      <c r="K547" s="171"/>
      <c r="L547" s="60"/>
      <c r="M547" s="60"/>
    </row>
    <row r="548" spans="1:13" ht="18.75" customHeight="1">
      <c r="A548" s="79" t="s">
        <v>106</v>
      </c>
      <c r="B548" s="52" t="s">
        <v>360</v>
      </c>
      <c r="C548" s="53" t="s">
        <v>74</v>
      </c>
      <c r="D548" s="53" t="s">
        <v>63</v>
      </c>
      <c r="E548" s="53" t="s">
        <v>349</v>
      </c>
      <c r="F548" s="53" t="s">
        <v>3</v>
      </c>
      <c r="G548" s="53" t="s">
        <v>90</v>
      </c>
      <c r="H548" s="53"/>
      <c r="I548" s="59">
        <v>100</v>
      </c>
      <c r="J548" s="59">
        <v>100</v>
      </c>
      <c r="K548" s="171"/>
      <c r="L548" s="60"/>
      <c r="M548" s="60"/>
    </row>
    <row r="549" spans="1:13" ht="90">
      <c r="A549" s="75" t="s">
        <v>343</v>
      </c>
      <c r="B549" s="52" t="s">
        <v>360</v>
      </c>
      <c r="C549" s="52" t="s">
        <v>74</v>
      </c>
      <c r="D549" s="52" t="s">
        <v>63</v>
      </c>
      <c r="E549" s="52" t="s">
        <v>346</v>
      </c>
      <c r="F549" s="52"/>
      <c r="G549" s="52"/>
      <c r="H549" s="52"/>
      <c r="I549" s="57">
        <f aca="true" t="shared" si="96" ref="I549:J552">I550</f>
        <v>6000</v>
      </c>
      <c r="J549" s="57">
        <f t="shared" si="96"/>
        <v>6000</v>
      </c>
      <c r="K549" s="171"/>
      <c r="L549" s="60"/>
      <c r="M549" s="60"/>
    </row>
    <row r="550" spans="1:13" ht="18">
      <c r="A550" s="76" t="s">
        <v>271</v>
      </c>
      <c r="B550" s="52" t="s">
        <v>360</v>
      </c>
      <c r="C550" s="52" t="s">
        <v>74</v>
      </c>
      <c r="D550" s="52" t="s">
        <v>63</v>
      </c>
      <c r="E550" s="108" t="s">
        <v>345</v>
      </c>
      <c r="F550" s="52"/>
      <c r="G550" s="52"/>
      <c r="H550" s="52"/>
      <c r="I550" s="57">
        <f t="shared" si="96"/>
        <v>6000</v>
      </c>
      <c r="J550" s="57">
        <f t="shared" si="96"/>
        <v>6000</v>
      </c>
      <c r="K550" s="171"/>
      <c r="L550" s="60"/>
      <c r="M550" s="60"/>
    </row>
    <row r="551" spans="1:13" ht="45">
      <c r="A551" s="75" t="s">
        <v>121</v>
      </c>
      <c r="B551" s="52" t="s">
        <v>360</v>
      </c>
      <c r="C551" s="52" t="s">
        <v>74</v>
      </c>
      <c r="D551" s="52" t="s">
        <v>63</v>
      </c>
      <c r="E551" s="52" t="s">
        <v>345</v>
      </c>
      <c r="F551" s="52" t="s">
        <v>120</v>
      </c>
      <c r="G551" s="52"/>
      <c r="H551" s="52"/>
      <c r="I551" s="57">
        <f t="shared" si="96"/>
        <v>6000</v>
      </c>
      <c r="J551" s="57">
        <f t="shared" si="96"/>
        <v>6000</v>
      </c>
      <c r="K551" s="171"/>
      <c r="L551" s="60"/>
      <c r="M551" s="60"/>
    </row>
    <row r="552" spans="1:13" ht="18">
      <c r="A552" s="75" t="s">
        <v>199</v>
      </c>
      <c r="B552" s="52" t="s">
        <v>360</v>
      </c>
      <c r="C552" s="52" t="s">
        <v>74</v>
      </c>
      <c r="D552" s="52" t="s">
        <v>63</v>
      </c>
      <c r="E552" s="52" t="s">
        <v>345</v>
      </c>
      <c r="F552" s="52" t="s">
        <v>198</v>
      </c>
      <c r="G552" s="52"/>
      <c r="H552" s="52"/>
      <c r="I552" s="57">
        <f t="shared" si="96"/>
        <v>6000</v>
      </c>
      <c r="J552" s="57">
        <f t="shared" si="96"/>
        <v>6000</v>
      </c>
      <c r="K552" s="171"/>
      <c r="L552" s="60"/>
      <c r="M552" s="60"/>
    </row>
    <row r="553" spans="1:13" ht="19.5" customHeight="1">
      <c r="A553" s="77" t="s">
        <v>106</v>
      </c>
      <c r="B553" s="52" t="s">
        <v>360</v>
      </c>
      <c r="C553" s="53" t="s">
        <v>74</v>
      </c>
      <c r="D553" s="53" t="s">
        <v>63</v>
      </c>
      <c r="E553" s="53" t="s">
        <v>345</v>
      </c>
      <c r="F553" s="53" t="s">
        <v>198</v>
      </c>
      <c r="G553" s="53" t="s">
        <v>90</v>
      </c>
      <c r="H553" s="53"/>
      <c r="I553" s="59">
        <v>6000</v>
      </c>
      <c r="J553" s="59">
        <v>6000</v>
      </c>
      <c r="K553" s="171"/>
      <c r="L553" s="60"/>
      <c r="M553" s="60"/>
    </row>
    <row r="554" spans="1:13" ht="34.5" customHeight="1">
      <c r="A554" s="78" t="s">
        <v>95</v>
      </c>
      <c r="B554" s="54" t="s">
        <v>78</v>
      </c>
      <c r="C554" s="54"/>
      <c r="D554" s="54"/>
      <c r="E554" s="54"/>
      <c r="F554" s="54"/>
      <c r="G554" s="54"/>
      <c r="H554" s="54"/>
      <c r="I554" s="56">
        <f>I557+I567+I581+I574</f>
        <v>11303.4</v>
      </c>
      <c r="J554" s="56">
        <f>J557+J567+J581+J574</f>
        <v>11851.8</v>
      </c>
      <c r="K554" s="166" t="e">
        <f>K557+#REF!+K567+#REF!+K581</f>
        <v>#REF!</v>
      </c>
      <c r="L554" s="56" t="e">
        <f>L557+#REF!+L567+#REF!+L581</f>
        <v>#REF!</v>
      </c>
      <c r="M554" s="56" t="e">
        <f>M557+#REF!+M567+#REF!+M581</f>
        <v>#REF!</v>
      </c>
    </row>
    <row r="555" spans="1:13" ht="18">
      <c r="A555" s="78" t="s">
        <v>106</v>
      </c>
      <c r="B555" s="54" t="s">
        <v>78</v>
      </c>
      <c r="C555" s="54"/>
      <c r="D555" s="54"/>
      <c r="E555" s="54"/>
      <c r="F555" s="54"/>
      <c r="G555" s="54" t="s">
        <v>90</v>
      </c>
      <c r="H555" s="54"/>
      <c r="I555" s="56">
        <f>I563+I566+I573+I588</f>
        <v>11303.4</v>
      </c>
      <c r="J555" s="56">
        <f>J563+J566+J573+J588</f>
        <v>11303.4</v>
      </c>
      <c r="K555" s="166" t="e">
        <f>K563+K566+#REF!+#REF!+#REF!+#REF!+K573+#REF!+K588+#REF!</f>
        <v>#REF!</v>
      </c>
      <c r="L555" s="56" t="e">
        <f>L563+L566+#REF!+#REF!+#REF!+#REF!+L573+#REF!+L588+#REF!</f>
        <v>#REF!</v>
      </c>
      <c r="M555" s="56" t="e">
        <f>M563+M566+#REF!+#REF!+#REF!+#REF!+M573+#REF!+M588+#REF!</f>
        <v>#REF!</v>
      </c>
    </row>
    <row r="556" spans="1:13" ht="18">
      <c r="A556" s="78" t="s">
        <v>107</v>
      </c>
      <c r="B556" s="54" t="s">
        <v>78</v>
      </c>
      <c r="C556" s="54"/>
      <c r="D556" s="54"/>
      <c r="E556" s="54"/>
      <c r="F556" s="54"/>
      <c r="G556" s="54" t="s">
        <v>91</v>
      </c>
      <c r="H556" s="54"/>
      <c r="I556" s="56">
        <f>I580</f>
        <v>0</v>
      </c>
      <c r="J556" s="56">
        <f>J580</f>
        <v>548.4</v>
      </c>
      <c r="K556" s="166" t="e">
        <f>#REF!</f>
        <v>#REF!</v>
      </c>
      <c r="L556" s="56" t="e">
        <f>#REF!</f>
        <v>#REF!</v>
      </c>
      <c r="M556" s="56" t="e">
        <f>#REF!</f>
        <v>#REF!</v>
      </c>
    </row>
    <row r="557" spans="1:13" ht="18">
      <c r="A557" s="78" t="s">
        <v>112</v>
      </c>
      <c r="B557" s="54" t="s">
        <v>78</v>
      </c>
      <c r="C557" s="54" t="s">
        <v>57</v>
      </c>
      <c r="D557" s="54"/>
      <c r="E557" s="54"/>
      <c r="F557" s="52"/>
      <c r="G557" s="52"/>
      <c r="H557" s="52"/>
      <c r="I557" s="56">
        <f>I558</f>
        <v>5308.2</v>
      </c>
      <c r="J557" s="56">
        <f>J558</f>
        <v>5308.2</v>
      </c>
      <c r="K557" s="166" t="e">
        <f>K558+#REF!+#REF!</f>
        <v>#REF!</v>
      </c>
      <c r="L557" s="56" t="e">
        <f>L558+#REF!+#REF!</f>
        <v>#REF!</v>
      </c>
      <c r="M557" s="56" t="e">
        <f>M558+#REF!+#REF!</f>
        <v>#REF!</v>
      </c>
    </row>
    <row r="558" spans="1:13" ht="57">
      <c r="A558" s="78" t="s">
        <v>406</v>
      </c>
      <c r="B558" s="54" t="s">
        <v>78</v>
      </c>
      <c r="C558" s="54" t="s">
        <v>57</v>
      </c>
      <c r="D558" s="54" t="s">
        <v>65</v>
      </c>
      <c r="E558" s="54"/>
      <c r="F558" s="54"/>
      <c r="G558" s="54"/>
      <c r="H558" s="54"/>
      <c r="I558" s="56">
        <f>I559</f>
        <v>5308.2</v>
      </c>
      <c r="J558" s="56">
        <f aca="true" t="shared" si="97" ref="J558:M559">J559</f>
        <v>5308.2</v>
      </c>
      <c r="K558" s="166" t="e">
        <f t="shared" si="97"/>
        <v>#REF!</v>
      </c>
      <c r="L558" s="56" t="e">
        <f t="shared" si="97"/>
        <v>#REF!</v>
      </c>
      <c r="M558" s="56" t="e">
        <f t="shared" si="97"/>
        <v>#REF!</v>
      </c>
    </row>
    <row r="559" spans="1:13" ht="18">
      <c r="A559" s="75" t="s">
        <v>30</v>
      </c>
      <c r="B559" s="52" t="s">
        <v>78</v>
      </c>
      <c r="C559" s="52" t="s">
        <v>57</v>
      </c>
      <c r="D559" s="52" t="s">
        <v>65</v>
      </c>
      <c r="E559" s="52" t="s">
        <v>296</v>
      </c>
      <c r="F559" s="52"/>
      <c r="G559" s="52"/>
      <c r="H559" s="52"/>
      <c r="I559" s="57">
        <f>I560</f>
        <v>5308.2</v>
      </c>
      <c r="J559" s="57">
        <f t="shared" si="97"/>
        <v>5308.2</v>
      </c>
      <c r="K559" s="163" t="e">
        <f t="shared" si="97"/>
        <v>#REF!</v>
      </c>
      <c r="L559" s="57" t="e">
        <f t="shared" si="97"/>
        <v>#REF!</v>
      </c>
      <c r="M559" s="57" t="e">
        <f t="shared" si="97"/>
        <v>#REF!</v>
      </c>
    </row>
    <row r="560" spans="1:13" ht="30">
      <c r="A560" s="80" t="s">
        <v>114</v>
      </c>
      <c r="B560" s="52" t="s">
        <v>78</v>
      </c>
      <c r="C560" s="52" t="s">
        <v>57</v>
      </c>
      <c r="D560" s="52" t="s">
        <v>65</v>
      </c>
      <c r="E560" s="52" t="s">
        <v>244</v>
      </c>
      <c r="F560" s="52"/>
      <c r="G560" s="52"/>
      <c r="H560" s="52"/>
      <c r="I560" s="57">
        <f>I561+I564</f>
        <v>5308.2</v>
      </c>
      <c r="J560" s="57">
        <f>J561+J564</f>
        <v>5308.2</v>
      </c>
      <c r="K560" s="163" t="e">
        <f>K561+K564+#REF!</f>
        <v>#REF!</v>
      </c>
      <c r="L560" s="57" t="e">
        <f>L561+L564+#REF!</f>
        <v>#REF!</v>
      </c>
      <c r="M560" s="57" t="e">
        <f>M561+M564+#REF!</f>
        <v>#REF!</v>
      </c>
    </row>
    <row r="561" spans="1:13" ht="88.5" customHeight="1">
      <c r="A561" s="75" t="s">
        <v>412</v>
      </c>
      <c r="B561" s="52" t="s">
        <v>78</v>
      </c>
      <c r="C561" s="52" t="s">
        <v>57</v>
      </c>
      <c r="D561" s="52" t="s">
        <v>65</v>
      </c>
      <c r="E561" s="52" t="s">
        <v>244</v>
      </c>
      <c r="F561" s="52" t="s">
        <v>115</v>
      </c>
      <c r="G561" s="52"/>
      <c r="H561" s="52"/>
      <c r="I561" s="57">
        <f>I562</f>
        <v>5023.4</v>
      </c>
      <c r="J561" s="57">
        <f aca="true" t="shared" si="98" ref="J561:M562">J562</f>
        <v>5023.4</v>
      </c>
      <c r="K561" s="164">
        <f t="shared" si="98"/>
        <v>0</v>
      </c>
      <c r="L561" s="58">
        <f t="shared" si="98"/>
        <v>0</v>
      </c>
      <c r="M561" s="58">
        <f t="shared" si="98"/>
        <v>0</v>
      </c>
    </row>
    <row r="562" spans="1:13" ht="30">
      <c r="A562" s="75" t="s">
        <v>411</v>
      </c>
      <c r="B562" s="52" t="s">
        <v>78</v>
      </c>
      <c r="C562" s="52" t="s">
        <v>57</v>
      </c>
      <c r="D562" s="52" t="s">
        <v>65</v>
      </c>
      <c r="E562" s="52" t="s">
        <v>244</v>
      </c>
      <c r="F562" s="52" t="s">
        <v>116</v>
      </c>
      <c r="G562" s="52"/>
      <c r="H562" s="52"/>
      <c r="I562" s="57">
        <f>I563</f>
        <v>5023.4</v>
      </c>
      <c r="J562" s="57">
        <f t="shared" si="98"/>
        <v>5023.4</v>
      </c>
      <c r="K562" s="164">
        <f t="shared" si="98"/>
        <v>0</v>
      </c>
      <c r="L562" s="58">
        <f t="shared" si="98"/>
        <v>0</v>
      </c>
      <c r="M562" s="58">
        <f t="shared" si="98"/>
        <v>0</v>
      </c>
    </row>
    <row r="563" spans="1:13" ht="15" customHeight="1">
      <c r="A563" s="77" t="s">
        <v>106</v>
      </c>
      <c r="B563" s="53" t="s">
        <v>78</v>
      </c>
      <c r="C563" s="53" t="s">
        <v>57</v>
      </c>
      <c r="D563" s="53" t="s">
        <v>65</v>
      </c>
      <c r="E563" s="53" t="s">
        <v>244</v>
      </c>
      <c r="F563" s="53" t="s">
        <v>116</v>
      </c>
      <c r="G563" s="53" t="s">
        <v>90</v>
      </c>
      <c r="H563" s="53"/>
      <c r="I563" s="59">
        <v>5023.4</v>
      </c>
      <c r="J563" s="59">
        <v>5023.4</v>
      </c>
      <c r="K563" s="165">
        <v>0</v>
      </c>
      <c r="L563" s="59">
        <v>0</v>
      </c>
      <c r="M563" s="59">
        <v>0</v>
      </c>
    </row>
    <row r="564" spans="1:13" ht="30">
      <c r="A564" s="76" t="s">
        <v>413</v>
      </c>
      <c r="B564" s="52" t="s">
        <v>78</v>
      </c>
      <c r="C564" s="52" t="s">
        <v>57</v>
      </c>
      <c r="D564" s="52" t="s">
        <v>65</v>
      </c>
      <c r="E564" s="52" t="s">
        <v>244</v>
      </c>
      <c r="F564" s="52" t="s">
        <v>117</v>
      </c>
      <c r="G564" s="52"/>
      <c r="H564" s="52"/>
      <c r="I564" s="57">
        <f>I565</f>
        <v>284.8</v>
      </c>
      <c r="J564" s="57">
        <f aca="true" t="shared" si="99" ref="J564:M565">J565</f>
        <v>284.8</v>
      </c>
      <c r="K564" s="164">
        <f t="shared" si="99"/>
        <v>0</v>
      </c>
      <c r="L564" s="58">
        <f t="shared" si="99"/>
        <v>0</v>
      </c>
      <c r="M564" s="58">
        <f t="shared" si="99"/>
        <v>0</v>
      </c>
    </row>
    <row r="565" spans="1:13" ht="45">
      <c r="A565" s="76" t="s">
        <v>414</v>
      </c>
      <c r="B565" s="52" t="s">
        <v>78</v>
      </c>
      <c r="C565" s="52" t="s">
        <v>57</v>
      </c>
      <c r="D565" s="52" t="s">
        <v>65</v>
      </c>
      <c r="E565" s="52" t="s">
        <v>244</v>
      </c>
      <c r="F565" s="52" t="s">
        <v>119</v>
      </c>
      <c r="G565" s="52"/>
      <c r="H565" s="52"/>
      <c r="I565" s="57">
        <f>I566</f>
        <v>284.8</v>
      </c>
      <c r="J565" s="57">
        <f t="shared" si="99"/>
        <v>284.8</v>
      </c>
      <c r="K565" s="164">
        <f t="shared" si="99"/>
        <v>0</v>
      </c>
      <c r="L565" s="58">
        <f t="shared" si="99"/>
        <v>0</v>
      </c>
      <c r="M565" s="58">
        <f t="shared" si="99"/>
        <v>0</v>
      </c>
    </row>
    <row r="566" spans="1:13" ht="21.75" customHeight="1">
      <c r="A566" s="77" t="s">
        <v>106</v>
      </c>
      <c r="B566" s="53" t="s">
        <v>78</v>
      </c>
      <c r="C566" s="53" t="s">
        <v>57</v>
      </c>
      <c r="D566" s="53" t="s">
        <v>65</v>
      </c>
      <c r="E566" s="53" t="s">
        <v>244</v>
      </c>
      <c r="F566" s="53" t="s">
        <v>119</v>
      </c>
      <c r="G566" s="53" t="s">
        <v>90</v>
      </c>
      <c r="H566" s="53"/>
      <c r="I566" s="59">
        <v>284.8</v>
      </c>
      <c r="J566" s="59">
        <v>284.8</v>
      </c>
      <c r="K566" s="171">
        <v>0</v>
      </c>
      <c r="L566" s="60">
        <v>0</v>
      </c>
      <c r="M566" s="60">
        <v>0</v>
      </c>
    </row>
    <row r="567" spans="1:13" ht="18">
      <c r="A567" s="78" t="s">
        <v>46</v>
      </c>
      <c r="B567" s="54" t="s">
        <v>78</v>
      </c>
      <c r="C567" s="54" t="s">
        <v>62</v>
      </c>
      <c r="D567" s="52"/>
      <c r="E567" s="52"/>
      <c r="F567" s="52"/>
      <c r="G567" s="52"/>
      <c r="H567" s="52"/>
      <c r="I567" s="56">
        <f>I568</f>
        <v>680</v>
      </c>
      <c r="J567" s="56">
        <f>J568</f>
        <v>680</v>
      </c>
      <c r="K567" s="166" t="e">
        <f>#REF!+K568</f>
        <v>#REF!</v>
      </c>
      <c r="L567" s="56" t="e">
        <f>#REF!+L568</f>
        <v>#REF!</v>
      </c>
      <c r="M567" s="56" t="e">
        <f>#REF!+M568</f>
        <v>#REF!</v>
      </c>
    </row>
    <row r="568" spans="1:13" ht="18">
      <c r="A568" s="81" t="s">
        <v>48</v>
      </c>
      <c r="B568" s="54" t="s">
        <v>78</v>
      </c>
      <c r="C568" s="54" t="s">
        <v>62</v>
      </c>
      <c r="D568" s="54" t="s">
        <v>63</v>
      </c>
      <c r="E568" s="52"/>
      <c r="F568" s="52"/>
      <c r="G568" s="52"/>
      <c r="H568" s="52"/>
      <c r="I568" s="56">
        <f>I569</f>
        <v>680</v>
      </c>
      <c r="J568" s="56">
        <f aca="true" t="shared" si="100" ref="J568:M572">J569</f>
        <v>680</v>
      </c>
      <c r="K568" s="166">
        <f t="shared" si="100"/>
        <v>0</v>
      </c>
      <c r="L568" s="56">
        <f t="shared" si="100"/>
        <v>0</v>
      </c>
      <c r="M568" s="56">
        <f t="shared" si="100"/>
        <v>0</v>
      </c>
    </row>
    <row r="569" spans="1:13" ht="18">
      <c r="A569" s="76" t="s">
        <v>30</v>
      </c>
      <c r="B569" s="52" t="s">
        <v>78</v>
      </c>
      <c r="C569" s="52" t="s">
        <v>62</v>
      </c>
      <c r="D569" s="52" t="s">
        <v>63</v>
      </c>
      <c r="E569" s="52" t="s">
        <v>243</v>
      </c>
      <c r="F569" s="52"/>
      <c r="G569" s="52"/>
      <c r="H569" s="52"/>
      <c r="I569" s="57">
        <f>I570</f>
        <v>680</v>
      </c>
      <c r="J569" s="57">
        <f t="shared" si="100"/>
        <v>680</v>
      </c>
      <c r="K569" s="166">
        <f t="shared" si="100"/>
        <v>0</v>
      </c>
      <c r="L569" s="56">
        <f t="shared" si="100"/>
        <v>0</v>
      </c>
      <c r="M569" s="56">
        <f t="shared" si="100"/>
        <v>0</v>
      </c>
    </row>
    <row r="570" spans="1:13" ht="59.25" customHeight="1">
      <c r="A570" s="76" t="s">
        <v>381</v>
      </c>
      <c r="B570" s="52" t="s">
        <v>78</v>
      </c>
      <c r="C570" s="52" t="s">
        <v>62</v>
      </c>
      <c r="D570" s="52" t="s">
        <v>63</v>
      </c>
      <c r="E570" s="52" t="s">
        <v>265</v>
      </c>
      <c r="F570" s="52"/>
      <c r="G570" s="52"/>
      <c r="H570" s="52"/>
      <c r="I570" s="57">
        <f>I571</f>
        <v>680</v>
      </c>
      <c r="J570" s="57">
        <f t="shared" si="100"/>
        <v>680</v>
      </c>
      <c r="K570" s="163">
        <f t="shared" si="100"/>
        <v>0</v>
      </c>
      <c r="L570" s="57">
        <f t="shared" si="100"/>
        <v>0</v>
      </c>
      <c r="M570" s="57">
        <f t="shared" si="100"/>
        <v>0</v>
      </c>
    </row>
    <row r="571" spans="1:13" ht="18">
      <c r="A571" s="76" t="s">
        <v>127</v>
      </c>
      <c r="B571" s="52" t="s">
        <v>78</v>
      </c>
      <c r="C571" s="52" t="s">
        <v>62</v>
      </c>
      <c r="D571" s="52" t="s">
        <v>63</v>
      </c>
      <c r="E571" s="52" t="s">
        <v>265</v>
      </c>
      <c r="F571" s="52" t="s">
        <v>126</v>
      </c>
      <c r="G571" s="52"/>
      <c r="H571" s="52"/>
      <c r="I571" s="57">
        <f>I572</f>
        <v>680</v>
      </c>
      <c r="J571" s="57">
        <f t="shared" si="100"/>
        <v>680</v>
      </c>
      <c r="K571" s="163">
        <f t="shared" si="100"/>
        <v>0</v>
      </c>
      <c r="L571" s="57">
        <f t="shared" si="100"/>
        <v>0</v>
      </c>
      <c r="M571" s="57">
        <f t="shared" si="100"/>
        <v>0</v>
      </c>
    </row>
    <row r="572" spans="1:13" ht="60.75" customHeight="1">
      <c r="A572" s="76" t="s">
        <v>202</v>
      </c>
      <c r="B572" s="52" t="s">
        <v>78</v>
      </c>
      <c r="C572" s="52" t="s">
        <v>62</v>
      </c>
      <c r="D572" s="52" t="s">
        <v>63</v>
      </c>
      <c r="E572" s="52" t="s">
        <v>265</v>
      </c>
      <c r="F572" s="52" t="s">
        <v>201</v>
      </c>
      <c r="G572" s="52"/>
      <c r="H572" s="52"/>
      <c r="I572" s="57">
        <f>I573</f>
        <v>680</v>
      </c>
      <c r="J572" s="57">
        <f t="shared" si="100"/>
        <v>680</v>
      </c>
      <c r="K572" s="163">
        <f t="shared" si="100"/>
        <v>0</v>
      </c>
      <c r="L572" s="57">
        <f t="shared" si="100"/>
        <v>0</v>
      </c>
      <c r="M572" s="57">
        <f t="shared" si="100"/>
        <v>0</v>
      </c>
    </row>
    <row r="573" spans="1:13" ht="21.75" customHeight="1">
      <c r="A573" s="77" t="s">
        <v>106</v>
      </c>
      <c r="B573" s="53" t="s">
        <v>78</v>
      </c>
      <c r="C573" s="53" t="s">
        <v>62</v>
      </c>
      <c r="D573" s="53" t="s">
        <v>63</v>
      </c>
      <c r="E573" s="53" t="s">
        <v>265</v>
      </c>
      <c r="F573" s="53" t="s">
        <v>201</v>
      </c>
      <c r="G573" s="53" t="s">
        <v>90</v>
      </c>
      <c r="H573" s="53"/>
      <c r="I573" s="59">
        <v>680</v>
      </c>
      <c r="J573" s="59">
        <v>680</v>
      </c>
      <c r="K573" s="165">
        <v>0</v>
      </c>
      <c r="L573" s="59">
        <v>0</v>
      </c>
      <c r="M573" s="59">
        <v>0</v>
      </c>
    </row>
    <row r="574" spans="1:13" ht="21.75" customHeight="1">
      <c r="A574" s="78" t="s">
        <v>54</v>
      </c>
      <c r="B574" s="54" t="s">
        <v>78</v>
      </c>
      <c r="C574" s="54" t="s">
        <v>71</v>
      </c>
      <c r="D574" s="54"/>
      <c r="E574" s="54"/>
      <c r="F574" s="54"/>
      <c r="G574" s="54"/>
      <c r="H574" s="53"/>
      <c r="I574" s="57">
        <f aca="true" t="shared" si="101" ref="I574:J579">I575</f>
        <v>0</v>
      </c>
      <c r="J574" s="57">
        <f t="shared" si="101"/>
        <v>548.4</v>
      </c>
      <c r="K574" s="165"/>
      <c r="L574" s="59"/>
      <c r="M574" s="59"/>
    </row>
    <row r="575" spans="1:13" ht="18.75" customHeight="1">
      <c r="A575" s="81" t="s">
        <v>69</v>
      </c>
      <c r="B575" s="54" t="s">
        <v>78</v>
      </c>
      <c r="C575" s="54" t="s">
        <v>71</v>
      </c>
      <c r="D575" s="54" t="s">
        <v>58</v>
      </c>
      <c r="E575" s="54"/>
      <c r="F575" s="54"/>
      <c r="G575" s="54"/>
      <c r="H575" s="53"/>
      <c r="I575" s="57">
        <f t="shared" si="101"/>
        <v>0</v>
      </c>
      <c r="J575" s="57">
        <f t="shared" si="101"/>
        <v>548.4</v>
      </c>
      <c r="K575" s="165"/>
      <c r="L575" s="59"/>
      <c r="M575" s="59"/>
    </row>
    <row r="576" spans="1:13" ht="21.75" customHeight="1">
      <c r="A576" s="76" t="s">
        <v>30</v>
      </c>
      <c r="B576" s="52" t="s">
        <v>78</v>
      </c>
      <c r="C576" s="52" t="s">
        <v>71</v>
      </c>
      <c r="D576" s="52" t="s">
        <v>58</v>
      </c>
      <c r="E576" s="52" t="s">
        <v>243</v>
      </c>
      <c r="F576" s="54"/>
      <c r="G576" s="54"/>
      <c r="H576" s="53"/>
      <c r="I576" s="57">
        <f t="shared" si="101"/>
        <v>0</v>
      </c>
      <c r="J576" s="57">
        <f t="shared" si="101"/>
        <v>548.4</v>
      </c>
      <c r="K576" s="165"/>
      <c r="L576" s="59"/>
      <c r="M576" s="59"/>
    </row>
    <row r="577" spans="1:13" ht="74.25" customHeight="1">
      <c r="A577" s="182" t="s">
        <v>434</v>
      </c>
      <c r="B577" s="52" t="s">
        <v>78</v>
      </c>
      <c r="C577" s="52" t="s">
        <v>71</v>
      </c>
      <c r="D577" s="52" t="s">
        <v>58</v>
      </c>
      <c r="E577" s="52" t="s">
        <v>389</v>
      </c>
      <c r="F577" s="52"/>
      <c r="G577" s="52"/>
      <c r="H577" s="53"/>
      <c r="I577" s="57">
        <f t="shared" si="101"/>
        <v>0</v>
      </c>
      <c r="J577" s="57">
        <f t="shared" si="101"/>
        <v>548.4</v>
      </c>
      <c r="K577" s="165"/>
      <c r="L577" s="59"/>
      <c r="M577" s="59"/>
    </row>
    <row r="578" spans="1:13" ht="30" customHeight="1">
      <c r="A578" s="76" t="s">
        <v>131</v>
      </c>
      <c r="B578" s="52" t="s">
        <v>78</v>
      </c>
      <c r="C578" s="52" t="s">
        <v>71</v>
      </c>
      <c r="D578" s="52" t="s">
        <v>58</v>
      </c>
      <c r="E578" s="52" t="s">
        <v>389</v>
      </c>
      <c r="F578" s="52" t="s">
        <v>130</v>
      </c>
      <c r="G578" s="52"/>
      <c r="H578" s="53"/>
      <c r="I578" s="57">
        <f t="shared" si="101"/>
        <v>0</v>
      </c>
      <c r="J578" s="57">
        <f t="shared" si="101"/>
        <v>548.4</v>
      </c>
      <c r="K578" s="165"/>
      <c r="L578" s="59"/>
      <c r="M578" s="59"/>
    </row>
    <row r="579" spans="1:13" ht="32.25" customHeight="1">
      <c r="A579" s="76" t="s">
        <v>195</v>
      </c>
      <c r="B579" s="52" t="s">
        <v>78</v>
      </c>
      <c r="C579" s="52" t="s">
        <v>71</v>
      </c>
      <c r="D579" s="52" t="s">
        <v>58</v>
      </c>
      <c r="E579" s="52" t="s">
        <v>389</v>
      </c>
      <c r="F579" s="52" t="s">
        <v>134</v>
      </c>
      <c r="G579" s="52"/>
      <c r="H579" s="53"/>
      <c r="I579" s="57">
        <f t="shared" si="101"/>
        <v>0</v>
      </c>
      <c r="J579" s="57">
        <f t="shared" si="101"/>
        <v>548.4</v>
      </c>
      <c r="K579" s="165"/>
      <c r="L579" s="59"/>
      <c r="M579" s="59"/>
    </row>
    <row r="580" spans="1:13" ht="21.75" customHeight="1">
      <c r="A580" s="77" t="s">
        <v>107</v>
      </c>
      <c r="B580" s="53" t="s">
        <v>78</v>
      </c>
      <c r="C580" s="53" t="s">
        <v>71</v>
      </c>
      <c r="D580" s="53" t="s">
        <v>58</v>
      </c>
      <c r="E580" s="53" t="s">
        <v>389</v>
      </c>
      <c r="F580" s="53" t="s">
        <v>134</v>
      </c>
      <c r="G580" s="53" t="s">
        <v>91</v>
      </c>
      <c r="H580" s="53"/>
      <c r="I580" s="59">
        <v>0</v>
      </c>
      <c r="J580" s="59">
        <v>548.4</v>
      </c>
      <c r="K580" s="165"/>
      <c r="L580" s="59"/>
      <c r="M580" s="59"/>
    </row>
    <row r="581" spans="1:13" ht="29.25" customHeight="1">
      <c r="A581" s="81" t="s">
        <v>215</v>
      </c>
      <c r="B581" s="54" t="s">
        <v>78</v>
      </c>
      <c r="C581" s="54" t="s">
        <v>98</v>
      </c>
      <c r="D581" s="54"/>
      <c r="E581" s="54"/>
      <c r="F581" s="54"/>
      <c r="G581" s="54"/>
      <c r="H581" s="54"/>
      <c r="I581" s="56">
        <f aca="true" t="shared" si="102" ref="I581:J583">I582</f>
        <v>5315.2</v>
      </c>
      <c r="J581" s="56">
        <f t="shared" si="102"/>
        <v>5315.2</v>
      </c>
      <c r="K581" s="166">
        <f>K583</f>
        <v>0</v>
      </c>
      <c r="L581" s="56">
        <f>L583</f>
        <v>0</v>
      </c>
      <c r="M581" s="56">
        <f>M583</f>
        <v>0</v>
      </c>
    </row>
    <row r="582" spans="1:13" ht="29.25" customHeight="1">
      <c r="A582" s="194" t="s">
        <v>216</v>
      </c>
      <c r="B582" s="54"/>
      <c r="C582" s="54"/>
      <c r="D582" s="54"/>
      <c r="E582" s="54"/>
      <c r="F582" s="54"/>
      <c r="G582" s="54"/>
      <c r="H582" s="54"/>
      <c r="I582" s="56">
        <f t="shared" si="102"/>
        <v>5315.2</v>
      </c>
      <c r="J582" s="56">
        <f t="shared" si="102"/>
        <v>5315.2</v>
      </c>
      <c r="K582" s="166"/>
      <c r="L582" s="56"/>
      <c r="M582" s="56"/>
    </row>
    <row r="583" spans="1:13" ht="17.25" customHeight="1">
      <c r="A583" s="76" t="s">
        <v>30</v>
      </c>
      <c r="B583" s="52" t="s">
        <v>78</v>
      </c>
      <c r="C583" s="52" t="s">
        <v>98</v>
      </c>
      <c r="D583" s="52" t="s">
        <v>57</v>
      </c>
      <c r="E583" s="52" t="s">
        <v>243</v>
      </c>
      <c r="F583" s="54"/>
      <c r="G583" s="54"/>
      <c r="H583" s="54"/>
      <c r="I583" s="57">
        <f t="shared" si="102"/>
        <v>5315.2</v>
      </c>
      <c r="J583" s="57">
        <f t="shared" si="102"/>
        <v>5315.2</v>
      </c>
      <c r="K583" s="163">
        <f aca="true" t="shared" si="103" ref="I583:M587">K584</f>
        <v>0</v>
      </c>
      <c r="L583" s="57">
        <f t="shared" si="103"/>
        <v>0</v>
      </c>
      <c r="M583" s="57">
        <f t="shared" si="103"/>
        <v>0</v>
      </c>
    </row>
    <row r="584" spans="1:13" ht="30">
      <c r="A584" s="76" t="s">
        <v>257</v>
      </c>
      <c r="B584" s="52" t="s">
        <v>78</v>
      </c>
      <c r="C584" s="52" t="s">
        <v>98</v>
      </c>
      <c r="D584" s="52" t="s">
        <v>57</v>
      </c>
      <c r="E584" s="52" t="s">
        <v>243</v>
      </c>
      <c r="F584" s="52"/>
      <c r="G584" s="52"/>
      <c r="H584" s="52"/>
      <c r="I584" s="57">
        <f t="shared" si="103"/>
        <v>5315.2</v>
      </c>
      <c r="J584" s="57">
        <f t="shared" si="103"/>
        <v>5315.2</v>
      </c>
      <c r="K584" s="163">
        <f t="shared" si="103"/>
        <v>0</v>
      </c>
      <c r="L584" s="57">
        <f t="shared" si="103"/>
        <v>0</v>
      </c>
      <c r="M584" s="57">
        <f t="shared" si="103"/>
        <v>0</v>
      </c>
    </row>
    <row r="585" spans="1:13" ht="60">
      <c r="A585" s="76" t="s">
        <v>26</v>
      </c>
      <c r="B585" s="52" t="s">
        <v>78</v>
      </c>
      <c r="C585" s="52" t="s">
        <v>98</v>
      </c>
      <c r="D585" s="52" t="s">
        <v>57</v>
      </c>
      <c r="E585" s="52" t="s">
        <v>259</v>
      </c>
      <c r="F585" s="52"/>
      <c r="G585" s="52"/>
      <c r="H585" s="52"/>
      <c r="I585" s="57">
        <f t="shared" si="103"/>
        <v>5315.2</v>
      </c>
      <c r="J585" s="57">
        <f t="shared" si="103"/>
        <v>5315.2</v>
      </c>
      <c r="K585" s="163">
        <f t="shared" si="103"/>
        <v>0</v>
      </c>
      <c r="L585" s="57">
        <f t="shared" si="103"/>
        <v>0</v>
      </c>
      <c r="M585" s="57">
        <f t="shared" si="103"/>
        <v>0</v>
      </c>
    </row>
    <row r="586" spans="1:13" ht="30">
      <c r="A586" s="76" t="s">
        <v>258</v>
      </c>
      <c r="B586" s="52" t="s">
        <v>78</v>
      </c>
      <c r="C586" s="52" t="s">
        <v>98</v>
      </c>
      <c r="D586" s="52" t="s">
        <v>57</v>
      </c>
      <c r="E586" s="52" t="s">
        <v>259</v>
      </c>
      <c r="F586" s="52" t="s">
        <v>211</v>
      </c>
      <c r="G586" s="52"/>
      <c r="H586" s="52"/>
      <c r="I586" s="57">
        <f t="shared" si="103"/>
        <v>5315.2</v>
      </c>
      <c r="J586" s="57">
        <f t="shared" si="103"/>
        <v>5315.2</v>
      </c>
      <c r="K586" s="163">
        <f t="shared" si="103"/>
        <v>0</v>
      </c>
      <c r="L586" s="57">
        <f t="shared" si="103"/>
        <v>0</v>
      </c>
      <c r="M586" s="57">
        <f t="shared" si="103"/>
        <v>0</v>
      </c>
    </row>
    <row r="587" spans="1:13" ht="18">
      <c r="A587" s="76" t="s">
        <v>213</v>
      </c>
      <c r="B587" s="52" t="s">
        <v>78</v>
      </c>
      <c r="C587" s="52" t="s">
        <v>98</v>
      </c>
      <c r="D587" s="52" t="s">
        <v>57</v>
      </c>
      <c r="E587" s="52" t="s">
        <v>259</v>
      </c>
      <c r="F587" s="52" t="s">
        <v>212</v>
      </c>
      <c r="G587" s="52"/>
      <c r="H587" s="52"/>
      <c r="I587" s="57">
        <f t="shared" si="103"/>
        <v>5315.2</v>
      </c>
      <c r="J587" s="57">
        <f t="shared" si="103"/>
        <v>5315.2</v>
      </c>
      <c r="K587" s="163">
        <f t="shared" si="103"/>
        <v>0</v>
      </c>
      <c r="L587" s="57">
        <f t="shared" si="103"/>
        <v>0</v>
      </c>
      <c r="M587" s="57">
        <f t="shared" si="103"/>
        <v>0</v>
      </c>
    </row>
    <row r="588" spans="1:13" ht="19.5" customHeight="1">
      <c r="A588" s="77" t="s">
        <v>106</v>
      </c>
      <c r="B588" s="53" t="s">
        <v>78</v>
      </c>
      <c r="C588" s="53" t="s">
        <v>98</v>
      </c>
      <c r="D588" s="53" t="s">
        <v>57</v>
      </c>
      <c r="E588" s="53" t="s">
        <v>259</v>
      </c>
      <c r="F588" s="53" t="s">
        <v>212</v>
      </c>
      <c r="G588" s="53" t="s">
        <v>90</v>
      </c>
      <c r="H588" s="53"/>
      <c r="I588" s="59">
        <v>5315.2</v>
      </c>
      <c r="J588" s="59">
        <v>5315.2</v>
      </c>
      <c r="K588" s="165">
        <v>0</v>
      </c>
      <c r="L588" s="59">
        <v>0</v>
      </c>
      <c r="M588" s="59">
        <v>0</v>
      </c>
    </row>
    <row r="589" spans="1:13" ht="18">
      <c r="A589" s="118" t="s">
        <v>104</v>
      </c>
      <c r="B589" s="62"/>
      <c r="C589" s="62"/>
      <c r="D589" s="62"/>
      <c r="E589" s="62"/>
      <c r="F589" s="62"/>
      <c r="G589" s="62"/>
      <c r="H589" s="62"/>
      <c r="I589" s="61">
        <f>I7+I37+I50+I164+I212+I430+I554+I337</f>
        <v>538457.6</v>
      </c>
      <c r="J589" s="61">
        <f>J7+J37+J50+J164+J212+J430+J554+J337</f>
        <v>494547.20000000007</v>
      </c>
      <c r="K589" s="174" t="e">
        <f>K7+K37+#REF!+K50+K164+K212+K554+#REF!</f>
        <v>#VALUE!</v>
      </c>
      <c r="L589" s="129" t="e">
        <f>L7+L37+#REF!+L50+L164+L212+L554+#REF!</f>
        <v>#VALUE!</v>
      </c>
      <c r="M589" s="129" t="e">
        <f>M7+M37+#REF!+M50+M164+M212+M554+#REF!</f>
        <v>#VALUE!</v>
      </c>
    </row>
    <row r="590" spans="1:14" s="130" customFormat="1" ht="18">
      <c r="A590" s="118" t="s">
        <v>106</v>
      </c>
      <c r="B590" s="62"/>
      <c r="C590" s="62"/>
      <c r="D590" s="62"/>
      <c r="E590" s="62"/>
      <c r="F590" s="62"/>
      <c r="G590" s="132" t="s">
        <v>90</v>
      </c>
      <c r="H590" s="62"/>
      <c r="I590" s="61">
        <f>I8+I38+I51+I165+I213+I555+I431+I338</f>
        <v>357072.7</v>
      </c>
      <c r="J590" s="61">
        <f>J8+J38+J51+J165+J213+J555+J431+J338</f>
        <v>356488.3</v>
      </c>
      <c r="K590" s="173" t="e">
        <f>K8+K38+K51+K165+#REF!+K213+#REF!+K555</f>
        <v>#REF!</v>
      </c>
      <c r="L590" s="61" t="e">
        <f>L8+L38+L51+L165+#REF!+L213+#REF!+L555</f>
        <v>#REF!</v>
      </c>
      <c r="M590" s="61" t="e">
        <f>M8+M38+M51+M165+#REF!+M213+#REF!+M555</f>
        <v>#REF!</v>
      </c>
      <c r="N590" s="135"/>
    </row>
    <row r="591" spans="1:14" s="130" customFormat="1" ht="18">
      <c r="A591" s="131" t="s">
        <v>107</v>
      </c>
      <c r="B591" s="62"/>
      <c r="C591" s="62"/>
      <c r="D591" s="62"/>
      <c r="E591" s="62"/>
      <c r="F591" s="62"/>
      <c r="G591" s="132" t="s">
        <v>91</v>
      </c>
      <c r="H591" s="62"/>
      <c r="I591" s="61">
        <f>I9+I39+I52+I166+I214+I556+I432+I339</f>
        <v>181384.9</v>
      </c>
      <c r="J591" s="61">
        <f>J9+J39+J52+J166+J214+J556+J432+J339</f>
        <v>138058.9</v>
      </c>
      <c r="K591" s="173" t="e">
        <f>K9+K39+K52+K166+#REF!+K214+#REF!+K556</f>
        <v>#REF!</v>
      </c>
      <c r="L591" s="61" t="e">
        <f>L9+L39+L52+L166+#REF!+L214+#REF!+L556</f>
        <v>#REF!</v>
      </c>
      <c r="M591" s="61" t="e">
        <f>M9+M39+M52+M166+#REF!+M214+#REF!+M556</f>
        <v>#REF!</v>
      </c>
      <c r="N591" s="135"/>
    </row>
    <row r="592" spans="1:9" ht="30.75" customHeight="1">
      <c r="A592" s="178"/>
      <c r="B592" s="178"/>
      <c r="C592" s="178"/>
      <c r="D592" s="178"/>
      <c r="E592" s="178"/>
      <c r="F592" s="178"/>
      <c r="G592" s="178"/>
      <c r="H592" s="176"/>
      <c r="I592" s="178"/>
    </row>
    <row r="593" spans="1:9" ht="18">
      <c r="A593" s="92"/>
      <c r="B593" s="92"/>
      <c r="C593" s="92"/>
      <c r="D593" s="92"/>
      <c r="E593" s="92"/>
      <c r="F593" s="92"/>
      <c r="G593" s="92"/>
      <c r="H593" s="92"/>
      <c r="I593" s="92"/>
    </row>
    <row r="594" spans="1:9" ht="18">
      <c r="A594" s="42"/>
      <c r="B594" s="43"/>
      <c r="C594" s="43"/>
      <c r="D594" s="43"/>
      <c r="E594" s="43"/>
      <c r="F594" s="43"/>
      <c r="G594" s="43"/>
      <c r="H594" s="43"/>
      <c r="I594" s="44"/>
    </row>
    <row r="595" spans="1:9" ht="18">
      <c r="A595" s="42"/>
      <c r="B595" s="43"/>
      <c r="C595" s="43"/>
      <c r="D595" s="45"/>
      <c r="E595" s="43"/>
      <c r="F595" s="43"/>
      <c r="G595" s="43"/>
      <c r="H595" s="43"/>
      <c r="I595" s="44"/>
    </row>
    <row r="596" spans="1:9" ht="18">
      <c r="A596" s="42"/>
      <c r="B596" s="43"/>
      <c r="C596" s="43"/>
      <c r="D596" s="43"/>
      <c r="E596" s="43"/>
      <c r="F596" s="43"/>
      <c r="G596" s="43"/>
      <c r="H596" s="43"/>
      <c r="I596" s="44"/>
    </row>
    <row r="597" spans="1:9" ht="18">
      <c r="A597" s="42"/>
      <c r="B597" s="43"/>
      <c r="C597" s="43"/>
      <c r="D597" s="43"/>
      <c r="E597" s="43"/>
      <c r="F597" s="43"/>
      <c r="G597" s="43"/>
      <c r="H597" s="43"/>
      <c r="I597" s="44"/>
    </row>
    <row r="598" spans="1:9" ht="18">
      <c r="A598" s="42"/>
      <c r="B598" s="43"/>
      <c r="C598" s="43"/>
      <c r="D598" s="43"/>
      <c r="E598" s="43"/>
      <c r="F598" s="43"/>
      <c r="G598" s="43"/>
      <c r="H598" s="43"/>
      <c r="I598" s="44"/>
    </row>
    <row r="599" spans="1:9" ht="18">
      <c r="A599" s="42"/>
      <c r="B599" s="43"/>
      <c r="C599" s="43"/>
      <c r="D599" s="43"/>
      <c r="E599" s="43"/>
      <c r="F599" s="43"/>
      <c r="G599" s="43"/>
      <c r="H599" s="43"/>
      <c r="I599" s="44"/>
    </row>
    <row r="600" spans="1:9" ht="18">
      <c r="A600" s="42"/>
      <c r="B600" s="43"/>
      <c r="C600" s="43"/>
      <c r="D600" s="43"/>
      <c r="E600" s="43"/>
      <c r="F600" s="43"/>
      <c r="G600" s="43"/>
      <c r="H600" s="43"/>
      <c r="I600" s="44"/>
    </row>
    <row r="601" spans="1:9" ht="18">
      <c r="A601" s="42"/>
      <c r="B601" s="43"/>
      <c r="C601" s="43"/>
      <c r="D601" s="43"/>
      <c r="E601" s="43"/>
      <c r="F601" s="43"/>
      <c r="G601" s="43"/>
      <c r="H601" s="43"/>
      <c r="I601" s="44"/>
    </row>
    <row r="602" spans="1:9" ht="18">
      <c r="A602" s="42"/>
      <c r="B602" s="43"/>
      <c r="C602" s="43"/>
      <c r="D602" s="43"/>
      <c r="E602" s="43"/>
      <c r="F602" s="43"/>
      <c r="G602" s="43"/>
      <c r="H602" s="43"/>
      <c r="I602" s="44"/>
    </row>
    <row r="603" spans="1:9" ht="18">
      <c r="A603" s="42"/>
      <c r="B603" s="43"/>
      <c r="C603" s="43"/>
      <c r="D603" s="43"/>
      <c r="E603" s="43"/>
      <c r="F603" s="43"/>
      <c r="G603" s="43"/>
      <c r="H603" s="43"/>
      <c r="I603" s="44"/>
    </row>
    <row r="604" spans="1:9" ht="18">
      <c r="A604" s="42"/>
      <c r="B604" s="43"/>
      <c r="C604" s="43"/>
      <c r="D604" s="43"/>
      <c r="E604" s="43"/>
      <c r="F604" s="43"/>
      <c r="G604" s="43"/>
      <c r="H604" s="43"/>
      <c r="I604" s="44"/>
    </row>
    <row r="605" spans="1:9" ht="18">
      <c r="A605" s="42"/>
      <c r="B605" s="43"/>
      <c r="C605" s="43"/>
      <c r="D605" s="43"/>
      <c r="E605" s="43"/>
      <c r="F605" s="43"/>
      <c r="G605" s="43"/>
      <c r="H605" s="43"/>
      <c r="I605" s="44"/>
    </row>
    <row r="606" spans="1:9" ht="18">
      <c r="A606" s="42"/>
      <c r="B606" s="43"/>
      <c r="C606" s="43"/>
      <c r="D606" s="43"/>
      <c r="E606" s="43"/>
      <c r="F606" s="43"/>
      <c r="G606" s="43"/>
      <c r="H606" s="43"/>
      <c r="I606" s="44"/>
    </row>
    <row r="607" spans="1:9" ht="18">
      <c r="A607" s="42"/>
      <c r="B607" s="43"/>
      <c r="C607" s="43"/>
      <c r="D607" s="43"/>
      <c r="E607" s="43"/>
      <c r="F607" s="43"/>
      <c r="G607" s="43"/>
      <c r="H607" s="43"/>
      <c r="I607" s="44"/>
    </row>
    <row r="608" spans="1:9" ht="18">
      <c r="A608" s="42"/>
      <c r="B608" s="43"/>
      <c r="C608" s="43"/>
      <c r="D608" s="43"/>
      <c r="E608" s="43"/>
      <c r="F608" s="43"/>
      <c r="G608" s="43"/>
      <c r="H608" s="43"/>
      <c r="I608" s="44"/>
    </row>
    <row r="609" spans="1:9" ht="18">
      <c r="A609" s="42"/>
      <c r="B609" s="43"/>
      <c r="C609" s="43"/>
      <c r="D609" s="43"/>
      <c r="E609" s="43"/>
      <c r="F609" s="43"/>
      <c r="G609" s="43"/>
      <c r="H609" s="43"/>
      <c r="I609" s="44"/>
    </row>
    <row r="610" spans="1:9" ht="18">
      <c r="A610" s="42"/>
      <c r="B610" s="43"/>
      <c r="C610" s="43"/>
      <c r="D610" s="43"/>
      <c r="E610" s="43"/>
      <c r="F610" s="43"/>
      <c r="G610" s="43"/>
      <c r="H610" s="43"/>
      <c r="I610" s="44"/>
    </row>
    <row r="611" spans="1:9" ht="18">
      <c r="A611" s="42"/>
      <c r="B611" s="43"/>
      <c r="C611" s="43"/>
      <c r="D611" s="43"/>
      <c r="E611" s="43"/>
      <c r="F611" s="43"/>
      <c r="G611" s="43"/>
      <c r="H611" s="43"/>
      <c r="I611" s="44"/>
    </row>
    <row r="612" spans="1:9" ht="18">
      <c r="A612" s="42"/>
      <c r="B612" s="43"/>
      <c r="C612" s="43"/>
      <c r="D612" s="43"/>
      <c r="E612" s="43"/>
      <c r="F612" s="43"/>
      <c r="G612" s="43"/>
      <c r="H612" s="43"/>
      <c r="I612" s="44"/>
    </row>
    <row r="613" spans="1:9" ht="18">
      <c r="A613" s="42"/>
      <c r="B613" s="43"/>
      <c r="C613" s="43"/>
      <c r="D613" s="43"/>
      <c r="E613" s="43"/>
      <c r="F613" s="43"/>
      <c r="G613" s="43"/>
      <c r="H613" s="43"/>
      <c r="I613" s="44"/>
    </row>
    <row r="614" spans="1:9" ht="18">
      <c r="A614" s="42"/>
      <c r="B614" s="43"/>
      <c r="C614" s="43"/>
      <c r="D614" s="43"/>
      <c r="E614" s="43"/>
      <c r="F614" s="43"/>
      <c r="G614" s="43"/>
      <c r="H614" s="43"/>
      <c r="I614" s="44"/>
    </row>
    <row r="615" spans="1:9" ht="18">
      <c r="A615" s="42"/>
      <c r="B615" s="43"/>
      <c r="C615" s="43"/>
      <c r="D615" s="43"/>
      <c r="E615" s="43"/>
      <c r="F615" s="43"/>
      <c r="G615" s="43"/>
      <c r="H615" s="43"/>
      <c r="I615" s="44"/>
    </row>
    <row r="616" spans="1:9" ht="18">
      <c r="A616" s="42"/>
      <c r="B616" s="43"/>
      <c r="C616" s="43"/>
      <c r="D616" s="43"/>
      <c r="E616" s="43"/>
      <c r="F616" s="43"/>
      <c r="G616" s="43"/>
      <c r="H616" s="43"/>
      <c r="I616" s="44"/>
    </row>
    <row r="617" spans="1:9" ht="18">
      <c r="A617" s="42"/>
      <c r="B617" s="43"/>
      <c r="C617" s="43"/>
      <c r="D617" s="43"/>
      <c r="E617" s="43"/>
      <c r="F617" s="43"/>
      <c r="G617" s="43"/>
      <c r="H617" s="43"/>
      <c r="I617" s="44"/>
    </row>
    <row r="618" spans="1:9" ht="18">
      <c r="A618" s="42"/>
      <c r="B618" s="43"/>
      <c r="C618" s="43"/>
      <c r="D618" s="43"/>
      <c r="E618" s="43"/>
      <c r="F618" s="43"/>
      <c r="G618" s="43"/>
      <c r="H618" s="43"/>
      <c r="I618" s="44"/>
    </row>
    <row r="619" spans="1:9" ht="18">
      <c r="A619" s="42"/>
      <c r="B619" s="43"/>
      <c r="C619" s="43"/>
      <c r="D619" s="43"/>
      <c r="E619" s="43"/>
      <c r="F619" s="43"/>
      <c r="G619" s="43"/>
      <c r="H619" s="43"/>
      <c r="I619" s="44"/>
    </row>
    <row r="620" spans="1:9" ht="18">
      <c r="A620" s="42"/>
      <c r="B620" s="43"/>
      <c r="C620" s="43"/>
      <c r="D620" s="43"/>
      <c r="E620" s="43"/>
      <c r="F620" s="43"/>
      <c r="G620" s="43"/>
      <c r="H620" s="43"/>
      <c r="I620" s="44"/>
    </row>
    <row r="621" spans="1:9" ht="18">
      <c r="A621" s="42"/>
      <c r="B621" s="43"/>
      <c r="C621" s="43"/>
      <c r="D621" s="43"/>
      <c r="E621" s="43"/>
      <c r="F621" s="43"/>
      <c r="G621" s="43"/>
      <c r="H621" s="43"/>
      <c r="I621" s="44"/>
    </row>
    <row r="622" spans="1:9" ht="18">
      <c r="A622" s="42"/>
      <c r="B622" s="43"/>
      <c r="C622" s="43"/>
      <c r="D622" s="43"/>
      <c r="E622" s="43"/>
      <c r="F622" s="43"/>
      <c r="G622" s="43"/>
      <c r="H622" s="43"/>
      <c r="I622" s="44"/>
    </row>
    <row r="623" spans="1:9" ht="18">
      <c r="A623" s="42"/>
      <c r="B623" s="43"/>
      <c r="C623" s="43"/>
      <c r="D623" s="43"/>
      <c r="E623" s="43"/>
      <c r="F623" s="43"/>
      <c r="G623" s="43"/>
      <c r="H623" s="43"/>
      <c r="I623" s="44"/>
    </row>
    <row r="624" spans="1:9" ht="18">
      <c r="A624" s="42"/>
      <c r="B624" s="43"/>
      <c r="C624" s="43"/>
      <c r="D624" s="43"/>
      <c r="E624" s="43"/>
      <c r="F624" s="43"/>
      <c r="G624" s="43"/>
      <c r="H624" s="43"/>
      <c r="I624" s="44"/>
    </row>
    <row r="625" spans="1:9" ht="18">
      <c r="A625" s="42"/>
      <c r="B625" s="43"/>
      <c r="C625" s="43"/>
      <c r="D625" s="43"/>
      <c r="E625" s="43"/>
      <c r="F625" s="43"/>
      <c r="G625" s="43"/>
      <c r="H625" s="43"/>
      <c r="I625" s="44"/>
    </row>
    <row r="626" spans="1:9" ht="18">
      <c r="A626" s="42"/>
      <c r="B626" s="43"/>
      <c r="C626" s="43"/>
      <c r="D626" s="43"/>
      <c r="E626" s="43"/>
      <c r="F626" s="43"/>
      <c r="G626" s="43"/>
      <c r="H626" s="43"/>
      <c r="I626" s="44"/>
    </row>
    <row r="627" spans="1:9" ht="18">
      <c r="A627" s="46"/>
      <c r="B627" s="47"/>
      <c r="C627" s="47"/>
      <c r="D627" s="47"/>
      <c r="E627" s="47"/>
      <c r="F627" s="47"/>
      <c r="G627" s="47"/>
      <c r="H627" s="47"/>
      <c r="I627" s="44"/>
    </row>
    <row r="628" spans="1:9" ht="18">
      <c r="A628" s="46"/>
      <c r="B628" s="47"/>
      <c r="C628" s="47"/>
      <c r="D628" s="47"/>
      <c r="E628" s="47"/>
      <c r="F628" s="47"/>
      <c r="G628" s="47"/>
      <c r="H628" s="47"/>
      <c r="I628" s="44"/>
    </row>
    <row r="629" spans="1:9" ht="18">
      <c r="A629" s="46"/>
      <c r="B629" s="47"/>
      <c r="C629" s="47"/>
      <c r="D629" s="47"/>
      <c r="E629" s="47"/>
      <c r="F629" s="47"/>
      <c r="G629" s="47"/>
      <c r="H629" s="47"/>
      <c r="I629" s="44"/>
    </row>
    <row r="630" spans="1:9" ht="18">
      <c r="A630" s="46"/>
      <c r="B630" s="47"/>
      <c r="C630" s="47"/>
      <c r="D630" s="47"/>
      <c r="E630" s="47"/>
      <c r="F630" s="47"/>
      <c r="G630" s="47"/>
      <c r="H630" s="47"/>
      <c r="I630" s="44"/>
    </row>
    <row r="631" spans="1:9" ht="18">
      <c r="A631" s="46"/>
      <c r="B631" s="47"/>
      <c r="C631" s="47"/>
      <c r="D631" s="47"/>
      <c r="E631" s="47"/>
      <c r="F631" s="47"/>
      <c r="G631" s="47"/>
      <c r="H631" s="47"/>
      <c r="I631" s="44"/>
    </row>
    <row r="632" spans="1:9" ht="18">
      <c r="A632" s="46"/>
      <c r="B632" s="47"/>
      <c r="C632" s="47"/>
      <c r="D632" s="47"/>
      <c r="E632" s="47"/>
      <c r="F632" s="47"/>
      <c r="G632" s="47"/>
      <c r="H632" s="47"/>
      <c r="I632" s="44"/>
    </row>
    <row r="633" spans="1:9" ht="18">
      <c r="A633" s="46"/>
      <c r="B633" s="47"/>
      <c r="C633" s="47"/>
      <c r="D633" s="47"/>
      <c r="E633" s="47"/>
      <c r="F633" s="47"/>
      <c r="G633" s="47"/>
      <c r="H633" s="47"/>
      <c r="I633" s="44"/>
    </row>
    <row r="634" spans="1:9" ht="18">
      <c r="A634" s="46"/>
      <c r="B634" s="47"/>
      <c r="C634" s="47"/>
      <c r="D634" s="47"/>
      <c r="E634" s="47"/>
      <c r="F634" s="47"/>
      <c r="G634" s="47"/>
      <c r="H634" s="47"/>
      <c r="I634" s="44"/>
    </row>
    <row r="635" spans="1:9" ht="18">
      <c r="A635" s="46"/>
      <c r="B635" s="47"/>
      <c r="C635" s="47"/>
      <c r="D635" s="47"/>
      <c r="E635" s="47"/>
      <c r="F635" s="47"/>
      <c r="G635" s="47"/>
      <c r="H635" s="47"/>
      <c r="I635" s="44"/>
    </row>
    <row r="636" spans="1:9" ht="18">
      <c r="A636" s="46"/>
      <c r="B636" s="47"/>
      <c r="C636" s="47"/>
      <c r="D636" s="47"/>
      <c r="E636" s="47"/>
      <c r="F636" s="47"/>
      <c r="G636" s="47"/>
      <c r="H636" s="47"/>
      <c r="I636" s="44"/>
    </row>
    <row r="637" spans="1:9" ht="18">
      <c r="A637" s="46"/>
      <c r="B637" s="47"/>
      <c r="C637" s="47"/>
      <c r="D637" s="47"/>
      <c r="E637" s="47"/>
      <c r="F637" s="47"/>
      <c r="G637" s="47"/>
      <c r="H637" s="47"/>
      <c r="I637" s="44"/>
    </row>
    <row r="638" spans="1:9" ht="18">
      <c r="A638" s="46"/>
      <c r="B638" s="47"/>
      <c r="C638" s="47"/>
      <c r="D638" s="47"/>
      <c r="E638" s="47"/>
      <c r="F638" s="47"/>
      <c r="G638" s="47"/>
      <c r="H638" s="47"/>
      <c r="I638" s="44"/>
    </row>
    <row r="639" spans="1:9" ht="18">
      <c r="A639" s="46"/>
      <c r="B639" s="47"/>
      <c r="C639" s="47"/>
      <c r="D639" s="47"/>
      <c r="E639" s="47"/>
      <c r="F639" s="47"/>
      <c r="G639" s="47"/>
      <c r="H639" s="47"/>
      <c r="I639" s="44"/>
    </row>
    <row r="640" spans="1:9" ht="18">
      <c r="A640" s="46"/>
      <c r="B640" s="47"/>
      <c r="C640" s="47"/>
      <c r="D640" s="47"/>
      <c r="E640" s="47"/>
      <c r="F640" s="47"/>
      <c r="G640" s="47"/>
      <c r="H640" s="47"/>
      <c r="I640" s="44"/>
    </row>
    <row r="641" spans="1:9" ht="18">
      <c r="A641" s="46"/>
      <c r="B641" s="47"/>
      <c r="C641" s="47"/>
      <c r="D641" s="47"/>
      <c r="E641" s="47"/>
      <c r="F641" s="47"/>
      <c r="G641" s="47"/>
      <c r="H641" s="47"/>
      <c r="I641" s="44"/>
    </row>
    <row r="642" spans="1:9" ht="18">
      <c r="A642" s="46"/>
      <c r="B642" s="47"/>
      <c r="C642" s="47"/>
      <c r="D642" s="47"/>
      <c r="E642" s="47"/>
      <c r="F642" s="47"/>
      <c r="G642" s="47"/>
      <c r="H642" s="47"/>
      <c r="I642" s="44"/>
    </row>
    <row r="643" spans="1:9" ht="18">
      <c r="A643" s="46"/>
      <c r="B643" s="47"/>
      <c r="C643" s="47"/>
      <c r="D643" s="47"/>
      <c r="E643" s="47"/>
      <c r="F643" s="47"/>
      <c r="G643" s="47"/>
      <c r="H643" s="47"/>
      <c r="I643" s="44"/>
    </row>
    <row r="644" spans="1:9" ht="18">
      <c r="A644" s="46"/>
      <c r="B644" s="47"/>
      <c r="C644" s="47"/>
      <c r="D644" s="47"/>
      <c r="E644" s="47"/>
      <c r="F644" s="47"/>
      <c r="G644" s="47"/>
      <c r="H644" s="47"/>
      <c r="I644" s="44"/>
    </row>
    <row r="645" spans="1:9" ht="18">
      <c r="A645" s="46"/>
      <c r="B645" s="47"/>
      <c r="C645" s="47"/>
      <c r="D645" s="47"/>
      <c r="E645" s="47"/>
      <c r="F645" s="47"/>
      <c r="G645" s="47"/>
      <c r="H645" s="47"/>
      <c r="I645" s="44"/>
    </row>
    <row r="646" spans="1:9" ht="18">
      <c r="A646" s="46"/>
      <c r="B646" s="47"/>
      <c r="C646" s="47"/>
      <c r="D646" s="47"/>
      <c r="E646" s="47"/>
      <c r="F646" s="47"/>
      <c r="G646" s="47"/>
      <c r="H646" s="47"/>
      <c r="I646" s="44"/>
    </row>
    <row r="647" spans="1:9" ht="18">
      <c r="A647" s="46"/>
      <c r="B647" s="47"/>
      <c r="C647" s="47"/>
      <c r="D647" s="47"/>
      <c r="E647" s="47"/>
      <c r="F647" s="47"/>
      <c r="G647" s="47"/>
      <c r="H647" s="47"/>
      <c r="I647" s="44"/>
    </row>
    <row r="648" spans="1:9" ht="18">
      <c r="A648" s="46"/>
      <c r="B648" s="47"/>
      <c r="C648" s="47"/>
      <c r="D648" s="47"/>
      <c r="E648" s="47"/>
      <c r="F648" s="47"/>
      <c r="G648" s="47"/>
      <c r="H648" s="47"/>
      <c r="I648" s="44"/>
    </row>
    <row r="649" spans="1:9" ht="18">
      <c r="A649" s="46"/>
      <c r="B649" s="47"/>
      <c r="C649" s="47"/>
      <c r="D649" s="47"/>
      <c r="E649" s="47"/>
      <c r="F649" s="47"/>
      <c r="G649" s="47"/>
      <c r="H649" s="47"/>
      <c r="I649" s="44"/>
    </row>
    <row r="650" spans="1:9" ht="18">
      <c r="A650" s="46"/>
      <c r="B650" s="47"/>
      <c r="C650" s="47"/>
      <c r="D650" s="47"/>
      <c r="E650" s="47"/>
      <c r="F650" s="47"/>
      <c r="G650" s="47"/>
      <c r="H650" s="47"/>
      <c r="I650" s="44"/>
    </row>
    <row r="651" spans="1:9" ht="18">
      <c r="A651" s="46"/>
      <c r="B651" s="47"/>
      <c r="C651" s="47"/>
      <c r="D651" s="47"/>
      <c r="E651" s="47"/>
      <c r="F651" s="47"/>
      <c r="G651" s="47"/>
      <c r="H651" s="47"/>
      <c r="I651" s="44"/>
    </row>
    <row r="652" spans="1:9" ht="18">
      <c r="A652" s="46"/>
      <c r="B652" s="47"/>
      <c r="C652" s="47"/>
      <c r="D652" s="47"/>
      <c r="E652" s="47"/>
      <c r="F652" s="47"/>
      <c r="G652" s="47"/>
      <c r="H652" s="47"/>
      <c r="I652" s="44"/>
    </row>
    <row r="653" spans="1:9" ht="18">
      <c r="A653" s="46"/>
      <c r="B653" s="47"/>
      <c r="C653" s="47"/>
      <c r="D653" s="47"/>
      <c r="E653" s="47"/>
      <c r="F653" s="47"/>
      <c r="G653" s="47"/>
      <c r="H653" s="47"/>
      <c r="I653" s="44"/>
    </row>
    <row r="654" spans="1:9" ht="18">
      <c r="A654" s="46"/>
      <c r="B654" s="47"/>
      <c r="C654" s="47"/>
      <c r="D654" s="47"/>
      <c r="E654" s="47"/>
      <c r="F654" s="47"/>
      <c r="G654" s="47"/>
      <c r="H654" s="47"/>
      <c r="I654" s="44"/>
    </row>
    <row r="655" spans="1:9" ht="18">
      <c r="A655" s="46"/>
      <c r="B655" s="47"/>
      <c r="C655" s="47"/>
      <c r="D655" s="47"/>
      <c r="E655" s="47"/>
      <c r="F655" s="47"/>
      <c r="G655" s="47"/>
      <c r="H655" s="47"/>
      <c r="I655" s="44"/>
    </row>
    <row r="656" spans="1:9" ht="18">
      <c r="A656" s="46"/>
      <c r="B656" s="47"/>
      <c r="C656" s="47"/>
      <c r="D656" s="47"/>
      <c r="E656" s="47"/>
      <c r="F656" s="47"/>
      <c r="G656" s="47"/>
      <c r="H656" s="47"/>
      <c r="I656" s="44"/>
    </row>
    <row r="657" spans="1:9" ht="18">
      <c r="A657" s="46"/>
      <c r="B657" s="47"/>
      <c r="C657" s="47"/>
      <c r="D657" s="47"/>
      <c r="E657" s="47"/>
      <c r="F657" s="47"/>
      <c r="G657" s="47"/>
      <c r="H657" s="47"/>
      <c r="I657" s="44"/>
    </row>
    <row r="658" spans="1:9" ht="18">
      <c r="A658" s="46"/>
      <c r="B658" s="47"/>
      <c r="C658" s="47"/>
      <c r="D658" s="47"/>
      <c r="E658" s="47"/>
      <c r="F658" s="47"/>
      <c r="G658" s="47"/>
      <c r="H658" s="47"/>
      <c r="I658" s="44"/>
    </row>
    <row r="659" spans="1:9" ht="18">
      <c r="A659" s="46"/>
      <c r="B659" s="47"/>
      <c r="C659" s="47"/>
      <c r="D659" s="47"/>
      <c r="E659" s="47"/>
      <c r="F659" s="47"/>
      <c r="G659" s="47"/>
      <c r="H659" s="47"/>
      <c r="I659" s="44"/>
    </row>
    <row r="660" spans="1:9" ht="18">
      <c r="A660" s="46"/>
      <c r="B660" s="47"/>
      <c r="C660" s="47"/>
      <c r="D660" s="47"/>
      <c r="E660" s="47"/>
      <c r="F660" s="47"/>
      <c r="G660" s="47"/>
      <c r="H660" s="47"/>
      <c r="I660" s="44"/>
    </row>
    <row r="661" spans="1:9" ht="18">
      <c r="A661" s="46"/>
      <c r="B661" s="47"/>
      <c r="C661" s="47"/>
      <c r="D661" s="47"/>
      <c r="E661" s="47"/>
      <c r="F661" s="47"/>
      <c r="G661" s="47"/>
      <c r="H661" s="47"/>
      <c r="I661" s="44"/>
    </row>
    <row r="662" spans="1:9" ht="18">
      <c r="A662" s="46"/>
      <c r="B662" s="47"/>
      <c r="C662" s="47"/>
      <c r="D662" s="47"/>
      <c r="E662" s="47"/>
      <c r="F662" s="47"/>
      <c r="G662" s="47"/>
      <c r="H662" s="47"/>
      <c r="I662" s="44"/>
    </row>
    <row r="663" spans="1:9" ht="18">
      <c r="A663" s="46"/>
      <c r="B663" s="47"/>
      <c r="C663" s="47"/>
      <c r="D663" s="47"/>
      <c r="E663" s="47"/>
      <c r="F663" s="47"/>
      <c r="G663" s="47"/>
      <c r="H663" s="47"/>
      <c r="I663" s="44"/>
    </row>
    <row r="664" spans="1:9" ht="18">
      <c r="A664" s="46"/>
      <c r="B664" s="47"/>
      <c r="C664" s="47"/>
      <c r="D664" s="47"/>
      <c r="E664" s="47"/>
      <c r="F664" s="47"/>
      <c r="G664" s="47"/>
      <c r="H664" s="47"/>
      <c r="I664" s="44"/>
    </row>
    <row r="665" spans="1:9" ht="18">
      <c r="A665" s="46"/>
      <c r="B665" s="47"/>
      <c r="C665" s="47"/>
      <c r="D665" s="47"/>
      <c r="E665" s="47"/>
      <c r="F665" s="47"/>
      <c r="G665" s="47"/>
      <c r="H665" s="47"/>
      <c r="I665" s="44"/>
    </row>
    <row r="666" spans="1:9" ht="18">
      <c r="A666" s="46"/>
      <c r="B666" s="47"/>
      <c r="C666" s="47"/>
      <c r="D666" s="47"/>
      <c r="E666" s="47"/>
      <c r="F666" s="47"/>
      <c r="G666" s="47"/>
      <c r="H666" s="47"/>
      <c r="I666" s="44"/>
    </row>
    <row r="667" spans="1:9" ht="18">
      <c r="A667" s="46"/>
      <c r="B667" s="47"/>
      <c r="C667" s="47"/>
      <c r="D667" s="47"/>
      <c r="E667" s="47"/>
      <c r="F667" s="47"/>
      <c r="G667" s="47"/>
      <c r="H667" s="47"/>
      <c r="I667" s="44"/>
    </row>
    <row r="668" spans="1:9" ht="18">
      <c r="A668" s="46"/>
      <c r="B668" s="47"/>
      <c r="C668" s="47"/>
      <c r="D668" s="47"/>
      <c r="E668" s="47"/>
      <c r="F668" s="47"/>
      <c r="G668" s="47"/>
      <c r="H668" s="47"/>
      <c r="I668" s="44"/>
    </row>
    <row r="669" spans="1:9" ht="18">
      <c r="A669" s="46"/>
      <c r="B669" s="47"/>
      <c r="C669" s="47"/>
      <c r="D669" s="47"/>
      <c r="E669" s="47"/>
      <c r="F669" s="47"/>
      <c r="G669" s="47"/>
      <c r="H669" s="47"/>
      <c r="I669" s="44"/>
    </row>
    <row r="670" spans="1:9" ht="18">
      <c r="A670" s="46"/>
      <c r="B670" s="47"/>
      <c r="C670" s="47"/>
      <c r="D670" s="47"/>
      <c r="E670" s="47"/>
      <c r="F670" s="47"/>
      <c r="G670" s="47"/>
      <c r="H670" s="47"/>
      <c r="I670" s="44"/>
    </row>
    <row r="671" spans="1:9" ht="18">
      <c r="A671" s="46"/>
      <c r="B671" s="47"/>
      <c r="C671" s="47"/>
      <c r="D671" s="47"/>
      <c r="E671" s="47"/>
      <c r="F671" s="47"/>
      <c r="G671" s="47"/>
      <c r="H671" s="47"/>
      <c r="I671" s="44"/>
    </row>
    <row r="672" spans="1:9" ht="18">
      <c r="A672" s="46"/>
      <c r="B672" s="47"/>
      <c r="C672" s="47"/>
      <c r="D672" s="47"/>
      <c r="E672" s="47"/>
      <c r="F672" s="47"/>
      <c r="G672" s="47"/>
      <c r="H672" s="47"/>
      <c r="I672" s="44"/>
    </row>
    <row r="673" spans="1:9" ht="18">
      <c r="A673" s="46"/>
      <c r="B673" s="47"/>
      <c r="C673" s="47"/>
      <c r="D673" s="47"/>
      <c r="E673" s="47"/>
      <c r="F673" s="47"/>
      <c r="G673" s="47"/>
      <c r="H673" s="47"/>
      <c r="I673" s="44"/>
    </row>
    <row r="674" spans="1:9" ht="18">
      <c r="A674" s="46"/>
      <c r="B674" s="47"/>
      <c r="C674" s="47"/>
      <c r="D674" s="47"/>
      <c r="E674" s="47"/>
      <c r="F674" s="47"/>
      <c r="G674" s="47"/>
      <c r="H674" s="47"/>
      <c r="I674" s="44"/>
    </row>
    <row r="675" spans="1:9" ht="18">
      <c r="A675" s="46"/>
      <c r="B675" s="47"/>
      <c r="C675" s="47"/>
      <c r="D675" s="47"/>
      <c r="E675" s="47"/>
      <c r="F675" s="47"/>
      <c r="G675" s="47"/>
      <c r="H675" s="47"/>
      <c r="I675" s="44"/>
    </row>
    <row r="676" spans="1:9" ht="18">
      <c r="A676" s="46"/>
      <c r="B676" s="47"/>
      <c r="C676" s="47"/>
      <c r="D676" s="47"/>
      <c r="E676" s="47"/>
      <c r="F676" s="47"/>
      <c r="G676" s="47"/>
      <c r="H676" s="47"/>
      <c r="I676" s="44"/>
    </row>
    <row r="677" spans="1:9" ht="18">
      <c r="A677" s="46"/>
      <c r="B677" s="47"/>
      <c r="C677" s="47"/>
      <c r="D677" s="47"/>
      <c r="E677" s="47"/>
      <c r="F677" s="47"/>
      <c r="G677" s="47"/>
      <c r="H677" s="47"/>
      <c r="I677" s="44"/>
    </row>
    <row r="678" spans="1:9" ht="18">
      <c r="A678" s="46"/>
      <c r="B678" s="47"/>
      <c r="C678" s="47"/>
      <c r="D678" s="47"/>
      <c r="E678" s="47"/>
      <c r="F678" s="47"/>
      <c r="G678" s="47"/>
      <c r="H678" s="47"/>
      <c r="I678" s="44"/>
    </row>
    <row r="679" spans="1:9" ht="18">
      <c r="A679" s="46"/>
      <c r="B679" s="47"/>
      <c r="C679" s="47"/>
      <c r="D679" s="47"/>
      <c r="E679" s="47"/>
      <c r="F679" s="47"/>
      <c r="G679" s="47"/>
      <c r="H679" s="47"/>
      <c r="I679" s="44"/>
    </row>
    <row r="680" spans="1:9" ht="18">
      <c r="A680" s="46"/>
      <c r="B680" s="47"/>
      <c r="C680" s="47"/>
      <c r="D680" s="47"/>
      <c r="E680" s="47"/>
      <c r="F680" s="47"/>
      <c r="G680" s="47"/>
      <c r="H680" s="47"/>
      <c r="I680" s="44"/>
    </row>
    <row r="681" spans="1:9" ht="18">
      <c r="A681" s="46"/>
      <c r="B681" s="47"/>
      <c r="C681" s="47"/>
      <c r="D681" s="47"/>
      <c r="E681" s="47"/>
      <c r="F681" s="47"/>
      <c r="G681" s="47"/>
      <c r="H681" s="47"/>
      <c r="I681" s="44"/>
    </row>
    <row r="682" spans="1:9" ht="18">
      <c r="A682" s="46"/>
      <c r="B682" s="47"/>
      <c r="C682" s="47"/>
      <c r="D682" s="47"/>
      <c r="E682" s="47"/>
      <c r="F682" s="47"/>
      <c r="G682" s="47"/>
      <c r="H682" s="47"/>
      <c r="I682" s="44"/>
    </row>
    <row r="683" spans="1:9" ht="18">
      <c r="A683" s="46"/>
      <c r="B683" s="47"/>
      <c r="C683" s="47"/>
      <c r="D683" s="47"/>
      <c r="E683" s="47"/>
      <c r="F683" s="47"/>
      <c r="G683" s="47"/>
      <c r="H683" s="47"/>
      <c r="I683" s="44"/>
    </row>
    <row r="684" spans="1:9" ht="18">
      <c r="A684" s="46"/>
      <c r="B684" s="47"/>
      <c r="C684" s="47"/>
      <c r="D684" s="47"/>
      <c r="E684" s="47"/>
      <c r="F684" s="47"/>
      <c r="G684" s="47"/>
      <c r="H684" s="47"/>
      <c r="I684" s="44"/>
    </row>
    <row r="685" spans="1:9" ht="18">
      <c r="A685" s="46"/>
      <c r="B685" s="47"/>
      <c r="C685" s="47"/>
      <c r="D685" s="47"/>
      <c r="E685" s="47"/>
      <c r="F685" s="47"/>
      <c r="G685" s="47"/>
      <c r="H685" s="47"/>
      <c r="I685" s="44"/>
    </row>
    <row r="686" spans="1:9" ht="18">
      <c r="A686" s="46"/>
      <c r="B686" s="47"/>
      <c r="C686" s="47"/>
      <c r="D686" s="47"/>
      <c r="E686" s="47"/>
      <c r="F686" s="47"/>
      <c r="G686" s="47"/>
      <c r="H686" s="47"/>
      <c r="I686" s="44"/>
    </row>
    <row r="687" spans="1:9" ht="18">
      <c r="A687" s="46"/>
      <c r="B687" s="47"/>
      <c r="C687" s="47"/>
      <c r="D687" s="47"/>
      <c r="E687" s="47"/>
      <c r="F687" s="47"/>
      <c r="G687" s="47"/>
      <c r="H687" s="47"/>
      <c r="I687" s="44"/>
    </row>
    <row r="688" spans="1:9" ht="18">
      <c r="A688" s="46"/>
      <c r="B688" s="47"/>
      <c r="C688" s="47"/>
      <c r="D688" s="47"/>
      <c r="E688" s="47"/>
      <c r="F688" s="47"/>
      <c r="G688" s="47"/>
      <c r="H688" s="47"/>
      <c r="I688" s="44"/>
    </row>
    <row r="689" spans="1:9" ht="18">
      <c r="A689" s="46"/>
      <c r="B689" s="47"/>
      <c r="C689" s="47"/>
      <c r="D689" s="47"/>
      <c r="E689" s="47"/>
      <c r="F689" s="47"/>
      <c r="G689" s="47"/>
      <c r="H689" s="47"/>
      <c r="I689" s="44"/>
    </row>
    <row r="690" spans="1:9" ht="18">
      <c r="A690" s="46"/>
      <c r="B690" s="47"/>
      <c r="C690" s="47"/>
      <c r="D690" s="47"/>
      <c r="E690" s="47"/>
      <c r="F690" s="47"/>
      <c r="G690" s="47"/>
      <c r="H690" s="47"/>
      <c r="I690" s="44"/>
    </row>
    <row r="691" spans="1:9" ht="18">
      <c r="A691" s="46"/>
      <c r="B691" s="47"/>
      <c r="C691" s="47"/>
      <c r="D691" s="47"/>
      <c r="E691" s="47"/>
      <c r="F691" s="47"/>
      <c r="G691" s="47"/>
      <c r="H691" s="47"/>
      <c r="I691" s="44"/>
    </row>
    <row r="692" spans="1:9" ht="18">
      <c r="A692" s="46"/>
      <c r="B692" s="47"/>
      <c r="C692" s="47"/>
      <c r="D692" s="47"/>
      <c r="E692" s="47"/>
      <c r="F692" s="47"/>
      <c r="G692" s="47"/>
      <c r="H692" s="47"/>
      <c r="I692" s="44"/>
    </row>
    <row r="693" spans="1:9" ht="18">
      <c r="A693" s="46"/>
      <c r="B693" s="47"/>
      <c r="C693" s="47"/>
      <c r="D693" s="47"/>
      <c r="E693" s="47"/>
      <c r="F693" s="47"/>
      <c r="G693" s="47"/>
      <c r="H693" s="47"/>
      <c r="I693" s="44"/>
    </row>
    <row r="694" spans="1:9" ht="18">
      <c r="A694" s="46"/>
      <c r="B694" s="47"/>
      <c r="C694" s="47"/>
      <c r="D694" s="47"/>
      <c r="E694" s="47"/>
      <c r="F694" s="47"/>
      <c r="G694" s="47"/>
      <c r="H694" s="47"/>
      <c r="I694" s="44"/>
    </row>
    <row r="695" spans="1:9" ht="18">
      <c r="A695" s="46"/>
      <c r="B695" s="47"/>
      <c r="C695" s="47"/>
      <c r="D695" s="47"/>
      <c r="E695" s="47"/>
      <c r="F695" s="47"/>
      <c r="G695" s="47"/>
      <c r="H695" s="47"/>
      <c r="I695" s="44"/>
    </row>
    <row r="696" spans="1:9" ht="18">
      <c r="A696" s="46"/>
      <c r="B696" s="47"/>
      <c r="C696" s="47"/>
      <c r="D696" s="47"/>
      <c r="E696" s="47"/>
      <c r="F696" s="47"/>
      <c r="G696" s="47"/>
      <c r="H696" s="47"/>
      <c r="I696" s="44"/>
    </row>
    <row r="697" spans="1:9" ht="18">
      <c r="A697" s="46"/>
      <c r="B697" s="47"/>
      <c r="C697" s="47"/>
      <c r="D697" s="47"/>
      <c r="E697" s="47"/>
      <c r="F697" s="47"/>
      <c r="G697" s="47"/>
      <c r="H697" s="47"/>
      <c r="I697" s="44"/>
    </row>
    <row r="698" spans="1:9" ht="18">
      <c r="A698" s="46"/>
      <c r="B698" s="47"/>
      <c r="C698" s="47"/>
      <c r="D698" s="47"/>
      <c r="E698" s="47"/>
      <c r="F698" s="47"/>
      <c r="G698" s="47"/>
      <c r="H698" s="47"/>
      <c r="I698" s="44"/>
    </row>
    <row r="699" spans="1:9" ht="18">
      <c r="A699" s="46"/>
      <c r="B699" s="47"/>
      <c r="C699" s="47"/>
      <c r="D699" s="47"/>
      <c r="E699" s="47"/>
      <c r="F699" s="47"/>
      <c r="G699" s="47"/>
      <c r="H699" s="47"/>
      <c r="I699" s="44"/>
    </row>
    <row r="700" spans="1:9" ht="18">
      <c r="A700" s="46"/>
      <c r="B700" s="47"/>
      <c r="C700" s="47"/>
      <c r="D700" s="47"/>
      <c r="E700" s="47"/>
      <c r="F700" s="47"/>
      <c r="G700" s="47"/>
      <c r="H700" s="47"/>
      <c r="I700" s="44"/>
    </row>
    <row r="701" spans="1:9" ht="18">
      <c r="A701" s="46"/>
      <c r="B701" s="47"/>
      <c r="C701" s="47"/>
      <c r="D701" s="47"/>
      <c r="E701" s="47"/>
      <c r="F701" s="47"/>
      <c r="G701" s="47"/>
      <c r="H701" s="47"/>
      <c r="I701" s="44"/>
    </row>
    <row r="702" spans="1:9" ht="18">
      <c r="A702" s="46"/>
      <c r="B702" s="47"/>
      <c r="C702" s="47"/>
      <c r="D702" s="47"/>
      <c r="E702" s="47"/>
      <c r="F702" s="47"/>
      <c r="G702" s="47"/>
      <c r="H702" s="47"/>
      <c r="I702" s="44"/>
    </row>
    <row r="703" spans="1:9" ht="18">
      <c r="A703" s="46"/>
      <c r="B703" s="47"/>
      <c r="C703" s="47"/>
      <c r="D703" s="47"/>
      <c r="E703" s="47"/>
      <c r="F703" s="47"/>
      <c r="G703" s="47"/>
      <c r="H703" s="47"/>
      <c r="I703" s="44"/>
    </row>
    <row r="704" spans="1:9" ht="18">
      <c r="A704" s="46"/>
      <c r="B704" s="47"/>
      <c r="C704" s="47"/>
      <c r="D704" s="47"/>
      <c r="E704" s="47"/>
      <c r="F704" s="47"/>
      <c r="G704" s="47"/>
      <c r="H704" s="47"/>
      <c r="I704" s="44"/>
    </row>
    <row r="705" spans="1:9" ht="18">
      <c r="A705" s="46"/>
      <c r="B705" s="47"/>
      <c r="C705" s="47"/>
      <c r="D705" s="47"/>
      <c r="E705" s="47"/>
      <c r="F705" s="47"/>
      <c r="G705" s="47"/>
      <c r="H705" s="47"/>
      <c r="I705" s="44"/>
    </row>
    <row r="706" spans="1:9" ht="18">
      <c r="A706" s="46"/>
      <c r="B706" s="47"/>
      <c r="C706" s="47"/>
      <c r="D706" s="47"/>
      <c r="E706" s="47"/>
      <c r="F706" s="47"/>
      <c r="G706" s="47"/>
      <c r="H706" s="47"/>
      <c r="I706" s="44"/>
    </row>
    <row r="707" spans="1:9" ht="18">
      <c r="A707" s="46"/>
      <c r="B707" s="47"/>
      <c r="C707" s="47"/>
      <c r="D707" s="47"/>
      <c r="E707" s="47"/>
      <c r="F707" s="47"/>
      <c r="G707" s="47"/>
      <c r="H707" s="47"/>
      <c r="I707" s="44"/>
    </row>
    <row r="708" spans="1:9" ht="18">
      <c r="A708" s="46"/>
      <c r="B708" s="47"/>
      <c r="C708" s="47"/>
      <c r="D708" s="47"/>
      <c r="E708" s="47"/>
      <c r="F708" s="47"/>
      <c r="G708" s="47"/>
      <c r="H708" s="47"/>
      <c r="I708" s="44"/>
    </row>
    <row r="709" spans="1:9" ht="18">
      <c r="A709" s="46"/>
      <c r="B709" s="47"/>
      <c r="C709" s="47"/>
      <c r="D709" s="47"/>
      <c r="E709" s="47"/>
      <c r="F709" s="47"/>
      <c r="G709" s="47"/>
      <c r="H709" s="47"/>
      <c r="I709" s="44"/>
    </row>
    <row r="710" spans="1:9" ht="18">
      <c r="A710" s="46"/>
      <c r="B710" s="47"/>
      <c r="C710" s="47"/>
      <c r="D710" s="47"/>
      <c r="E710" s="47"/>
      <c r="F710" s="47"/>
      <c r="G710" s="47"/>
      <c r="H710" s="47"/>
      <c r="I710" s="44"/>
    </row>
    <row r="711" spans="1:9" ht="18">
      <c r="A711" s="46"/>
      <c r="B711" s="47"/>
      <c r="C711" s="47"/>
      <c r="D711" s="47"/>
      <c r="E711" s="47"/>
      <c r="F711" s="47"/>
      <c r="G711" s="47"/>
      <c r="H711" s="47"/>
      <c r="I711" s="44"/>
    </row>
    <row r="712" spans="1:9" ht="18">
      <c r="A712" s="46"/>
      <c r="B712" s="47"/>
      <c r="C712" s="47"/>
      <c r="D712" s="47"/>
      <c r="E712" s="47"/>
      <c r="F712" s="47"/>
      <c r="G712" s="47"/>
      <c r="H712" s="47"/>
      <c r="I712" s="44"/>
    </row>
    <row r="713" spans="1:9" ht="18">
      <c r="A713" s="46"/>
      <c r="B713" s="47"/>
      <c r="C713" s="47"/>
      <c r="D713" s="47"/>
      <c r="E713" s="47"/>
      <c r="F713" s="47"/>
      <c r="G713" s="47"/>
      <c r="H713" s="47"/>
      <c r="I713" s="44"/>
    </row>
    <row r="714" spans="1:9" ht="18">
      <c r="A714" s="46"/>
      <c r="B714" s="47"/>
      <c r="C714" s="47"/>
      <c r="D714" s="47"/>
      <c r="E714" s="47"/>
      <c r="F714" s="47"/>
      <c r="G714" s="47"/>
      <c r="H714" s="47"/>
      <c r="I714" s="44"/>
    </row>
    <row r="715" spans="1:9" ht="18">
      <c r="A715" s="46"/>
      <c r="B715" s="47"/>
      <c r="C715" s="47"/>
      <c r="D715" s="47"/>
      <c r="E715" s="47"/>
      <c r="F715" s="47"/>
      <c r="G715" s="47"/>
      <c r="H715" s="47"/>
      <c r="I715" s="44"/>
    </row>
    <row r="716" spans="1:9" ht="18">
      <c r="A716" s="46"/>
      <c r="B716" s="47"/>
      <c r="C716" s="47"/>
      <c r="D716" s="47"/>
      <c r="E716" s="47"/>
      <c r="F716" s="47"/>
      <c r="G716" s="47"/>
      <c r="H716" s="47"/>
      <c r="I716" s="44"/>
    </row>
    <row r="717" spans="1:9" ht="18">
      <c r="A717" s="46"/>
      <c r="B717" s="47"/>
      <c r="C717" s="47"/>
      <c r="D717" s="47"/>
      <c r="E717" s="47"/>
      <c r="F717" s="47"/>
      <c r="G717" s="47"/>
      <c r="H717" s="47"/>
      <c r="I717" s="44"/>
    </row>
    <row r="718" spans="1:9" ht="18">
      <c r="A718" s="46"/>
      <c r="B718" s="47"/>
      <c r="C718" s="47"/>
      <c r="D718" s="47"/>
      <c r="E718" s="47"/>
      <c r="F718" s="47"/>
      <c r="G718" s="47"/>
      <c r="H718" s="47"/>
      <c r="I718" s="44"/>
    </row>
    <row r="719" spans="1:9" ht="18">
      <c r="A719" s="46"/>
      <c r="B719" s="47"/>
      <c r="C719" s="47"/>
      <c r="D719" s="47"/>
      <c r="E719" s="47"/>
      <c r="F719" s="47"/>
      <c r="G719" s="47"/>
      <c r="H719" s="47"/>
      <c r="I719" s="44"/>
    </row>
    <row r="720" spans="1:9" ht="18">
      <c r="A720" s="46"/>
      <c r="B720" s="47"/>
      <c r="C720" s="47"/>
      <c r="D720" s="47"/>
      <c r="E720" s="47"/>
      <c r="F720" s="47"/>
      <c r="G720" s="47"/>
      <c r="H720" s="47"/>
      <c r="I720" s="44"/>
    </row>
    <row r="721" spans="1:9" ht="18">
      <c r="A721" s="46"/>
      <c r="B721" s="47"/>
      <c r="C721" s="47"/>
      <c r="D721" s="47"/>
      <c r="E721" s="47"/>
      <c r="F721" s="47"/>
      <c r="G721" s="47"/>
      <c r="H721" s="47"/>
      <c r="I721" s="44"/>
    </row>
    <row r="722" spans="1:9" ht="18">
      <c r="A722" s="46"/>
      <c r="B722" s="47"/>
      <c r="C722" s="47"/>
      <c r="D722" s="47"/>
      <c r="E722" s="47"/>
      <c r="F722" s="47"/>
      <c r="G722" s="47"/>
      <c r="H722" s="47"/>
      <c r="I722" s="44"/>
    </row>
    <row r="723" spans="1:9" ht="18">
      <c r="A723" s="46"/>
      <c r="B723" s="47"/>
      <c r="C723" s="47"/>
      <c r="D723" s="47"/>
      <c r="E723" s="47"/>
      <c r="F723" s="47"/>
      <c r="G723" s="47"/>
      <c r="H723" s="47"/>
      <c r="I723" s="44"/>
    </row>
    <row r="724" spans="1:9" ht="18">
      <c r="A724" s="46"/>
      <c r="B724" s="47"/>
      <c r="C724" s="47"/>
      <c r="D724" s="47"/>
      <c r="E724" s="47"/>
      <c r="F724" s="47"/>
      <c r="G724" s="47"/>
      <c r="H724" s="47"/>
      <c r="I724" s="44"/>
    </row>
    <row r="725" spans="1:9" ht="18">
      <c r="A725" s="46"/>
      <c r="B725" s="47"/>
      <c r="C725" s="47"/>
      <c r="D725" s="47"/>
      <c r="E725" s="47"/>
      <c r="F725" s="47"/>
      <c r="G725" s="47"/>
      <c r="H725" s="47"/>
      <c r="I725" s="44"/>
    </row>
    <row r="726" spans="1:9" ht="18">
      <c r="A726" s="46"/>
      <c r="B726" s="47"/>
      <c r="C726" s="47"/>
      <c r="D726" s="47"/>
      <c r="E726" s="47"/>
      <c r="F726" s="47"/>
      <c r="G726" s="47"/>
      <c r="H726" s="47"/>
      <c r="I726" s="44"/>
    </row>
    <row r="727" spans="1:9" ht="18">
      <c r="A727" s="46"/>
      <c r="B727" s="47"/>
      <c r="C727" s="47"/>
      <c r="D727" s="47"/>
      <c r="E727" s="47"/>
      <c r="F727" s="47"/>
      <c r="G727" s="47"/>
      <c r="H727" s="47"/>
      <c r="I727" s="44"/>
    </row>
    <row r="728" spans="1:9" ht="18">
      <c r="A728" s="46"/>
      <c r="B728" s="47"/>
      <c r="C728" s="47"/>
      <c r="D728" s="47"/>
      <c r="E728" s="47"/>
      <c r="F728" s="47"/>
      <c r="G728" s="47"/>
      <c r="H728" s="47"/>
      <c r="I728" s="44"/>
    </row>
    <row r="729" spans="1:9" ht="18">
      <c r="A729" s="46"/>
      <c r="B729" s="47"/>
      <c r="C729" s="47"/>
      <c r="D729" s="47"/>
      <c r="E729" s="47"/>
      <c r="F729" s="47"/>
      <c r="G729" s="47"/>
      <c r="H729" s="47"/>
      <c r="I729" s="44"/>
    </row>
    <row r="730" spans="1:9" ht="18">
      <c r="A730" s="46"/>
      <c r="B730" s="47"/>
      <c r="C730" s="47"/>
      <c r="D730" s="47"/>
      <c r="E730" s="47"/>
      <c r="F730" s="47"/>
      <c r="G730" s="47"/>
      <c r="H730" s="47"/>
      <c r="I730" s="44"/>
    </row>
    <row r="731" spans="1:9" ht="18">
      <c r="A731" s="46"/>
      <c r="B731" s="47"/>
      <c r="C731" s="47"/>
      <c r="D731" s="47"/>
      <c r="E731" s="47"/>
      <c r="F731" s="47"/>
      <c r="G731" s="47"/>
      <c r="H731" s="47"/>
      <c r="I731" s="44"/>
    </row>
    <row r="732" spans="1:9" ht="18">
      <c r="A732" s="46"/>
      <c r="B732" s="47"/>
      <c r="C732" s="47"/>
      <c r="D732" s="47"/>
      <c r="E732" s="47"/>
      <c r="F732" s="47"/>
      <c r="G732" s="47"/>
      <c r="H732" s="47"/>
      <c r="I732" s="44"/>
    </row>
    <row r="733" spans="1:9" ht="18">
      <c r="A733" s="46"/>
      <c r="B733" s="47"/>
      <c r="C733" s="47"/>
      <c r="D733" s="47"/>
      <c r="E733" s="47"/>
      <c r="F733" s="47"/>
      <c r="G733" s="47"/>
      <c r="H733" s="47"/>
      <c r="I733" s="44"/>
    </row>
    <row r="734" spans="1:9" ht="18">
      <c r="A734" s="46"/>
      <c r="B734" s="47"/>
      <c r="C734" s="47"/>
      <c r="D734" s="47"/>
      <c r="E734" s="47"/>
      <c r="F734" s="47"/>
      <c r="G734" s="47"/>
      <c r="H734" s="47"/>
      <c r="I734" s="44"/>
    </row>
    <row r="735" spans="1:9" ht="18">
      <c r="A735" s="46"/>
      <c r="B735" s="47"/>
      <c r="C735" s="47"/>
      <c r="D735" s="47"/>
      <c r="E735" s="47"/>
      <c r="F735" s="47"/>
      <c r="G735" s="47"/>
      <c r="H735" s="47"/>
      <c r="I735" s="44"/>
    </row>
    <row r="736" spans="1:9" ht="18">
      <c r="A736" s="46"/>
      <c r="B736" s="47"/>
      <c r="C736" s="47"/>
      <c r="D736" s="47"/>
      <c r="E736" s="47"/>
      <c r="F736" s="47"/>
      <c r="G736" s="47"/>
      <c r="H736" s="47"/>
      <c r="I736" s="44"/>
    </row>
    <row r="737" spans="1:9" ht="18">
      <c r="A737" s="46"/>
      <c r="B737" s="47"/>
      <c r="C737" s="47"/>
      <c r="D737" s="47"/>
      <c r="E737" s="47"/>
      <c r="F737" s="47"/>
      <c r="G737" s="47"/>
      <c r="H737" s="47"/>
      <c r="I737" s="44"/>
    </row>
    <row r="738" spans="1:9" ht="18">
      <c r="A738" s="46"/>
      <c r="B738" s="47"/>
      <c r="C738" s="47"/>
      <c r="D738" s="47"/>
      <c r="E738" s="47"/>
      <c r="F738" s="47"/>
      <c r="G738" s="47"/>
      <c r="H738" s="47"/>
      <c r="I738" s="44"/>
    </row>
    <row r="739" spans="1:9" ht="18">
      <c r="A739" s="46"/>
      <c r="B739" s="47"/>
      <c r="C739" s="47"/>
      <c r="D739" s="47"/>
      <c r="E739" s="47"/>
      <c r="F739" s="47"/>
      <c r="G739" s="47"/>
      <c r="H739" s="47"/>
      <c r="I739" s="44"/>
    </row>
    <row r="740" spans="1:9" ht="18">
      <c r="A740" s="46"/>
      <c r="B740" s="47"/>
      <c r="C740" s="47"/>
      <c r="D740" s="47"/>
      <c r="E740" s="47"/>
      <c r="F740" s="47"/>
      <c r="G740" s="47"/>
      <c r="H740" s="47"/>
      <c r="I740" s="44"/>
    </row>
    <row r="741" spans="1:9" ht="18">
      <c r="A741" s="46"/>
      <c r="B741" s="47"/>
      <c r="C741" s="47"/>
      <c r="D741" s="47"/>
      <c r="E741" s="47"/>
      <c r="F741" s="47"/>
      <c r="G741" s="47"/>
      <c r="H741" s="47"/>
      <c r="I741" s="44"/>
    </row>
    <row r="742" spans="1:9" ht="18">
      <c r="A742" s="46"/>
      <c r="B742" s="47"/>
      <c r="C742" s="47"/>
      <c r="D742" s="47"/>
      <c r="E742" s="47"/>
      <c r="F742" s="47"/>
      <c r="G742" s="47"/>
      <c r="H742" s="47"/>
      <c r="I742" s="44"/>
    </row>
    <row r="743" spans="1:9" ht="18">
      <c r="A743" s="46"/>
      <c r="B743" s="47"/>
      <c r="C743" s="47"/>
      <c r="D743" s="47"/>
      <c r="E743" s="47"/>
      <c r="F743" s="47"/>
      <c r="G743" s="47"/>
      <c r="H743" s="47"/>
      <c r="I743" s="44"/>
    </row>
    <row r="744" spans="1:9" ht="18">
      <c r="A744" s="46"/>
      <c r="B744" s="47"/>
      <c r="C744" s="47"/>
      <c r="D744" s="47"/>
      <c r="E744" s="47"/>
      <c r="F744" s="47"/>
      <c r="G744" s="47"/>
      <c r="H744" s="47"/>
      <c r="I744" s="44"/>
    </row>
    <row r="745" spans="1:9" ht="18">
      <c r="A745" s="46"/>
      <c r="B745" s="47"/>
      <c r="C745" s="47"/>
      <c r="D745" s="47"/>
      <c r="E745" s="47"/>
      <c r="F745" s="47"/>
      <c r="G745" s="47"/>
      <c r="H745" s="47"/>
      <c r="I745" s="44"/>
    </row>
    <row r="746" spans="1:9" ht="18">
      <c r="A746" s="46"/>
      <c r="B746" s="47"/>
      <c r="C746" s="47"/>
      <c r="D746" s="47"/>
      <c r="E746" s="47"/>
      <c r="F746" s="47"/>
      <c r="G746" s="47"/>
      <c r="H746" s="47"/>
      <c r="I746" s="44"/>
    </row>
    <row r="747" spans="1:9" ht="18">
      <c r="A747" s="46"/>
      <c r="B747" s="47"/>
      <c r="C747" s="47"/>
      <c r="D747" s="47"/>
      <c r="E747" s="47"/>
      <c r="F747" s="47"/>
      <c r="G747" s="47"/>
      <c r="H747" s="47"/>
      <c r="I747" s="44"/>
    </row>
    <row r="748" spans="1:9" ht="18">
      <c r="A748" s="46"/>
      <c r="B748" s="47"/>
      <c r="C748" s="47"/>
      <c r="D748" s="47"/>
      <c r="E748" s="47"/>
      <c r="F748" s="47"/>
      <c r="G748" s="47"/>
      <c r="H748" s="47"/>
      <c r="I748" s="44"/>
    </row>
    <row r="749" spans="1:9" ht="18">
      <c r="A749" s="46"/>
      <c r="B749" s="47"/>
      <c r="C749" s="47"/>
      <c r="D749" s="47"/>
      <c r="E749" s="47"/>
      <c r="F749" s="47"/>
      <c r="G749" s="47"/>
      <c r="H749" s="47"/>
      <c r="I749" s="44"/>
    </row>
    <row r="750" spans="1:9" ht="18">
      <c r="A750" s="46"/>
      <c r="B750" s="47"/>
      <c r="C750" s="47"/>
      <c r="D750" s="47"/>
      <c r="E750" s="47"/>
      <c r="F750" s="47"/>
      <c r="G750" s="47"/>
      <c r="H750" s="47"/>
      <c r="I750" s="44"/>
    </row>
    <row r="751" spans="1:9" ht="18">
      <c r="A751" s="46"/>
      <c r="B751" s="47"/>
      <c r="C751" s="47"/>
      <c r="D751" s="47"/>
      <c r="E751" s="47"/>
      <c r="F751" s="47"/>
      <c r="G751" s="47"/>
      <c r="H751" s="47"/>
      <c r="I751" s="44"/>
    </row>
    <row r="752" spans="1:9" ht="18">
      <c r="A752" s="46"/>
      <c r="B752" s="47"/>
      <c r="C752" s="47"/>
      <c r="D752" s="47"/>
      <c r="E752" s="47"/>
      <c r="F752" s="47"/>
      <c r="G752" s="47"/>
      <c r="H752" s="47"/>
      <c r="I752" s="44"/>
    </row>
    <row r="753" spans="1:9" ht="18">
      <c r="A753" s="46"/>
      <c r="B753" s="47"/>
      <c r="C753" s="47"/>
      <c r="D753" s="47"/>
      <c r="E753" s="47"/>
      <c r="F753" s="47"/>
      <c r="G753" s="47"/>
      <c r="H753" s="47"/>
      <c r="I753" s="44"/>
    </row>
    <row r="754" spans="1:9" ht="18">
      <c r="A754" s="46"/>
      <c r="B754" s="47"/>
      <c r="C754" s="47"/>
      <c r="D754" s="47"/>
      <c r="E754" s="47"/>
      <c r="F754" s="47"/>
      <c r="G754" s="47"/>
      <c r="H754" s="47"/>
      <c r="I754" s="44"/>
    </row>
    <row r="755" spans="1:9" ht="18">
      <c r="A755" s="46"/>
      <c r="B755" s="47"/>
      <c r="C755" s="47"/>
      <c r="D755" s="47"/>
      <c r="E755" s="47"/>
      <c r="F755" s="47"/>
      <c r="G755" s="47"/>
      <c r="H755" s="47"/>
      <c r="I755" s="44"/>
    </row>
    <row r="756" spans="1:9" ht="18">
      <c r="A756" s="46"/>
      <c r="B756" s="47"/>
      <c r="C756" s="47"/>
      <c r="D756" s="47"/>
      <c r="E756" s="47"/>
      <c r="F756" s="47"/>
      <c r="G756" s="47"/>
      <c r="H756" s="47"/>
      <c r="I756" s="44"/>
    </row>
    <row r="757" spans="1:9" ht="18">
      <c r="A757" s="46"/>
      <c r="B757" s="47"/>
      <c r="C757" s="47"/>
      <c r="D757" s="47"/>
      <c r="E757" s="47"/>
      <c r="F757" s="47"/>
      <c r="G757" s="47"/>
      <c r="H757" s="47"/>
      <c r="I757" s="44"/>
    </row>
    <row r="758" spans="1:9" ht="18">
      <c r="A758" s="46"/>
      <c r="B758" s="47"/>
      <c r="C758" s="47"/>
      <c r="D758" s="47"/>
      <c r="E758" s="47"/>
      <c r="F758" s="47"/>
      <c r="G758" s="47"/>
      <c r="H758" s="47"/>
      <c r="I758" s="44"/>
    </row>
    <row r="759" spans="1:9" ht="18">
      <c r="A759" s="46"/>
      <c r="B759" s="47"/>
      <c r="C759" s="47"/>
      <c r="D759" s="47"/>
      <c r="E759" s="47"/>
      <c r="F759" s="47"/>
      <c r="G759" s="47"/>
      <c r="H759" s="47"/>
      <c r="I759" s="44"/>
    </row>
    <row r="760" spans="1:9" ht="18">
      <c r="A760" s="46"/>
      <c r="B760" s="47"/>
      <c r="C760" s="47"/>
      <c r="D760" s="47"/>
      <c r="E760" s="47"/>
      <c r="F760" s="47"/>
      <c r="G760" s="47"/>
      <c r="H760" s="47"/>
      <c r="I760" s="44"/>
    </row>
    <row r="761" spans="1:9" ht="18">
      <c r="A761" s="46"/>
      <c r="B761" s="47"/>
      <c r="C761" s="47"/>
      <c r="D761" s="47"/>
      <c r="E761" s="47"/>
      <c r="F761" s="47"/>
      <c r="G761" s="47"/>
      <c r="H761" s="47"/>
      <c r="I761" s="44"/>
    </row>
    <row r="762" spans="1:9" ht="18">
      <c r="A762" s="46"/>
      <c r="B762" s="47"/>
      <c r="C762" s="47"/>
      <c r="D762" s="47"/>
      <c r="E762" s="47"/>
      <c r="F762" s="47"/>
      <c r="G762" s="47"/>
      <c r="H762" s="47"/>
      <c r="I762" s="44"/>
    </row>
    <row r="763" spans="1:9" ht="18">
      <c r="A763" s="46"/>
      <c r="B763" s="47"/>
      <c r="C763" s="47"/>
      <c r="D763" s="47"/>
      <c r="E763" s="47"/>
      <c r="F763" s="47"/>
      <c r="G763" s="47"/>
      <c r="H763" s="47"/>
      <c r="I763" s="44"/>
    </row>
    <row r="764" spans="1:9" ht="18">
      <c r="A764" s="46"/>
      <c r="B764" s="47"/>
      <c r="C764" s="47"/>
      <c r="D764" s="47"/>
      <c r="E764" s="47"/>
      <c r="F764" s="47"/>
      <c r="G764" s="47"/>
      <c r="H764" s="47"/>
      <c r="I764" s="44"/>
    </row>
    <row r="765" spans="1:9" ht="18">
      <c r="A765" s="46"/>
      <c r="B765" s="47"/>
      <c r="C765" s="47"/>
      <c r="D765" s="47"/>
      <c r="E765" s="47"/>
      <c r="F765" s="47"/>
      <c r="G765" s="47"/>
      <c r="H765" s="47"/>
      <c r="I765" s="44"/>
    </row>
    <row r="766" spans="1:9" ht="18">
      <c r="A766" s="46"/>
      <c r="B766" s="47"/>
      <c r="C766" s="47"/>
      <c r="D766" s="47"/>
      <c r="E766" s="47"/>
      <c r="F766" s="47"/>
      <c r="G766" s="47"/>
      <c r="H766" s="47"/>
      <c r="I766" s="44"/>
    </row>
    <row r="767" spans="1:9" ht="18">
      <c r="A767" s="46"/>
      <c r="B767" s="47"/>
      <c r="C767" s="47"/>
      <c r="D767" s="47"/>
      <c r="E767" s="47"/>
      <c r="F767" s="47"/>
      <c r="G767" s="47"/>
      <c r="H767" s="47"/>
      <c r="I767" s="44"/>
    </row>
    <row r="768" spans="1:9" ht="18">
      <c r="A768" s="46"/>
      <c r="B768" s="47"/>
      <c r="C768" s="47"/>
      <c r="D768" s="47"/>
      <c r="E768" s="47"/>
      <c r="F768" s="47"/>
      <c r="G768" s="47"/>
      <c r="H768" s="47"/>
      <c r="I768" s="44"/>
    </row>
    <row r="769" spans="1:9" ht="18">
      <c r="A769" s="46"/>
      <c r="B769" s="47"/>
      <c r="C769" s="47"/>
      <c r="D769" s="47"/>
      <c r="E769" s="47"/>
      <c r="F769" s="47"/>
      <c r="G769" s="47"/>
      <c r="H769" s="47"/>
      <c r="I769" s="44"/>
    </row>
    <row r="770" spans="1:9" ht="18">
      <c r="A770" s="46"/>
      <c r="B770" s="47"/>
      <c r="C770" s="47"/>
      <c r="D770" s="47"/>
      <c r="E770" s="47"/>
      <c r="F770" s="47"/>
      <c r="G770" s="47"/>
      <c r="H770" s="47"/>
      <c r="I770" s="44"/>
    </row>
    <row r="771" spans="1:9" ht="18">
      <c r="A771" s="46"/>
      <c r="B771" s="47"/>
      <c r="C771" s="47"/>
      <c r="D771" s="47"/>
      <c r="E771" s="47"/>
      <c r="F771" s="47"/>
      <c r="G771" s="47"/>
      <c r="H771" s="47"/>
      <c r="I771" s="44"/>
    </row>
    <row r="772" spans="1:9" ht="18">
      <c r="A772" s="46"/>
      <c r="B772" s="47"/>
      <c r="C772" s="47"/>
      <c r="D772" s="47"/>
      <c r="E772" s="47"/>
      <c r="F772" s="47"/>
      <c r="G772" s="47"/>
      <c r="H772" s="47"/>
      <c r="I772" s="44"/>
    </row>
    <row r="773" spans="1:9" ht="18">
      <c r="A773" s="46"/>
      <c r="B773" s="47"/>
      <c r="C773" s="47"/>
      <c r="D773" s="47"/>
      <c r="E773" s="47"/>
      <c r="F773" s="47"/>
      <c r="G773" s="47"/>
      <c r="H773" s="47"/>
      <c r="I773" s="44"/>
    </row>
    <row r="774" spans="1:9" ht="18">
      <c r="A774" s="46"/>
      <c r="B774" s="47"/>
      <c r="C774" s="47"/>
      <c r="D774" s="47"/>
      <c r="E774" s="47"/>
      <c r="F774" s="47"/>
      <c r="G774" s="47"/>
      <c r="H774" s="47"/>
      <c r="I774" s="44"/>
    </row>
    <row r="775" spans="1:9" ht="18">
      <c r="A775" s="46"/>
      <c r="B775" s="47"/>
      <c r="C775" s="47"/>
      <c r="D775" s="47"/>
      <c r="E775" s="47"/>
      <c r="F775" s="47"/>
      <c r="G775" s="47"/>
      <c r="H775" s="47"/>
      <c r="I775" s="44"/>
    </row>
    <row r="776" spans="1:9" ht="18">
      <c r="A776" s="46"/>
      <c r="B776" s="47"/>
      <c r="C776" s="47"/>
      <c r="D776" s="47"/>
      <c r="E776" s="47"/>
      <c r="F776" s="47"/>
      <c r="G776" s="47"/>
      <c r="H776" s="47"/>
      <c r="I776" s="44"/>
    </row>
    <row r="777" spans="1:9" ht="18">
      <c r="A777" s="46"/>
      <c r="B777" s="47"/>
      <c r="C777" s="47"/>
      <c r="D777" s="47"/>
      <c r="E777" s="47"/>
      <c r="F777" s="47"/>
      <c r="G777" s="47"/>
      <c r="H777" s="47"/>
      <c r="I777" s="44"/>
    </row>
    <row r="778" spans="1:9" ht="18">
      <c r="A778" s="46"/>
      <c r="B778" s="47"/>
      <c r="C778" s="47"/>
      <c r="D778" s="47"/>
      <c r="E778" s="47"/>
      <c r="F778" s="47"/>
      <c r="G778" s="47"/>
      <c r="H778" s="47"/>
      <c r="I778" s="44"/>
    </row>
    <row r="779" spans="1:9" ht="18">
      <c r="A779" s="46"/>
      <c r="B779" s="47"/>
      <c r="C779" s="47"/>
      <c r="D779" s="47"/>
      <c r="E779" s="47"/>
      <c r="F779" s="47"/>
      <c r="G779" s="47"/>
      <c r="H779" s="47"/>
      <c r="I779" s="44"/>
    </row>
    <row r="780" spans="1:9" ht="18">
      <c r="A780" s="46"/>
      <c r="B780" s="47"/>
      <c r="C780" s="47"/>
      <c r="D780" s="47"/>
      <c r="E780" s="47"/>
      <c r="F780" s="47"/>
      <c r="G780" s="47"/>
      <c r="H780" s="47"/>
      <c r="I780" s="44"/>
    </row>
    <row r="781" spans="1:9" ht="18">
      <c r="A781" s="46"/>
      <c r="B781" s="47"/>
      <c r="C781" s="47"/>
      <c r="D781" s="47"/>
      <c r="E781" s="47"/>
      <c r="F781" s="47"/>
      <c r="G781" s="47"/>
      <c r="H781" s="47"/>
      <c r="I781" s="44"/>
    </row>
    <row r="782" spans="1:9" ht="18">
      <c r="A782" s="46"/>
      <c r="B782" s="47"/>
      <c r="C782" s="47"/>
      <c r="D782" s="47"/>
      <c r="E782" s="47"/>
      <c r="F782" s="47"/>
      <c r="G782" s="47"/>
      <c r="H782" s="47"/>
      <c r="I782" s="44"/>
    </row>
    <row r="783" spans="1:9" ht="18">
      <c r="A783" s="46"/>
      <c r="B783" s="47"/>
      <c r="C783" s="47"/>
      <c r="D783" s="47"/>
      <c r="E783" s="47"/>
      <c r="F783" s="47"/>
      <c r="G783" s="47"/>
      <c r="H783" s="47"/>
      <c r="I783" s="44"/>
    </row>
    <row r="784" spans="1:9" ht="18">
      <c r="A784" s="46"/>
      <c r="B784" s="47"/>
      <c r="C784" s="47"/>
      <c r="D784" s="47"/>
      <c r="E784" s="47"/>
      <c r="F784" s="47"/>
      <c r="G784" s="47"/>
      <c r="H784" s="47"/>
      <c r="I784" s="44"/>
    </row>
    <row r="785" spans="1:9" ht="18">
      <c r="A785" s="46"/>
      <c r="B785" s="47"/>
      <c r="C785" s="47"/>
      <c r="D785" s="47"/>
      <c r="E785" s="47"/>
      <c r="F785" s="47"/>
      <c r="G785" s="47"/>
      <c r="H785" s="47"/>
      <c r="I785" s="44"/>
    </row>
    <row r="786" spans="1:9" ht="18">
      <c r="A786" s="46"/>
      <c r="B786" s="47"/>
      <c r="C786" s="47"/>
      <c r="D786" s="47"/>
      <c r="E786" s="47"/>
      <c r="F786" s="47"/>
      <c r="G786" s="47"/>
      <c r="H786" s="47"/>
      <c r="I786" s="44"/>
    </row>
    <row r="787" spans="1:9" ht="18">
      <c r="A787" s="46"/>
      <c r="B787" s="47"/>
      <c r="C787" s="47"/>
      <c r="D787" s="47"/>
      <c r="E787" s="47"/>
      <c r="F787" s="47"/>
      <c r="G787" s="47"/>
      <c r="H787" s="47"/>
      <c r="I787" s="44"/>
    </row>
    <row r="788" spans="1:9" ht="18">
      <c r="A788" s="46"/>
      <c r="B788" s="47"/>
      <c r="C788" s="47"/>
      <c r="D788" s="47"/>
      <c r="E788" s="47"/>
      <c r="F788" s="47"/>
      <c r="G788" s="47"/>
      <c r="H788" s="47"/>
      <c r="I788" s="44"/>
    </row>
    <row r="789" spans="1:9" ht="18">
      <c r="A789" s="46"/>
      <c r="B789" s="47"/>
      <c r="C789" s="47"/>
      <c r="D789" s="47"/>
      <c r="E789" s="47"/>
      <c r="F789" s="47"/>
      <c r="G789" s="47"/>
      <c r="H789" s="47"/>
      <c r="I789" s="44"/>
    </row>
    <row r="790" spans="1:9" ht="18">
      <c r="A790" s="46"/>
      <c r="B790" s="47"/>
      <c r="C790" s="47"/>
      <c r="D790" s="47"/>
      <c r="E790" s="47"/>
      <c r="F790" s="47"/>
      <c r="G790" s="47"/>
      <c r="H790" s="47"/>
      <c r="I790" s="44"/>
    </row>
    <row r="791" spans="1:9" ht="18">
      <c r="A791" s="46"/>
      <c r="B791" s="47"/>
      <c r="C791" s="47"/>
      <c r="D791" s="47"/>
      <c r="E791" s="47"/>
      <c r="F791" s="47"/>
      <c r="G791" s="47"/>
      <c r="H791" s="47"/>
      <c r="I791" s="44"/>
    </row>
    <row r="792" spans="1:9" ht="18">
      <c r="A792" s="46"/>
      <c r="B792" s="47"/>
      <c r="C792" s="47"/>
      <c r="D792" s="47"/>
      <c r="E792" s="47"/>
      <c r="F792" s="47"/>
      <c r="G792" s="47"/>
      <c r="H792" s="47"/>
      <c r="I792" s="44"/>
    </row>
    <row r="793" spans="1:9" ht="18">
      <c r="A793" s="46"/>
      <c r="B793" s="47"/>
      <c r="C793" s="47"/>
      <c r="D793" s="47"/>
      <c r="E793" s="47"/>
      <c r="F793" s="47"/>
      <c r="G793" s="47"/>
      <c r="H793" s="47"/>
      <c r="I793" s="44"/>
    </row>
    <row r="794" spans="1:9" ht="18">
      <c r="A794" s="46"/>
      <c r="B794" s="47"/>
      <c r="C794" s="47"/>
      <c r="D794" s="47"/>
      <c r="E794" s="47"/>
      <c r="F794" s="47"/>
      <c r="G794" s="47"/>
      <c r="H794" s="47"/>
      <c r="I794" s="44"/>
    </row>
    <row r="795" spans="1:9" ht="18">
      <c r="A795" s="46"/>
      <c r="B795" s="47"/>
      <c r="C795" s="47"/>
      <c r="D795" s="47"/>
      <c r="E795" s="47"/>
      <c r="F795" s="47"/>
      <c r="G795" s="47"/>
      <c r="H795" s="47"/>
      <c r="I795" s="44"/>
    </row>
    <row r="796" spans="1:9" ht="18">
      <c r="A796" s="46"/>
      <c r="B796" s="47"/>
      <c r="C796" s="47"/>
      <c r="D796" s="47"/>
      <c r="E796" s="47"/>
      <c r="F796" s="47"/>
      <c r="G796" s="47"/>
      <c r="H796" s="47"/>
      <c r="I796" s="44"/>
    </row>
    <row r="797" spans="1:9" ht="18">
      <c r="A797" s="46"/>
      <c r="B797" s="47"/>
      <c r="C797" s="47"/>
      <c r="D797" s="47"/>
      <c r="E797" s="47"/>
      <c r="F797" s="47"/>
      <c r="G797" s="47"/>
      <c r="H797" s="47"/>
      <c r="I797" s="44"/>
    </row>
    <row r="798" spans="1:9" ht="18">
      <c r="A798" s="46"/>
      <c r="B798" s="47"/>
      <c r="C798" s="47"/>
      <c r="D798" s="47"/>
      <c r="E798" s="47"/>
      <c r="F798" s="47"/>
      <c r="G798" s="47"/>
      <c r="H798" s="47"/>
      <c r="I798" s="44"/>
    </row>
    <row r="799" spans="1:9" ht="18">
      <c r="A799" s="46"/>
      <c r="B799" s="47"/>
      <c r="C799" s="47"/>
      <c r="D799" s="47"/>
      <c r="E799" s="47"/>
      <c r="F799" s="47"/>
      <c r="G799" s="47"/>
      <c r="H799" s="47"/>
      <c r="I799" s="44"/>
    </row>
    <row r="800" spans="1:9" ht="18">
      <c r="A800" s="46"/>
      <c r="B800" s="47"/>
      <c r="C800" s="47"/>
      <c r="D800" s="47"/>
      <c r="E800" s="47"/>
      <c r="F800" s="47"/>
      <c r="G800" s="47"/>
      <c r="H800" s="47"/>
      <c r="I800" s="44"/>
    </row>
    <row r="801" spans="1:9" ht="18">
      <c r="A801" s="46"/>
      <c r="B801" s="47"/>
      <c r="C801" s="47"/>
      <c r="D801" s="47"/>
      <c r="E801" s="47"/>
      <c r="F801" s="47"/>
      <c r="G801" s="47"/>
      <c r="H801" s="47"/>
      <c r="I801" s="44"/>
    </row>
    <row r="802" spans="1:9" ht="18">
      <c r="A802" s="46"/>
      <c r="B802" s="47"/>
      <c r="C802" s="47"/>
      <c r="D802" s="47"/>
      <c r="E802" s="47"/>
      <c r="F802" s="47"/>
      <c r="G802" s="47"/>
      <c r="H802" s="47"/>
      <c r="I802" s="44"/>
    </row>
    <row r="803" spans="1:9" ht="18">
      <c r="A803" s="46"/>
      <c r="B803" s="47"/>
      <c r="C803" s="47"/>
      <c r="D803" s="47"/>
      <c r="E803" s="47"/>
      <c r="F803" s="47"/>
      <c r="G803" s="47"/>
      <c r="H803" s="47"/>
      <c r="I803" s="44"/>
    </row>
    <row r="804" spans="1:9" ht="18">
      <c r="A804" s="46"/>
      <c r="B804" s="47"/>
      <c r="C804" s="47"/>
      <c r="D804" s="47"/>
      <c r="E804" s="47"/>
      <c r="F804" s="47"/>
      <c r="G804" s="47"/>
      <c r="H804" s="47"/>
      <c r="I804" s="44"/>
    </row>
    <row r="805" spans="1:9" ht="18">
      <c r="A805" s="46"/>
      <c r="B805" s="47"/>
      <c r="C805" s="47"/>
      <c r="D805" s="47"/>
      <c r="E805" s="47"/>
      <c r="F805" s="47"/>
      <c r="G805" s="47"/>
      <c r="H805" s="47"/>
      <c r="I805" s="44"/>
    </row>
    <row r="806" spans="1:9" ht="18">
      <c r="A806" s="46"/>
      <c r="B806" s="47"/>
      <c r="C806" s="47"/>
      <c r="D806" s="47"/>
      <c r="E806" s="47"/>
      <c r="F806" s="47"/>
      <c r="G806" s="47"/>
      <c r="H806" s="47"/>
      <c r="I806" s="44"/>
    </row>
    <row r="807" spans="1:9" ht="18">
      <c r="A807" s="46"/>
      <c r="B807" s="47"/>
      <c r="C807" s="47"/>
      <c r="D807" s="47"/>
      <c r="E807" s="47"/>
      <c r="F807" s="47"/>
      <c r="G807" s="47"/>
      <c r="H807" s="47"/>
      <c r="I807" s="44"/>
    </row>
    <row r="808" spans="1:9" ht="18">
      <c r="A808" s="46"/>
      <c r="B808" s="47"/>
      <c r="C808" s="47"/>
      <c r="D808" s="47"/>
      <c r="E808" s="47"/>
      <c r="F808" s="47"/>
      <c r="G808" s="47"/>
      <c r="H808" s="47"/>
      <c r="I808" s="44"/>
    </row>
    <row r="809" spans="1:9" ht="18">
      <c r="A809" s="46"/>
      <c r="B809" s="47"/>
      <c r="C809" s="47"/>
      <c r="D809" s="47"/>
      <c r="E809" s="47"/>
      <c r="F809" s="47"/>
      <c r="G809" s="47"/>
      <c r="H809" s="47"/>
      <c r="I809" s="44"/>
    </row>
    <row r="810" spans="1:9" ht="18">
      <c r="A810" s="46"/>
      <c r="B810" s="47"/>
      <c r="C810" s="47"/>
      <c r="D810" s="47"/>
      <c r="E810" s="47"/>
      <c r="F810" s="47"/>
      <c r="G810" s="47"/>
      <c r="H810" s="47"/>
      <c r="I810" s="44"/>
    </row>
    <row r="811" spans="1:9" ht="18">
      <c r="A811" s="46"/>
      <c r="B811" s="47"/>
      <c r="C811" s="47"/>
      <c r="D811" s="47"/>
      <c r="E811" s="47"/>
      <c r="F811" s="47"/>
      <c r="G811" s="47"/>
      <c r="H811" s="47"/>
      <c r="I811" s="44"/>
    </row>
    <row r="812" spans="1:9" ht="18">
      <c r="A812" s="46"/>
      <c r="B812" s="47"/>
      <c r="C812" s="47"/>
      <c r="D812" s="47"/>
      <c r="E812" s="47"/>
      <c r="F812" s="47"/>
      <c r="G812" s="47"/>
      <c r="H812" s="47"/>
      <c r="I812" s="44"/>
    </row>
    <row r="813" spans="1:9" ht="18">
      <c r="A813" s="46"/>
      <c r="B813" s="47"/>
      <c r="C813" s="47"/>
      <c r="D813" s="47"/>
      <c r="E813" s="47"/>
      <c r="F813" s="47"/>
      <c r="G813" s="47"/>
      <c r="H813" s="47"/>
      <c r="I813" s="44"/>
    </row>
    <row r="814" spans="1:9" ht="18">
      <c r="A814" s="46"/>
      <c r="B814" s="47"/>
      <c r="C814" s="47"/>
      <c r="D814" s="47"/>
      <c r="E814" s="47"/>
      <c r="F814" s="47"/>
      <c r="G814" s="47"/>
      <c r="H814" s="47"/>
      <c r="I814" s="44"/>
    </row>
    <row r="815" spans="1:9" ht="18">
      <c r="A815" s="46"/>
      <c r="B815" s="47"/>
      <c r="C815" s="47"/>
      <c r="D815" s="47"/>
      <c r="E815" s="47"/>
      <c r="F815" s="47"/>
      <c r="G815" s="47"/>
      <c r="H815" s="47"/>
      <c r="I815" s="44"/>
    </row>
    <row r="816" spans="1:9" ht="18">
      <c r="A816" s="46"/>
      <c r="B816" s="47"/>
      <c r="C816" s="47"/>
      <c r="D816" s="47"/>
      <c r="E816" s="47"/>
      <c r="F816" s="47"/>
      <c r="G816" s="47"/>
      <c r="H816" s="47"/>
      <c r="I816" s="44"/>
    </row>
    <row r="817" spans="1:9" ht="18">
      <c r="A817" s="46"/>
      <c r="B817" s="47"/>
      <c r="C817" s="47"/>
      <c r="D817" s="47"/>
      <c r="E817" s="47"/>
      <c r="F817" s="47"/>
      <c r="G817" s="47"/>
      <c r="H817" s="47"/>
      <c r="I817" s="44"/>
    </row>
    <row r="818" spans="1:9" ht="18">
      <c r="A818" s="46"/>
      <c r="B818" s="47"/>
      <c r="C818" s="47"/>
      <c r="D818" s="47"/>
      <c r="E818" s="47"/>
      <c r="F818" s="47"/>
      <c r="G818" s="47"/>
      <c r="H818" s="47"/>
      <c r="I818" s="44"/>
    </row>
    <row r="819" spans="1:9" ht="18">
      <c r="A819" s="46"/>
      <c r="B819" s="47"/>
      <c r="C819" s="47"/>
      <c r="D819" s="47"/>
      <c r="E819" s="47"/>
      <c r="F819" s="47"/>
      <c r="G819" s="47"/>
      <c r="H819" s="47"/>
      <c r="I819" s="44"/>
    </row>
    <row r="820" spans="1:9" ht="18">
      <c r="A820" s="46"/>
      <c r="B820" s="47"/>
      <c r="C820" s="47"/>
      <c r="D820" s="47"/>
      <c r="E820" s="47"/>
      <c r="F820" s="47"/>
      <c r="G820" s="47"/>
      <c r="H820" s="47"/>
      <c r="I820" s="44"/>
    </row>
    <row r="821" spans="1:9" ht="18">
      <c r="A821" s="46"/>
      <c r="B821" s="47"/>
      <c r="C821" s="47"/>
      <c r="D821" s="47"/>
      <c r="E821" s="47"/>
      <c r="F821" s="47"/>
      <c r="G821" s="47"/>
      <c r="H821" s="47"/>
      <c r="I821" s="44"/>
    </row>
    <row r="822" spans="1:9" ht="18">
      <c r="A822" s="46"/>
      <c r="B822" s="47"/>
      <c r="C822" s="47"/>
      <c r="D822" s="47"/>
      <c r="E822" s="47"/>
      <c r="F822" s="47"/>
      <c r="G822" s="47"/>
      <c r="H822" s="47"/>
      <c r="I822" s="44"/>
    </row>
    <row r="823" spans="1:9" ht="18">
      <c r="A823" s="46"/>
      <c r="B823" s="47"/>
      <c r="C823" s="47"/>
      <c r="D823" s="47"/>
      <c r="E823" s="47"/>
      <c r="F823" s="47"/>
      <c r="G823" s="47"/>
      <c r="H823" s="47"/>
      <c r="I823" s="44"/>
    </row>
    <row r="824" spans="1:9" ht="18">
      <c r="A824" s="46"/>
      <c r="B824" s="47"/>
      <c r="C824" s="47"/>
      <c r="D824" s="47"/>
      <c r="E824" s="47"/>
      <c r="F824" s="47"/>
      <c r="G824" s="47"/>
      <c r="H824" s="47"/>
      <c r="I824" s="44"/>
    </row>
    <row r="825" spans="1:9" ht="18">
      <c r="A825" s="46"/>
      <c r="B825" s="47"/>
      <c r="C825" s="47"/>
      <c r="D825" s="47"/>
      <c r="E825" s="47"/>
      <c r="F825" s="47"/>
      <c r="G825" s="47"/>
      <c r="H825" s="47"/>
      <c r="I825" s="44"/>
    </row>
    <row r="826" spans="1:9" ht="18">
      <c r="A826" s="46"/>
      <c r="B826" s="47"/>
      <c r="C826" s="47"/>
      <c r="D826" s="47"/>
      <c r="E826" s="47"/>
      <c r="F826" s="47"/>
      <c r="G826" s="47"/>
      <c r="H826" s="47"/>
      <c r="I826" s="44"/>
    </row>
    <row r="827" spans="1:9" ht="18">
      <c r="A827" s="46"/>
      <c r="B827" s="47"/>
      <c r="C827" s="47"/>
      <c r="D827" s="47"/>
      <c r="E827" s="47"/>
      <c r="F827" s="47"/>
      <c r="G827" s="47"/>
      <c r="H827" s="47"/>
      <c r="I827" s="44"/>
    </row>
    <row r="828" spans="1:9" ht="18">
      <c r="A828" s="46"/>
      <c r="B828" s="47"/>
      <c r="C828" s="47"/>
      <c r="D828" s="47"/>
      <c r="E828" s="47"/>
      <c r="F828" s="47"/>
      <c r="G828" s="47"/>
      <c r="H828" s="47"/>
      <c r="I828" s="44"/>
    </row>
    <row r="829" spans="1:9" ht="18">
      <c r="A829" s="46"/>
      <c r="B829" s="47"/>
      <c r="C829" s="47"/>
      <c r="D829" s="47"/>
      <c r="E829" s="47"/>
      <c r="F829" s="47"/>
      <c r="G829" s="47"/>
      <c r="H829" s="47"/>
      <c r="I829" s="44"/>
    </row>
    <row r="830" spans="1:9" ht="18">
      <c r="A830" s="46"/>
      <c r="B830" s="47"/>
      <c r="C830" s="47"/>
      <c r="D830" s="47"/>
      <c r="E830" s="47"/>
      <c r="F830" s="47"/>
      <c r="G830" s="47"/>
      <c r="H830" s="47"/>
      <c r="I830" s="44"/>
    </row>
    <row r="831" spans="1:9" ht="18">
      <c r="A831" s="46"/>
      <c r="B831" s="47"/>
      <c r="C831" s="47"/>
      <c r="D831" s="47"/>
      <c r="E831" s="47"/>
      <c r="F831" s="47"/>
      <c r="G831" s="47"/>
      <c r="H831" s="47"/>
      <c r="I831" s="44"/>
    </row>
    <row r="832" spans="1:9" ht="18">
      <c r="A832" s="46"/>
      <c r="B832" s="47"/>
      <c r="C832" s="47"/>
      <c r="D832" s="47"/>
      <c r="E832" s="47"/>
      <c r="F832" s="47"/>
      <c r="G832" s="47"/>
      <c r="H832" s="47"/>
      <c r="I832" s="44"/>
    </row>
    <row r="833" spans="1:9" ht="18">
      <c r="A833" s="46"/>
      <c r="B833" s="47"/>
      <c r="C833" s="47"/>
      <c r="D833" s="47"/>
      <c r="E833" s="47"/>
      <c r="F833" s="47"/>
      <c r="G833" s="47"/>
      <c r="H833" s="47"/>
      <c r="I833" s="44"/>
    </row>
    <row r="834" spans="1:9" ht="18">
      <c r="A834" s="46"/>
      <c r="B834" s="47"/>
      <c r="C834" s="47"/>
      <c r="D834" s="47"/>
      <c r="E834" s="47"/>
      <c r="F834" s="47"/>
      <c r="G834" s="47"/>
      <c r="H834" s="47"/>
      <c r="I834" s="44"/>
    </row>
    <row r="835" spans="1:9" ht="18">
      <c r="A835" s="46"/>
      <c r="B835" s="47"/>
      <c r="C835" s="47"/>
      <c r="D835" s="47"/>
      <c r="E835" s="47"/>
      <c r="F835" s="47"/>
      <c r="G835" s="47"/>
      <c r="H835" s="47"/>
      <c r="I835" s="44"/>
    </row>
    <row r="836" spans="1:9" ht="18">
      <c r="A836" s="46"/>
      <c r="B836" s="47"/>
      <c r="C836" s="47"/>
      <c r="D836" s="47"/>
      <c r="E836" s="47"/>
      <c r="F836" s="47"/>
      <c r="G836" s="47"/>
      <c r="H836" s="47"/>
      <c r="I836" s="44"/>
    </row>
    <row r="837" spans="1:9" ht="18">
      <c r="A837" s="46"/>
      <c r="B837" s="47"/>
      <c r="C837" s="47"/>
      <c r="D837" s="47"/>
      <c r="E837" s="47"/>
      <c r="F837" s="47"/>
      <c r="G837" s="47"/>
      <c r="H837" s="47"/>
      <c r="I837" s="44"/>
    </row>
    <row r="838" spans="1:9" ht="18">
      <c r="A838" s="46"/>
      <c r="B838" s="47"/>
      <c r="C838" s="47"/>
      <c r="D838" s="47"/>
      <c r="E838" s="47"/>
      <c r="F838" s="47"/>
      <c r="G838" s="47"/>
      <c r="H838" s="47"/>
      <c r="I838" s="44"/>
    </row>
    <row r="839" spans="1:9" ht="18">
      <c r="A839" s="46"/>
      <c r="B839" s="47"/>
      <c r="C839" s="47"/>
      <c r="D839" s="47"/>
      <c r="E839" s="47"/>
      <c r="F839" s="47"/>
      <c r="G839" s="47"/>
      <c r="H839" s="47"/>
      <c r="I839" s="44"/>
    </row>
    <row r="840" spans="1:9" ht="18">
      <c r="A840" s="46"/>
      <c r="B840" s="47"/>
      <c r="C840" s="47"/>
      <c r="D840" s="47"/>
      <c r="E840" s="47"/>
      <c r="F840" s="47"/>
      <c r="G840" s="47"/>
      <c r="H840" s="47"/>
      <c r="I840" s="44"/>
    </row>
    <row r="841" spans="1:9" ht="18">
      <c r="A841" s="46"/>
      <c r="B841" s="47"/>
      <c r="C841" s="47"/>
      <c r="D841" s="47"/>
      <c r="E841" s="47"/>
      <c r="F841" s="47"/>
      <c r="G841" s="47"/>
      <c r="H841" s="47"/>
      <c r="I841" s="44"/>
    </row>
    <row r="842" spans="1:9" ht="18">
      <c r="A842" s="46"/>
      <c r="B842" s="47"/>
      <c r="C842" s="47"/>
      <c r="D842" s="47"/>
      <c r="E842" s="47"/>
      <c r="F842" s="47"/>
      <c r="G842" s="47"/>
      <c r="H842" s="47"/>
      <c r="I842" s="44"/>
    </row>
    <row r="843" spans="1:9" ht="18">
      <c r="A843" s="46"/>
      <c r="B843" s="47"/>
      <c r="C843" s="47"/>
      <c r="D843" s="47"/>
      <c r="E843" s="47"/>
      <c r="F843" s="47"/>
      <c r="G843" s="47"/>
      <c r="H843" s="47"/>
      <c r="I843" s="44"/>
    </row>
    <row r="844" spans="1:9" ht="18">
      <c r="A844" s="46"/>
      <c r="B844" s="47"/>
      <c r="C844" s="47"/>
      <c r="D844" s="47"/>
      <c r="E844" s="47"/>
      <c r="F844" s="47"/>
      <c r="G844" s="47"/>
      <c r="H844" s="47"/>
      <c r="I844" s="44"/>
    </row>
    <row r="845" spans="1:9" ht="18">
      <c r="A845" s="46"/>
      <c r="B845" s="47"/>
      <c r="C845" s="47"/>
      <c r="D845" s="47"/>
      <c r="E845" s="47"/>
      <c r="F845" s="47"/>
      <c r="G845" s="47"/>
      <c r="H845" s="47"/>
      <c r="I845" s="44"/>
    </row>
    <row r="846" spans="1:9" ht="18">
      <c r="A846" s="46"/>
      <c r="B846" s="47"/>
      <c r="C846" s="47"/>
      <c r="D846" s="47"/>
      <c r="E846" s="47"/>
      <c r="F846" s="47"/>
      <c r="G846" s="47"/>
      <c r="H846" s="47"/>
      <c r="I846" s="44"/>
    </row>
    <row r="847" spans="1:9" ht="18">
      <c r="A847" s="46"/>
      <c r="B847" s="47"/>
      <c r="C847" s="47"/>
      <c r="D847" s="47"/>
      <c r="E847" s="47"/>
      <c r="F847" s="47"/>
      <c r="G847" s="47"/>
      <c r="H847" s="47"/>
      <c r="I847" s="44"/>
    </row>
    <row r="848" spans="1:9" ht="18">
      <c r="A848" s="46"/>
      <c r="B848" s="47"/>
      <c r="C848" s="47"/>
      <c r="D848" s="47"/>
      <c r="E848" s="47"/>
      <c r="F848" s="47"/>
      <c r="G848" s="47"/>
      <c r="H848" s="47"/>
      <c r="I848" s="44"/>
    </row>
    <row r="849" spans="1:9" ht="18">
      <c r="A849" s="46"/>
      <c r="B849" s="47"/>
      <c r="C849" s="47"/>
      <c r="D849" s="47"/>
      <c r="E849" s="47"/>
      <c r="F849" s="47"/>
      <c r="G849" s="47"/>
      <c r="H849" s="47"/>
      <c r="I849" s="44"/>
    </row>
    <row r="850" spans="1:9" ht="18">
      <c r="A850" s="46"/>
      <c r="B850" s="47"/>
      <c r="C850" s="47"/>
      <c r="D850" s="47"/>
      <c r="E850" s="47"/>
      <c r="F850" s="47"/>
      <c r="G850" s="47"/>
      <c r="H850" s="47"/>
      <c r="I850" s="44"/>
    </row>
    <row r="851" spans="1:9" ht="18">
      <c r="A851" s="46"/>
      <c r="B851" s="47"/>
      <c r="C851" s="47"/>
      <c r="D851" s="47"/>
      <c r="E851" s="47"/>
      <c r="F851" s="47"/>
      <c r="G851" s="47"/>
      <c r="H851" s="47"/>
      <c r="I851" s="44"/>
    </row>
    <row r="852" spans="1:9" ht="18">
      <c r="A852" s="46"/>
      <c r="B852" s="47"/>
      <c r="C852" s="47"/>
      <c r="D852" s="47"/>
      <c r="E852" s="47"/>
      <c r="F852" s="47"/>
      <c r="G852" s="47"/>
      <c r="H852" s="47"/>
      <c r="I852" s="44"/>
    </row>
    <row r="853" spans="1:9" ht="18">
      <c r="A853" s="46"/>
      <c r="B853" s="47"/>
      <c r="C853" s="47"/>
      <c r="D853" s="47"/>
      <c r="E853" s="47"/>
      <c r="F853" s="47"/>
      <c r="G853" s="47"/>
      <c r="H853" s="47"/>
      <c r="I853" s="44"/>
    </row>
    <row r="854" spans="1:9" ht="18">
      <c r="A854" s="46"/>
      <c r="B854" s="47"/>
      <c r="C854" s="47"/>
      <c r="D854" s="47"/>
      <c r="E854" s="47"/>
      <c r="F854" s="47"/>
      <c r="G854" s="47"/>
      <c r="H854" s="47"/>
      <c r="I854" s="44"/>
    </row>
    <row r="855" spans="1:9" ht="18">
      <c r="A855" s="46"/>
      <c r="B855" s="47"/>
      <c r="C855" s="47"/>
      <c r="D855" s="47"/>
      <c r="E855" s="47"/>
      <c r="F855" s="47"/>
      <c r="G855" s="47"/>
      <c r="H855" s="47"/>
      <c r="I855" s="44"/>
    </row>
    <row r="856" spans="1:9" ht="18">
      <c r="A856" s="46"/>
      <c r="B856" s="47"/>
      <c r="C856" s="47"/>
      <c r="D856" s="47"/>
      <c r="E856" s="47"/>
      <c r="F856" s="47"/>
      <c r="G856" s="47"/>
      <c r="H856" s="47"/>
      <c r="I856" s="44"/>
    </row>
    <row r="857" spans="1:9" ht="18">
      <c r="A857" s="46"/>
      <c r="B857" s="47"/>
      <c r="C857" s="47"/>
      <c r="D857" s="47"/>
      <c r="E857" s="47"/>
      <c r="F857" s="47"/>
      <c r="G857" s="47"/>
      <c r="H857" s="47"/>
      <c r="I857" s="44"/>
    </row>
    <row r="858" spans="1:9" ht="18">
      <c r="A858" s="46"/>
      <c r="B858" s="47"/>
      <c r="C858" s="47"/>
      <c r="D858" s="47"/>
      <c r="E858" s="47"/>
      <c r="F858" s="47"/>
      <c r="G858" s="47"/>
      <c r="H858" s="47"/>
      <c r="I858" s="44"/>
    </row>
  </sheetData>
  <sheetProtection formatCells="0" formatColumns="0" formatRows="0" insertColumns="0" insertRows="0" insertHyperlinks="0" deleteColumns="0" deleteRows="0" sort="0" autoFilter="0" pivotTables="0"/>
  <mergeCells count="14">
    <mergeCell ref="K7:K10"/>
    <mergeCell ref="L7:L10"/>
    <mergeCell ref="M7:M10"/>
    <mergeCell ref="A3:J3"/>
    <mergeCell ref="A5:A6"/>
    <mergeCell ref="I5:J5"/>
    <mergeCell ref="F5:F6"/>
    <mergeCell ref="G5:G6"/>
    <mergeCell ref="B5:B6"/>
    <mergeCell ref="C5:C6"/>
    <mergeCell ref="D5:D6"/>
    <mergeCell ref="E5:E6"/>
    <mergeCell ref="E1:M1"/>
    <mergeCell ref="N4:Q4"/>
  </mergeCells>
  <printOptions horizontalCentered="1"/>
  <pageMargins left="0.984251968503937" right="0.5905511811023623" top="0.7874015748031497" bottom="0.7874015748031497" header="0" footer="0"/>
  <pageSetup horizontalDpi="600" verticalDpi="600" orientation="portrait" paperSize="9" scale="85" r:id="rId2"/>
  <headerFooter alignWithMargins="0">
    <oddHeader xml:space="preserve">&amp;C &amp;P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2018-12-10T04:55:05Z</cp:lastPrinted>
  <dcterms:created xsi:type="dcterms:W3CDTF">2006-11-13T05:36:17Z</dcterms:created>
  <dcterms:modified xsi:type="dcterms:W3CDTF">2018-12-10T11:56:49Z</dcterms:modified>
  <cp:category/>
  <cp:version/>
  <cp:contentType/>
  <cp:contentStatus/>
</cp:coreProperties>
</file>