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5"/>
  </bookViews>
  <sheets>
    <sheet name="р.подр прил 5" sheetId="1" r:id="rId1"/>
    <sheet name="р.подр.ц.ст прил7" sheetId="2" r:id="rId2"/>
    <sheet name="вед.прил 9" sheetId="3" r:id="rId3"/>
    <sheet name="р.подр.прил 6" sheetId="4" r:id="rId4"/>
    <sheet name="р.пр.ц.ст.прил 8" sheetId="5" r:id="rId5"/>
    <sheet name="вед.прил.10" sheetId="6" r:id="rId6"/>
  </sheets>
  <definedNames>
    <definedName name="_xlnm.Print_Area" localSheetId="2">'вед.прил 9'!$A$1:$K$921</definedName>
    <definedName name="_xlnm.Print_Area" localSheetId="5">'вед.прил.10'!$A$1:$P$689</definedName>
    <definedName name="_xlnm.Print_Area" localSheetId="0">'р.подр прил 5'!$B$1:$G$44</definedName>
    <definedName name="_xlnm.Print_Area" localSheetId="1">'р.подр.ц.ст прил7'!$A$1:$J$767</definedName>
    <definedName name="_xlnm.Print_Area" localSheetId="4">'р.пр.ц.ст.прил 8'!$B$1:$M$580</definedName>
  </definedNames>
  <calcPr fullCalcOnLoad="1"/>
</workbook>
</file>

<file path=xl/sharedStrings.xml><?xml version="1.0" encoding="utf-8"?>
<sst xmlns="http://schemas.openxmlformats.org/spreadsheetml/2006/main" count="15325" uniqueCount="513">
  <si>
    <t xml:space="preserve">Приложение 8 к решению Ливенского городского Совета народных депутатов от  25  января 2018 г. № 18/211-ГС "Приложение 12 к решению Ливенского городского Совета народных депутатов от 5 декабря 2017 г. №16/195 - ГС" </t>
  </si>
  <si>
    <t xml:space="preserve">                                                          Приложение 10 к решению  Ливенского городского Совета народных депутатов от 25  января 2018 г. № 18/211-ГС "Приложение 14 к решению Ливенского городского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от  5 декабря 2017 г. № 16/195 -ГС"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</si>
  <si>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2019 и 2020 годов</t>
  </si>
  <si>
    <t>УПРАВЛЕНИЕ ЖИЛИЩНО-КОММУНАЛЬНОГО ХОЗЯЙСТВА АДМИНИСТРАЦИИ ГОРОДА ЛИВНЫ</t>
  </si>
  <si>
    <t>727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</si>
  <si>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</si>
  <si>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</si>
  <si>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</si>
  <si>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</si>
  <si>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</si>
  <si>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</si>
  <si>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</si>
  <si>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</si>
  <si>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</si>
  <si>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</si>
  <si>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</si>
  <si>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</si>
  <si>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БП 0 00 72460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</si>
  <si>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</si>
  <si>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</si>
  <si>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</si>
  <si>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</si>
  <si>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</si>
  <si>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</si>
  <si>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</si>
  <si>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</si>
  <si>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</si>
  <si>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</si>
  <si>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</si>
  <si>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</si>
  <si>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</si>
  <si>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</si>
  <si>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</si>
  <si>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</si>
  <si>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</si>
  <si>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</si>
  <si>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</si>
  <si>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</si>
  <si>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Муниципальная программа "Молодежь города Ливны Орловской области на 2014-2018 годы"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</si>
  <si>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</si>
  <si>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</si>
  <si>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</si>
  <si>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</si>
  <si>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</si>
  <si>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</si>
  <si>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</si>
  <si>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</si>
  <si>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</si>
  <si>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</si>
  <si>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</si>
  <si>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</si>
  <si>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Функционирование органов местного самоуправления</t>
  </si>
  <si>
    <t xml:space="preserve">Обеспечение деятельности финансовых органов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</si>
  <si>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</si>
  <si>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</si>
  <si>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</si>
  <si>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</si>
  <si>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</si>
  <si>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</si>
  <si>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</si>
  <si>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</si>
  <si>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</si>
  <si>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</si>
  <si>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</si>
  <si>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</si>
  <si>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</si>
  <si>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</si>
  <si>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</si>
  <si>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</si>
  <si>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</si>
  <si>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</si>
  <si>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</si>
  <si>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</si>
  <si>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</si>
  <si>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</si>
  <si>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</si>
  <si>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</si>
  <si>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</si>
  <si>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</si>
  <si>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</si>
  <si>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</si>
  <si>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</si>
  <si>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</si>
  <si>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</si>
  <si>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Функционирование высшего должностного лица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</si>
  <si>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</si>
  <si>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</si>
  <si>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</si>
  <si>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</si>
  <si>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</si>
  <si>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</si>
  <si>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</si>
  <si>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</si>
  <si>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</si>
  <si>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</si>
  <si>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</si>
  <si>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</si>
  <si>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</si>
  <si>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</si>
  <si>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</si>
  <si>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</si>
  <si>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</si>
  <si>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</si>
  <si>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</si>
  <si>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</si>
  <si>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</si>
  <si>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</si>
  <si>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</si>
  <si>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</si>
  <si>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</si>
  <si>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</si>
  <si>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</si>
  <si>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</si>
  <si>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</si>
  <si>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</si>
  <si>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</si>
  <si>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</si>
  <si>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</si>
  <si>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</si>
  <si>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</si>
  <si>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</si>
  <si>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</si>
  <si>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</si>
  <si>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</si>
  <si>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</si>
  <si>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</si>
  <si>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</si>
  <si>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</si>
  <si>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 </t>
  </si>
  <si>
    <t xml:space="preserve">Функционирование представительного органа 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</si>
  <si>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</si>
  <si>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</si>
  <si>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Центральный аппарат в рамках непрограммной части городского бюджета </t>
  </si>
  <si>
    <t>100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</si>
  <si>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</si>
  <si>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</si>
  <si>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</si>
  <si>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</si>
  <si>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240</t>
  </si>
  <si>
    <t>Иные закупки товаров, работ и услуг для обеспечения муниципальных нужд</t>
  </si>
  <si>
    <t>244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</si>
  <si>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</si>
  <si>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</si>
  <si>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</si>
  <si>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</si>
  <si>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</si>
  <si>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</si>
  <si>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</si>
  <si>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</si>
  <si>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</si>
  <si>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</si>
  <si>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</si>
  <si>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</si>
  <si>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</si>
  <si>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</si>
  <si>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</si>
  <si>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</si>
  <si>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</si>
  <si>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</si>
  <si>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Основное мероприятие "Строительство, реконструкция и капитальный ремонт образовательных учреждений"</t>
  </si>
  <si>
    <t>БП 0 00 77120</t>
  </si>
  <si>
    <t>ПЖ 1 07 00000</t>
  </si>
  <si>
    <t>Основное мероприятие "Организация информационно-просветительской работы с населением по антинаркотической пропаганде"</t>
  </si>
  <si>
    <t>ПЖ 3 03 00000</t>
  </si>
  <si>
    <t>ПЖ 3 03 77540</t>
  </si>
  <si>
    <t>2019 год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</si>
  <si>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</si>
  <si>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</si>
  <si>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</si>
  <si>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</si>
  <si>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</si>
  <si>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</si>
  <si>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</si>
  <si>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</si>
  <si>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</si>
  <si>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</si>
  <si>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</si>
  <si>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</si>
  <si>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</si>
  <si>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</si>
  <si>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</si>
  <si>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</si>
  <si>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</si>
  <si>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</si>
  <si>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УПРАВЛЕНИЕ КУЛЬТУРЫ, МОЛОДЕЖНОЙ ПОЛИТИКИ И СПОРТА АДМИНИСТРАЦИИ ГОРОДА ЛИВНЫ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</si>
  <si>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</si>
  <si>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</si>
  <si>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</si>
  <si>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</si>
  <si>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</si>
  <si>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</si>
  <si>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</si>
  <si>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</si>
  <si>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</si>
  <si>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</si>
  <si>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</si>
  <si>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</si>
  <si>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</si>
  <si>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</si>
  <si>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</si>
  <si>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</si>
  <si>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</si>
  <si>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</si>
  <si>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</si>
  <si>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</si>
  <si>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</si>
  <si>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</si>
  <si>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</si>
  <si>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</si>
  <si>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</si>
  <si>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</si>
  <si>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</si>
  <si>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предпринимательства"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</si>
  <si>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</si>
  <si>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</si>
  <si>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06 00000</t>
  </si>
  <si>
    <t>П1 0 07 00000</t>
  </si>
  <si>
    <t>П1 0 06 77180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</si>
  <si>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</si>
  <si>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</si>
  <si>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Основное мероприятие "Предоставление муниципальных услуг организациями дополнительного образования"</t>
  </si>
  <si>
    <t>Программа "Культура и искусство города Ливны Орловской области на 2017-2019 годы"</t>
  </si>
  <si>
    <t>П4 0 02 00000</t>
  </si>
  <si>
    <t>П4 0 02 77270</t>
  </si>
  <si>
    <t>Основное мероприятие "Адресная поддержка народного промысла"</t>
  </si>
  <si>
    <t>Основное мероприятие «Пополнение, обеспечение сохранности библиотечных фондов»</t>
  </si>
  <si>
    <t>П4 0 07 00000</t>
  </si>
  <si>
    <t>П4 0 07 77270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</si>
  <si>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</si>
  <si>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</si>
  <si>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</si>
  <si>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</si>
  <si>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</si>
  <si>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</si>
  <si>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</si>
  <si>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</si>
  <si>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</si>
  <si>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</si>
  <si>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</si>
  <si>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</si>
  <si>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</si>
  <si>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</si>
  <si>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</si>
  <si>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</si>
  <si>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</si>
  <si>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</si>
  <si>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</si>
  <si>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</si>
  <si>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</si>
  <si>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</si>
  <si>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</si>
  <si>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</si>
  <si>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</si>
  <si>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</si>
  <si>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</si>
  <si>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</si>
  <si>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</si>
  <si>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</si>
  <si>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</si>
  <si>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</si>
  <si>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</si>
  <si>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</si>
  <si>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</si>
  <si>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</si>
  <si>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</si>
  <si>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</si>
  <si>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</si>
  <si>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</si>
  <si>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</si>
  <si>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</si>
  <si>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</si>
  <si>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</si>
  <si>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</si>
  <si>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</si>
  <si>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</si>
  <si>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</si>
  <si>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</si>
  <si>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</si>
  <si>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</si>
  <si>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</si>
  <si>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</si>
  <si>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Доплаты председателям уличных комитетов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</si>
  <si>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</si>
  <si>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</si>
  <si>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</si>
  <si>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</si>
  <si>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</si>
  <si>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</si>
  <si>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</si>
  <si>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</si>
  <si>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</si>
  <si>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</si>
  <si>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</si>
  <si>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</si>
  <si>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</si>
  <si>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</si>
  <si>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</si>
  <si>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</si>
  <si>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</si>
  <si>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</si>
  <si>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</si>
  <si>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</si>
  <si>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</si>
  <si>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</si>
  <si>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</si>
  <si>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</si>
  <si>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</si>
  <si>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</si>
  <si>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</si>
  <si>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</si>
  <si>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</si>
  <si>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ПФ 0 00 00000</t>
  </si>
  <si>
    <t>Реализация основного мероприятия</t>
  </si>
  <si>
    <t>ПЖ 0 00 00000</t>
  </si>
  <si>
    <t xml:space="preserve">Подпрограмма "Содействие занятости молодежи города Ливны на 2014-2018 годы" 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</si>
  <si>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</si>
  <si>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</si>
  <si>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</si>
  <si>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</si>
  <si>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</si>
  <si>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</si>
  <si>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</si>
  <si>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</si>
  <si>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</si>
  <si>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</si>
  <si>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</si>
  <si>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</si>
  <si>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</si>
  <si>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</si>
  <si>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</si>
  <si>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</si>
  <si>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</si>
  <si>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</si>
  <si>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</si>
  <si>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</si>
  <si>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</si>
  <si>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</si>
  <si>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</si>
  <si>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</si>
  <si>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</si>
  <si>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</si>
  <si>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</si>
  <si>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</si>
  <si>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</si>
  <si>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</si>
  <si>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</si>
  <si>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</si>
  <si>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</si>
  <si>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</si>
  <si>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</si>
  <si>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 xml:space="preserve">Подпрограмма "Профилактика алкоголизма, наркомании и табакокурения в городе Ливны на 2014-2018 годы" </t>
  </si>
  <si>
    <t>ПЖ 3 00 00000</t>
  </si>
  <si>
    <t>Основное мероприятие "Организация мероприятий антинаркотической направленности"</t>
  </si>
  <si>
    <t>ПЖ 3 02 00000</t>
  </si>
  <si>
    <t>ПЖ 3 02 77540</t>
  </si>
  <si>
    <t>Подпрограмма "Нравственное и патриотическое воспитание в городе Ливны на 2014-2018 годы"</t>
  </si>
  <si>
    <t>ПЖ 2 00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</si>
  <si>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</si>
  <si>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 xml:space="preserve"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 </t>
  </si>
  <si>
    <t>Основное мероприятие "Повышение престижа военной службы, совершенствование работы с допризывной молодежью города"</t>
  </si>
  <si>
    <t>Основное мероприятие "Организация работы с ветеранами Великой Отечественной войны и локальных конфликтов как примерами проявления истинного патриотизма"</t>
  </si>
  <si>
    <t>ПЖ 2 01 00000</t>
  </si>
  <si>
    <t>ПЖ 2 01 77530</t>
  </si>
  <si>
    <t>ПЖ 2 03 00000</t>
  </si>
  <si>
    <t>ПЖ 2 03 77530</t>
  </si>
  <si>
    <t>ПЖ 2 04 00000</t>
  </si>
  <si>
    <t>ПЖ 2 04 77530</t>
  </si>
  <si>
    <t>ПЖ 2 05 00000</t>
  </si>
  <si>
    <t>ПЖ 2 05 77530</t>
  </si>
  <si>
    <t xml:space="preserve">Подпрограмма "Ливны молодые на 2014-2018 годы" </t>
  </si>
  <si>
    <t>ПЖ 1 00 00000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</si>
  <si>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 потенциала"</t>
  </si>
  <si>
    <t>ПЖ 1 01 00000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</si>
  <si>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</si>
  <si>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 1 05 00000</t>
  </si>
  <si>
    <t>ПЖ 1 05 77520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</si>
  <si>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</si>
  <si>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 1 06 00000</t>
  </si>
  <si>
    <t>ПЖ 1 06 77520</t>
  </si>
  <si>
    <t xml:space="preserve">Основное мероприятие "Поддержка мероприятий, проектов и инициатив, реализуемых совместно с молодежными организациями города" </t>
  </si>
  <si>
    <t>ПЖ 107 00000</t>
  </si>
  <si>
    <t>ПЖ 1 07 77520</t>
  </si>
  <si>
    <t>БП 0 00 77070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</si>
  <si>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</si>
  <si>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</si>
  <si>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</si>
  <si>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</si>
  <si>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</si>
  <si>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</si>
  <si>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</si>
  <si>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</si>
  <si>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</si>
  <si>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</si>
  <si>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</si>
  <si>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</si>
  <si>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</si>
  <si>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</si>
  <si>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</si>
  <si>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</si>
  <si>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</si>
  <si>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</si>
  <si>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</si>
  <si>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</si>
  <si>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</si>
  <si>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</si>
  <si>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</si>
  <si>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</si>
  <si>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</si>
  <si>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</si>
  <si>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</si>
  <si>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</si>
  <si>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</si>
  <si>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</si>
  <si>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</si>
  <si>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</si>
  <si>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</si>
  <si>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</si>
  <si>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</si>
  <si>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</si>
  <si>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</si>
  <si>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</si>
  <si>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</si>
  <si>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</si>
  <si>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</si>
  <si>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</si>
  <si>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</si>
  <si>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</si>
  <si>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</si>
  <si>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</si>
  <si>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</si>
  <si>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</si>
  <si>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</si>
  <si>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</si>
  <si>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2020 год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</si>
  <si>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2019 и 2020 годов
</t>
  </si>
  <si>
    <t>Ведомственная структура расходов  бюджета города Ливны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</si>
  <si>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2018 год</t>
  </si>
  <si>
    <t>П2 5 01 S2410</t>
  </si>
  <si>
    <t>П2 4 01 S0850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</si>
  <si>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</si>
  <si>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</si>
  <si>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</si>
  <si>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72310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</si>
  <si>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</si>
  <si>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</si>
  <si>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</si>
  <si>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</si>
  <si>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Основное мероприятие "Укрепление и модернизация материально-технической базы архива"</t>
  </si>
  <si>
    <t>П3 0 02 77460</t>
  </si>
  <si>
    <t xml:space="preserve">Основное мероприятие "Мероприятия по организации отдыха детей" </t>
  </si>
  <si>
    <t>П7 0 01 70550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</si>
  <si>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</si>
  <si>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</si>
  <si>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</si>
  <si>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Муниципальная программа "Формирование современной городской среды на территории города Ливны на 2018-2022 годы"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</si>
  <si>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</si>
  <si>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</si>
  <si>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Основное мероприятие "Развитие информатизации архивного дела: продолжение работы по внедрению автоматизированной системы учета документов Архивного фонда города Ливны"</t>
  </si>
  <si>
    <t>П3 0 04 77460</t>
  </si>
  <si>
    <t>П3 0 02 00000</t>
  </si>
  <si>
    <t>П3 0 04 00000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</si>
  <si>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</si>
  <si>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</si>
  <si>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БП 0 00 77610</t>
  </si>
  <si>
    <t>Разработка схемы организации дорожного движения города в рамках непрограммной части городского бюджета</t>
  </si>
  <si>
    <t>Погашение задолженности прошлых лет в рамках непрограммной части городского бюджета</t>
  </si>
  <si>
    <t xml:space="preserve">БП 0 00 77050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</si>
  <si>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</si>
  <si>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</si>
  <si>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</si>
  <si>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</si>
  <si>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"Поддержка социально-ориентированных некоммерческих организаций в городе Ливны Орловской области на 2017-2019 годы"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</si>
  <si>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</si>
  <si>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</si>
  <si>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</si>
  <si>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 xml:space="preserve">Подпрограмма "Развитие дополнительного образования детей в сфере культуры и искусства  города Ливны" </t>
  </si>
  <si>
    <t xml:space="preserve">Распределение бюджетных ассигнований по разделам и подразделам 
 классификации расходов бюджета города Ливны на 2018 год
</t>
  </si>
  <si>
    <t>99</t>
  </si>
  <si>
    <t>БП 0 00 99990</t>
  </si>
  <si>
    <t>Условно-утвержденные расходы в рамках непрограммной части городского бюджета</t>
  </si>
  <si>
    <t xml:space="preserve">Условно-утвержденные расходы 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</si>
  <si>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 181-ФЗ "О социальной защите инвалидов в Российской Федерации", в рамках непрограммной части городского бюджета</t>
  </si>
  <si>
    <t>БП 0 00 51350</t>
  </si>
  <si>
    <t xml:space="preserve">Раздел </t>
  </si>
  <si>
    <t>Бюджет с поправками</t>
  </si>
  <si>
    <t>Бюджет с поправ-ками</t>
  </si>
  <si>
    <t>Ведомственная структура расходов  бюджета города Ливны на плановый период 2019 и 2020 годов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</si>
  <si>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</si>
  <si>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Исполнение судебных актов</t>
  </si>
  <si>
    <t>830</t>
  </si>
  <si>
    <t>П2 5 01 77050</t>
  </si>
  <si>
    <t>П2 2 01 77050</t>
  </si>
  <si>
    <t>П2 1 01 77050</t>
  </si>
  <si>
    <t>БП 0 00 77050</t>
  </si>
  <si>
    <t>П2 6 01 77050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</si>
  <si>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</si>
  <si>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</si>
  <si>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</si>
  <si>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П9 0 02 77050</t>
  </si>
  <si>
    <t>П8 0 02 77050</t>
  </si>
  <si>
    <t>П8 0 03 77050</t>
  </si>
  <si>
    <t>П4 2 01 77050</t>
  </si>
  <si>
    <t>П4 3 01 77050</t>
  </si>
  <si>
    <t>П43 01 77050</t>
  </si>
  <si>
    <t>П4 4 01 77050</t>
  </si>
  <si>
    <t>П4 1 01 77050</t>
  </si>
  <si>
    <t>П2 3 01 77050</t>
  </si>
  <si>
    <t>П2 3 01  77050</t>
  </si>
  <si>
    <t>П5 2 01 77050</t>
  </si>
  <si>
    <t>Приложение 5  к решению Ливенского городского Совета народных депутатов от 25 января 2018 г. № 18/211 -ГС "Приложение 9 к решению Ливенского городского Совета народных депутатов от 5 декабря 2017 г. № 16/195 -ГС"</t>
  </si>
  <si>
    <t>Приложение 7 к решению Ливенского городского Совета народных депутатов от  25 января 2018 г. №  18/211-ГС "Приложение 11 к решению Ливенского городского Совета народных депутатов от 5 декабря 2017 г. № 16/195 -ГС"</t>
  </si>
  <si>
    <t>Приложение 9 к решению Ливенского городского Совета народных депутатов от  25  января 2018 г. № 18/211-ГС "Приложение 13 к решению Ливенского городского Совета народных депутатов от 5 декабря 2017 г. № 16/195 -ГС"</t>
  </si>
  <si>
    <t xml:space="preserve">                                                                                        Приложение 6 к решению Ливенского городского Совета народных депутатов от 25  января № 18/211-ГС "Приложение 10  к решению Ливенского городского Совета народных депутатов от 5 декабря 2017 г. №16/195 -ГС"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</si>
</sst>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168" fontId="3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36" fillId="0" borderId="12" xfId="0" applyNumberFormat="1" applyFont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168" fontId="3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168" fontId="9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8" fillId="24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wrapText="1"/>
    </xf>
    <xf numFmtId="0" fontId="8" fillId="24" borderId="12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justify"/>
    </xf>
    <xf numFmtId="176" fontId="15" fillId="0" borderId="0" xfId="0" applyNumberFormat="1" applyFont="1" applyFill="1" applyAlignment="1">
      <alignment/>
    </xf>
    <xf numFmtId="168" fontId="8" fillId="24" borderId="12" xfId="0" applyNumberFormat="1" applyFont="1" applyFill="1" applyBorder="1" applyAlignment="1">
      <alignment horizontal="center" vertical="center"/>
    </xf>
    <xf numFmtId="168" fontId="37" fillId="24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 vertical="justify"/>
    </xf>
    <xf numFmtId="168" fontId="5" fillId="0" borderId="12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44" fillId="0" borderId="12" xfId="0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44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68" fontId="37" fillId="0" borderId="0" xfId="0" applyNumberFormat="1" applyFont="1" applyFill="1" applyBorder="1" applyAlignment="1">
      <alignment horizontal="center" vertical="center"/>
    </xf>
    <xf numFmtId="168" fontId="37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/>
    </xf>
    <xf numFmtId="168" fontId="36" fillId="24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68" fontId="36" fillId="0" borderId="0" xfId="0" applyNumberFormat="1" applyFont="1" applyFill="1" applyBorder="1" applyAlignment="1">
      <alignment horizontal="center" vertical="center" wrapText="1"/>
    </xf>
    <xf numFmtId="168" fontId="36" fillId="24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68" fontId="38" fillId="0" borderId="0" xfId="0" applyNumberFormat="1" applyFont="1" applyFill="1" applyBorder="1" applyAlignment="1">
      <alignment/>
    </xf>
    <xf numFmtId="168" fontId="42" fillId="0" borderId="0" xfId="0" applyNumberFormat="1" applyFont="1" applyFill="1" applyBorder="1" applyAlignment="1">
      <alignment/>
    </xf>
    <xf numFmtId="168" fontId="37" fillId="24" borderId="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top"/>
    </xf>
    <xf numFmtId="168" fontId="10" fillId="0" borderId="0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center" vertical="top" wrapText="1"/>
    </xf>
    <xf numFmtId="168" fontId="9" fillId="0" borderId="12" xfId="0" applyNumberFormat="1" applyFont="1" applyBorder="1" applyAlignment="1">
      <alignment horizontal="center" vertical="top" wrapText="1"/>
    </xf>
    <xf numFmtId="168" fontId="37" fillId="0" borderId="15" xfId="0" applyNumberFormat="1" applyFont="1" applyBorder="1" applyAlignment="1">
      <alignment horizontal="center" vertical="center" wrapText="1"/>
    </xf>
    <xf numFmtId="168" fontId="37" fillId="0" borderId="10" xfId="0" applyNumberFormat="1" applyFont="1" applyBorder="1" applyAlignment="1">
      <alignment horizontal="center" vertical="center" wrapText="1"/>
    </xf>
    <xf numFmtId="168" fontId="37" fillId="0" borderId="16" xfId="0" applyNumberFormat="1" applyFont="1" applyBorder="1" applyAlignment="1">
      <alignment horizontal="center" vertical="center" wrapText="1"/>
    </xf>
    <xf numFmtId="168" fontId="37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vertical="justify"/>
    </xf>
    <xf numFmtId="168" fontId="37" fillId="24" borderId="17" xfId="0" applyNumberFormat="1" applyFont="1" applyFill="1" applyBorder="1" applyAlignment="1">
      <alignment horizontal="center" vertical="center" wrapText="1"/>
    </xf>
    <xf numFmtId="168" fontId="8" fillId="24" borderId="17" xfId="0" applyNumberFormat="1" applyFont="1" applyFill="1" applyBorder="1" applyAlignment="1">
      <alignment horizontal="center" vertical="center" wrapText="1"/>
    </xf>
    <xf numFmtId="168" fontId="36" fillId="24" borderId="17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/>
    </xf>
    <xf numFmtId="168" fontId="39" fillId="24" borderId="17" xfId="0" applyNumberFormat="1" applyFont="1" applyFill="1" applyBorder="1" applyAlignment="1">
      <alignment horizontal="center" vertical="center" wrapText="1"/>
    </xf>
    <xf numFmtId="168" fontId="39" fillId="0" borderId="12" xfId="0" applyNumberFormat="1" applyFont="1" applyFill="1" applyBorder="1" applyAlignment="1">
      <alignment horizontal="center" vertical="center"/>
    </xf>
    <xf numFmtId="168" fontId="39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/>
    </xf>
    <xf numFmtId="168" fontId="39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2" xfId="0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24" borderId="12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7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0" fontId="36" fillId="24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/>
    </xf>
    <xf numFmtId="0" fontId="8" fillId="0" borderId="12" xfId="0" applyNumberFormat="1" applyFont="1" applyFill="1" applyBorder="1" applyAlignment="1">
      <alignment vertical="top" wrapText="1"/>
    </xf>
    <xf numFmtId="0" fontId="8" fillId="24" borderId="12" xfId="0" applyNumberFormat="1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37" fillId="24" borderId="12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41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168" fontId="37" fillId="0" borderId="11" xfId="0" applyNumberFormat="1" applyFont="1" applyBorder="1" applyAlignment="1">
      <alignment horizontal="center" vertical="center"/>
    </xf>
    <xf numFmtId="168" fontId="37" fillId="24" borderId="18" xfId="0" applyNumberFormat="1" applyFont="1" applyFill="1" applyBorder="1" applyAlignment="1">
      <alignment horizontal="center" vertical="center"/>
    </xf>
    <xf numFmtId="168" fontId="37" fillId="0" borderId="14" xfId="0" applyNumberFormat="1" applyFont="1" applyBorder="1" applyAlignment="1">
      <alignment horizontal="center" vertical="center"/>
    </xf>
    <xf numFmtId="168" fontId="3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 vertical="justify"/>
    </xf>
    <xf numFmtId="0" fontId="10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top" wrapText="1"/>
    </xf>
    <xf numFmtId="0" fontId="4" fillId="2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168" fontId="9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0" fillId="0" borderId="10" xfId="0" applyFont="1" applyBorder="1" applyAlignment="1">
      <alignment horizontal="right"/>
    </xf>
    <xf numFmtId="0" fontId="9" fillId="0" borderId="14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49" fontId="37" fillId="0" borderId="12" xfId="0" applyNumberFormat="1" applyFont="1" applyBorder="1" applyAlignment="1">
      <alignment horizontal="center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justify"/>
    </xf>
    <xf numFmtId="0" fontId="10" fillId="0" borderId="0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168" fontId="10" fillId="0" borderId="10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/>
    </xf>
    <xf numFmtId="168" fontId="4" fillId="24" borderId="0" xfId="0" applyNumberFormat="1" applyFont="1" applyFill="1" applyAlignment="1">
      <alignment horizontal="left" wrapText="1"/>
    </xf>
    <xf numFmtId="0" fontId="9" fillId="0" borderId="12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168" fontId="9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4" fillId="24" borderId="0" xfId="0" applyFont="1" applyFill="1" applyAlignment="1">
      <alignment horizontal="left" vertical="center" wrapText="1"/>
    </xf>
    <xf numFmtId="168" fontId="37" fillId="0" borderId="17" xfId="0" applyNumberFormat="1" applyFont="1" applyBorder="1" applyAlignment="1">
      <alignment horizontal="center" vertical="center" wrapText="1"/>
    </xf>
    <xf numFmtId="168" fontId="37" fillId="0" borderId="20" xfId="0" applyNumberFormat="1" applyFont="1" applyBorder="1" applyAlignment="1">
      <alignment horizontal="center" vertical="center" wrapText="1"/>
    </xf>
    <xf numFmtId="168" fontId="37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68" fontId="9" fillId="0" borderId="17" xfId="0" applyNumberFormat="1" applyFont="1" applyFill="1" applyBorder="1" applyAlignment="1">
      <alignment horizontal="center" vertical="center" wrapText="1"/>
    </xf>
    <xf numFmtId="168" fontId="9" fillId="0" borderId="20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zoomScalePageLayoutView="0" workbookViewId="0" topLeftCell="B1">
      <selection activeCell="C1" sqref="C1:G1"/>
    </sheetView>
  </sheetViews>
  <sheetFormatPr defaultColWidth="9.125" defaultRowHeight="12.75"/>
  <cols>
    <col min="1" max="1" width="1.12109375" style="3" hidden="1" customWidth="1"/>
    <col min="2" max="2" width="56.625" style="3" customWidth="1"/>
    <col min="3" max="3" width="6.875" style="4" customWidth="1"/>
    <col min="4" max="4" width="5.875" style="4" customWidth="1"/>
    <col min="5" max="5" width="13.125" style="11" customWidth="1"/>
    <col min="6" max="6" width="13.125" style="3" customWidth="1"/>
    <col min="7" max="7" width="11.875" style="3" customWidth="1"/>
    <col min="8" max="16384" width="9.125" style="3" customWidth="1"/>
  </cols>
  <sheetData>
    <row r="1" spans="3:9" ht="78" customHeight="1">
      <c r="C1" s="234" t="s">
        <v>509</v>
      </c>
      <c r="D1" s="234"/>
      <c r="E1" s="234"/>
      <c r="F1" s="234"/>
      <c r="G1" s="234"/>
      <c r="H1" s="156"/>
      <c r="I1" s="156"/>
    </row>
    <row r="2" spans="3:9" ht="26.25" customHeight="1">
      <c r="C2" s="204"/>
      <c r="D2" s="204"/>
      <c r="E2" s="204"/>
      <c r="F2" s="204"/>
      <c r="G2" s="204"/>
      <c r="H2" s="156"/>
      <c r="I2" s="156"/>
    </row>
    <row r="3" spans="2:7" ht="54.75" customHeight="1">
      <c r="B3" s="241" t="s">
        <v>476</v>
      </c>
      <c r="C3" s="241"/>
      <c r="D3" s="241"/>
      <c r="E3" s="241"/>
      <c r="F3" s="241"/>
      <c r="G3" s="241"/>
    </row>
    <row r="4" spans="5:7" ht="19.5" customHeight="1">
      <c r="E4" s="242" t="s">
        <v>81</v>
      </c>
      <c r="F4" s="242"/>
      <c r="G4" s="242"/>
    </row>
    <row r="5" spans="2:7" ht="15" customHeight="1">
      <c r="B5" s="236" t="s">
        <v>50</v>
      </c>
      <c r="C5" s="238" t="s">
        <v>483</v>
      </c>
      <c r="D5" s="238" t="s">
        <v>253</v>
      </c>
      <c r="E5" s="240" t="s">
        <v>256</v>
      </c>
      <c r="F5" s="236" t="s">
        <v>109</v>
      </c>
      <c r="G5" s="236" t="s">
        <v>484</v>
      </c>
    </row>
    <row r="6" spans="2:7" ht="27.75" customHeight="1">
      <c r="B6" s="237"/>
      <c r="C6" s="239"/>
      <c r="D6" s="239"/>
      <c r="E6" s="240"/>
      <c r="F6" s="243"/>
      <c r="G6" s="243"/>
    </row>
    <row r="7" spans="2:7" s="5" customFormat="1" ht="15.75">
      <c r="B7" s="65" t="s">
        <v>125</v>
      </c>
      <c r="C7" s="66" t="s">
        <v>68</v>
      </c>
      <c r="D7" s="66"/>
      <c r="E7" s="75">
        <f>SUM(E8:E14)</f>
        <v>69344.79999999999</v>
      </c>
      <c r="F7" s="75">
        <f>SUM(F8:F14)</f>
        <v>-21131.6</v>
      </c>
      <c r="G7" s="153">
        <f>E7+F7</f>
        <v>48213.19999999999</v>
      </c>
    </row>
    <row r="8" spans="2:7" ht="15.75">
      <c r="B8" s="140" t="s">
        <v>130</v>
      </c>
      <c r="C8" s="68" t="s">
        <v>68</v>
      </c>
      <c r="D8" s="68" t="s">
        <v>74</v>
      </c>
      <c r="E8" s="74">
        <f>'р.подр.ц.ст прил7'!H9</f>
        <v>1507</v>
      </c>
      <c r="F8" s="74">
        <f>'р.подр.ц.ст прил7'!I9</f>
        <v>0</v>
      </c>
      <c r="G8" s="154">
        <f aca="true" t="shared" si="0" ref="G8:G43">E8+F8</f>
        <v>1507</v>
      </c>
    </row>
    <row r="9" spans="2:7" ht="27.75" customHeight="1">
      <c r="B9" s="140" t="s">
        <v>131</v>
      </c>
      <c r="C9" s="68" t="s">
        <v>68</v>
      </c>
      <c r="D9" s="68" t="s">
        <v>69</v>
      </c>
      <c r="E9" s="74">
        <f>'р.подр.ц.ст прил7'!H15</f>
        <v>2791.7</v>
      </c>
      <c r="F9" s="74">
        <f>'р.подр.ц.ст прил7'!I15</f>
        <v>0</v>
      </c>
      <c r="G9" s="154">
        <f t="shared" si="0"/>
        <v>2791.7</v>
      </c>
    </row>
    <row r="10" spans="2:7" ht="15.75">
      <c r="B10" s="67" t="s">
        <v>51</v>
      </c>
      <c r="C10" s="68" t="s">
        <v>68</v>
      </c>
      <c r="D10" s="68" t="s">
        <v>71</v>
      </c>
      <c r="E10" s="74">
        <f>'р.подр.ц.ст прил7'!H31</f>
        <v>31169.1</v>
      </c>
      <c r="F10" s="74">
        <f>'р.подр.ц.ст прил7'!I31</f>
        <v>-5190.9</v>
      </c>
      <c r="G10" s="154">
        <f t="shared" si="0"/>
        <v>25978.199999999997</v>
      </c>
    </row>
    <row r="11" spans="2:7" ht="15.75">
      <c r="B11" s="67" t="s">
        <v>453</v>
      </c>
      <c r="C11" s="68" t="s">
        <v>68</v>
      </c>
      <c r="D11" s="68" t="s">
        <v>73</v>
      </c>
      <c r="E11" s="74">
        <f>'р.подр.ц.ст прил7'!H56</f>
        <v>401.8</v>
      </c>
      <c r="F11" s="74">
        <f>'р.подр.ц.ст прил7'!I56</f>
        <v>0</v>
      </c>
      <c r="G11" s="154">
        <f t="shared" si="0"/>
        <v>401.8</v>
      </c>
    </row>
    <row r="12" spans="2:7" ht="30.75" customHeight="1">
      <c r="B12" s="97" t="s">
        <v>247</v>
      </c>
      <c r="C12" s="68" t="s">
        <v>68</v>
      </c>
      <c r="D12" s="68" t="s">
        <v>76</v>
      </c>
      <c r="E12" s="74">
        <f>'р.подр.ц.ст прил7'!H62</f>
        <v>6254.2</v>
      </c>
      <c r="F12" s="74">
        <f>'р.подр.ц.ст прил7'!I62</f>
        <v>0</v>
      </c>
      <c r="G12" s="154">
        <f t="shared" si="0"/>
        <v>6254.2</v>
      </c>
    </row>
    <row r="13" spans="2:7" ht="15.75">
      <c r="B13" s="67" t="s">
        <v>53</v>
      </c>
      <c r="C13" s="68" t="s">
        <v>68</v>
      </c>
      <c r="D13" s="68" t="s">
        <v>86</v>
      </c>
      <c r="E13" s="74">
        <f>'р.подр.ц.ст прил7'!H74</f>
        <v>100</v>
      </c>
      <c r="F13" s="74">
        <f>'р.подр.ц.ст прил7'!I74</f>
        <v>0</v>
      </c>
      <c r="G13" s="154">
        <f t="shared" si="0"/>
        <v>100</v>
      </c>
    </row>
    <row r="14" spans="2:7" ht="15.75">
      <c r="B14" s="67" t="s">
        <v>54</v>
      </c>
      <c r="C14" s="68" t="s">
        <v>68</v>
      </c>
      <c r="D14" s="68" t="s">
        <v>111</v>
      </c>
      <c r="E14" s="74">
        <f>'р.подр.ц.ст прил7'!H80</f>
        <v>27121</v>
      </c>
      <c r="F14" s="74">
        <f>'р.подр.ц.ст прил7'!I80</f>
        <v>-15940.7</v>
      </c>
      <c r="G14" s="154">
        <f t="shared" si="0"/>
        <v>11180.3</v>
      </c>
    </row>
    <row r="15" spans="2:142" s="5" customFormat="1" ht="15.75">
      <c r="B15" s="65" t="s">
        <v>55</v>
      </c>
      <c r="C15" s="66" t="s">
        <v>71</v>
      </c>
      <c r="D15" s="66"/>
      <c r="E15" s="75">
        <f>SUM(E16:E19)</f>
        <v>80047.9</v>
      </c>
      <c r="F15" s="75">
        <f>SUM(F16:F19)</f>
        <v>2503.3</v>
      </c>
      <c r="G15" s="153">
        <f t="shared" si="0"/>
        <v>82551.2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7" t="s">
        <v>121</v>
      </c>
      <c r="C16" s="68" t="s">
        <v>71</v>
      </c>
      <c r="D16" s="68" t="s">
        <v>68</v>
      </c>
      <c r="E16" s="74">
        <f>'р.подр.ц.ст прил7'!H164</f>
        <v>100</v>
      </c>
      <c r="F16" s="74">
        <f>'р.подр.ц.ст прил7'!I164</f>
        <v>0</v>
      </c>
      <c r="G16" s="154">
        <f t="shared" si="0"/>
        <v>100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5.75">
      <c r="B17" s="67" t="s">
        <v>230</v>
      </c>
      <c r="C17" s="68" t="s">
        <v>71</v>
      </c>
      <c r="D17" s="68" t="s">
        <v>72</v>
      </c>
      <c r="E17" s="74">
        <f>'р.подр.ц.ст прил7'!H172</f>
        <v>0.4</v>
      </c>
      <c r="F17" s="74">
        <f>'р.подр.ц.ст прил7'!I172</f>
        <v>0</v>
      </c>
      <c r="G17" s="154">
        <f t="shared" si="0"/>
        <v>0.4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2:142" s="5" customFormat="1" ht="13.5" customHeight="1">
      <c r="B18" s="67" t="s">
        <v>122</v>
      </c>
      <c r="C18" s="68" t="s">
        <v>71</v>
      </c>
      <c r="D18" s="68" t="s">
        <v>70</v>
      </c>
      <c r="E18" s="74">
        <f>'р.подр.ц.ст прил7'!H178</f>
        <v>79697.5</v>
      </c>
      <c r="F18" s="74">
        <f>'р.подр.ц.ст прил7'!I178</f>
        <v>2203.3</v>
      </c>
      <c r="G18" s="154">
        <f t="shared" si="0"/>
        <v>81900.8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1:142" s="8" customFormat="1" ht="13.5" customHeight="1">
      <c r="A19" s="7"/>
      <c r="B19" s="67" t="s">
        <v>87</v>
      </c>
      <c r="C19" s="68" t="s">
        <v>71</v>
      </c>
      <c r="D19" s="68" t="s">
        <v>83</v>
      </c>
      <c r="E19" s="74">
        <f>'р.подр.ц.ст прил7'!H219</f>
        <v>250</v>
      </c>
      <c r="F19" s="74">
        <f>'р.подр.ц.ст прил7'!I219</f>
        <v>300</v>
      </c>
      <c r="G19" s="154">
        <f t="shared" si="0"/>
        <v>550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</row>
    <row r="20" spans="2:142" s="5" customFormat="1" ht="12.75" customHeight="1">
      <c r="B20" s="65" t="s">
        <v>56</v>
      </c>
      <c r="C20" s="66" t="s">
        <v>73</v>
      </c>
      <c r="D20" s="66"/>
      <c r="E20" s="75">
        <f>SUM(E21:E24)</f>
        <v>25307.199999999997</v>
      </c>
      <c r="F20" s="75">
        <f>SUM(F21:F24)</f>
        <v>8617.5</v>
      </c>
      <c r="G20" s="153">
        <f t="shared" si="0"/>
        <v>33924.7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</row>
    <row r="21" spans="2:142" ht="11.25" customHeight="1">
      <c r="B21" s="67" t="s">
        <v>57</v>
      </c>
      <c r="C21" s="68" t="s">
        <v>73</v>
      </c>
      <c r="D21" s="68" t="s">
        <v>68</v>
      </c>
      <c r="E21" s="74">
        <f>'р.подр.ц.ст прил7'!H239</f>
        <v>2066</v>
      </c>
      <c r="F21" s="74">
        <f>'р.подр.ц.ст прил7'!I239</f>
        <v>0</v>
      </c>
      <c r="G21" s="154">
        <f t="shared" si="0"/>
        <v>2066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2" customHeight="1">
      <c r="B22" s="67" t="s">
        <v>58</v>
      </c>
      <c r="C22" s="68" t="s">
        <v>73</v>
      </c>
      <c r="D22" s="68" t="s">
        <v>74</v>
      </c>
      <c r="E22" s="74">
        <f>'р.подр.ц.ст прил7'!H245</f>
        <v>1280</v>
      </c>
      <c r="F22" s="74">
        <f>'р.подр.ц.ст прил7'!I245</f>
        <v>0</v>
      </c>
      <c r="G22" s="154">
        <f t="shared" si="0"/>
        <v>1280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14.25" customHeight="1">
      <c r="B23" s="67" t="s">
        <v>85</v>
      </c>
      <c r="C23" s="68" t="s">
        <v>73</v>
      </c>
      <c r="D23" s="68" t="s">
        <v>69</v>
      </c>
      <c r="E23" s="74">
        <f>'р.подр.ц.ст прил7'!H258</f>
        <v>21651.6</v>
      </c>
      <c r="F23" s="74">
        <f>'р.подр.ц.ст прил7'!I258</f>
        <v>3288.3</v>
      </c>
      <c r="G23" s="154">
        <f t="shared" si="0"/>
        <v>24939.899999999998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142" ht="30" customHeight="1">
      <c r="B24" s="97" t="s">
        <v>282</v>
      </c>
      <c r="C24" s="68" t="s">
        <v>73</v>
      </c>
      <c r="D24" s="68" t="s">
        <v>73</v>
      </c>
      <c r="E24" s="74">
        <f>'р.подр.ц.ст прил7'!H311</f>
        <v>309.6</v>
      </c>
      <c r="F24" s="74">
        <f>'р.подр.ц.ст прил7'!I311</f>
        <v>5329.2</v>
      </c>
      <c r="G24" s="154">
        <f t="shared" si="0"/>
        <v>5638.8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</row>
    <row r="25" spans="2:7" s="5" customFormat="1" ht="13.5" customHeight="1">
      <c r="B25" s="65" t="s">
        <v>59</v>
      </c>
      <c r="C25" s="66" t="s">
        <v>75</v>
      </c>
      <c r="D25" s="66"/>
      <c r="E25" s="75">
        <f>SUM(E26:E30)</f>
        <v>580590.5</v>
      </c>
      <c r="F25" s="75">
        <f>SUM(F26:F30)</f>
        <v>12338.699999999999</v>
      </c>
      <c r="G25" s="153">
        <f t="shared" si="0"/>
        <v>592929.2</v>
      </c>
    </row>
    <row r="26" spans="2:7" ht="14.25" customHeight="1">
      <c r="B26" s="67" t="s">
        <v>60</v>
      </c>
      <c r="C26" s="68" t="s">
        <v>75</v>
      </c>
      <c r="D26" s="68" t="s">
        <v>68</v>
      </c>
      <c r="E26" s="74">
        <f>'р.подр.ц.ст прил7'!H327</f>
        <v>197915.6</v>
      </c>
      <c r="F26" s="74">
        <f>'р.подр.ц.ст прил7'!I327</f>
        <v>3711.5</v>
      </c>
      <c r="G26" s="154">
        <f t="shared" si="0"/>
        <v>201627.1</v>
      </c>
    </row>
    <row r="27" spans="2:7" ht="15.75">
      <c r="B27" s="67" t="s">
        <v>61</v>
      </c>
      <c r="C27" s="68" t="s">
        <v>75</v>
      </c>
      <c r="D27" s="68" t="s">
        <v>74</v>
      </c>
      <c r="E27" s="74">
        <f>'р.подр.ц.ст прил7'!H354</f>
        <v>320872.8</v>
      </c>
      <c r="F27" s="74">
        <f>'р.подр.ц.ст прил7'!I354</f>
        <v>8461.9</v>
      </c>
      <c r="G27" s="154">
        <f t="shared" si="0"/>
        <v>329334.7</v>
      </c>
    </row>
    <row r="28" spans="2:7" ht="15.75">
      <c r="B28" s="67" t="s">
        <v>445</v>
      </c>
      <c r="C28" s="68" t="s">
        <v>75</v>
      </c>
      <c r="D28" s="68" t="s">
        <v>69</v>
      </c>
      <c r="E28" s="74">
        <f>'р.подр.ц.ст прил7'!H405</f>
        <v>39343</v>
      </c>
      <c r="F28" s="74">
        <f>'р.подр.ц.ст прил7'!I405</f>
        <v>131</v>
      </c>
      <c r="G28" s="154">
        <f t="shared" si="0"/>
        <v>39474</v>
      </c>
    </row>
    <row r="29" spans="2:7" ht="15.75">
      <c r="B29" s="67" t="s">
        <v>62</v>
      </c>
      <c r="C29" s="68" t="s">
        <v>75</v>
      </c>
      <c r="D29" s="68" t="s">
        <v>75</v>
      </c>
      <c r="E29" s="74">
        <f>'р.подр.ц.ст прил7'!H439</f>
        <v>2230</v>
      </c>
      <c r="F29" s="74">
        <f>'р.подр.ц.ст прил7'!I439</f>
        <v>0</v>
      </c>
      <c r="G29" s="154">
        <f t="shared" si="0"/>
        <v>2230</v>
      </c>
    </row>
    <row r="30" spans="2:7" ht="15.75">
      <c r="B30" s="67" t="s">
        <v>63</v>
      </c>
      <c r="C30" s="68" t="s">
        <v>75</v>
      </c>
      <c r="D30" s="68" t="s">
        <v>70</v>
      </c>
      <c r="E30" s="74">
        <f>'р.подр.ц.ст прил7'!H501</f>
        <v>20229.1</v>
      </c>
      <c r="F30" s="74">
        <f>'р.подр.ц.ст прил7'!I501</f>
        <v>34.3</v>
      </c>
      <c r="G30" s="154">
        <f t="shared" si="0"/>
        <v>20263.399999999998</v>
      </c>
    </row>
    <row r="31" spans="2:7" s="5" customFormat="1" ht="14.25" customHeight="1">
      <c r="B31" s="65" t="s">
        <v>113</v>
      </c>
      <c r="C31" s="66" t="s">
        <v>72</v>
      </c>
      <c r="D31" s="66"/>
      <c r="E31" s="75">
        <f>SUM(E32:E33)</f>
        <v>26589</v>
      </c>
      <c r="F31" s="75">
        <f>SUM(F32:F33)</f>
        <v>288.29999999999995</v>
      </c>
      <c r="G31" s="153">
        <f t="shared" si="0"/>
        <v>26877.3</v>
      </c>
    </row>
    <row r="32" spans="2:7" ht="13.5" customHeight="1">
      <c r="B32" s="67" t="s">
        <v>64</v>
      </c>
      <c r="C32" s="68" t="s">
        <v>72</v>
      </c>
      <c r="D32" s="68" t="s">
        <v>68</v>
      </c>
      <c r="E32" s="74">
        <f>'р.подр.ц.ст прил7'!H555</f>
        <v>19756.8</v>
      </c>
      <c r="F32" s="74">
        <f>'р.подр.ц.ст прил7'!I555</f>
        <v>280.29999999999995</v>
      </c>
      <c r="G32" s="154">
        <f t="shared" si="0"/>
        <v>20037.1</v>
      </c>
    </row>
    <row r="33" spans="2:7" ht="12.75" customHeight="1">
      <c r="B33" s="67" t="s">
        <v>114</v>
      </c>
      <c r="C33" s="68" t="s">
        <v>72</v>
      </c>
      <c r="D33" s="68" t="s">
        <v>71</v>
      </c>
      <c r="E33" s="74">
        <f>'р.подр.ц.ст прил7'!H623</f>
        <v>6832.2</v>
      </c>
      <c r="F33" s="74">
        <f>'р.подр.ц.ст прил7'!I623</f>
        <v>8</v>
      </c>
      <c r="G33" s="154">
        <f t="shared" si="0"/>
        <v>6840.2</v>
      </c>
    </row>
    <row r="34" spans="2:7" s="5" customFormat="1" ht="15.75">
      <c r="B34" s="65" t="s">
        <v>65</v>
      </c>
      <c r="C34" s="66">
        <v>10</v>
      </c>
      <c r="D34" s="66"/>
      <c r="E34" s="75">
        <f>SUM(E35:E38)</f>
        <v>42416.2</v>
      </c>
      <c r="F34" s="75">
        <f>SUM(F35:F38)</f>
        <v>0</v>
      </c>
      <c r="G34" s="153">
        <f t="shared" si="0"/>
        <v>42416.2</v>
      </c>
    </row>
    <row r="35" spans="2:7" ht="15.75">
      <c r="B35" s="67" t="s">
        <v>66</v>
      </c>
      <c r="C35" s="68">
        <v>10</v>
      </c>
      <c r="D35" s="68" t="s">
        <v>68</v>
      </c>
      <c r="E35" s="74">
        <f>'р.подр.ц.ст прил7'!H652</f>
        <v>7200</v>
      </c>
      <c r="F35" s="74">
        <f>'р.подр.ц.ст прил7'!I652</f>
        <v>0</v>
      </c>
      <c r="G35" s="154">
        <f t="shared" si="0"/>
        <v>7200</v>
      </c>
    </row>
    <row r="36" spans="2:7" ht="15.75">
      <c r="B36" s="67" t="s">
        <v>80</v>
      </c>
      <c r="C36" s="68">
        <v>10</v>
      </c>
      <c r="D36" s="68" t="s">
        <v>69</v>
      </c>
      <c r="E36" s="74">
        <f>'р.подр.ц.ст прил7'!H658</f>
        <v>3065.5</v>
      </c>
      <c r="F36" s="74">
        <f>'р.подр.ц.ст прил7'!I658</f>
        <v>0</v>
      </c>
      <c r="G36" s="154">
        <f t="shared" si="0"/>
        <v>3065.5</v>
      </c>
    </row>
    <row r="37" spans="2:7" ht="15.75">
      <c r="B37" s="67" t="s">
        <v>123</v>
      </c>
      <c r="C37" s="68">
        <v>10</v>
      </c>
      <c r="D37" s="68" t="s">
        <v>71</v>
      </c>
      <c r="E37" s="74">
        <f>'р.подр.ц.ст прил7'!H679</f>
        <v>29725.7</v>
      </c>
      <c r="F37" s="74">
        <f>'р.подр.ц.ст прил7'!I679</f>
        <v>0</v>
      </c>
      <c r="G37" s="154">
        <f t="shared" si="0"/>
        <v>29725.7</v>
      </c>
    </row>
    <row r="38" spans="2:7" ht="17.25" customHeight="1">
      <c r="B38" s="67" t="s">
        <v>67</v>
      </c>
      <c r="C38" s="68">
        <v>10</v>
      </c>
      <c r="D38" s="68" t="s">
        <v>76</v>
      </c>
      <c r="E38" s="74">
        <f>'р.подр.ц.ст прил7'!H722</f>
        <v>2425</v>
      </c>
      <c r="F38" s="74">
        <f>'р.подр.ц.ст прил7'!I722</f>
        <v>0</v>
      </c>
      <c r="G38" s="154">
        <f t="shared" si="0"/>
        <v>2425</v>
      </c>
    </row>
    <row r="39" spans="2:7" ht="15.75">
      <c r="B39" s="65" t="s">
        <v>99</v>
      </c>
      <c r="C39" s="66" t="s">
        <v>86</v>
      </c>
      <c r="D39" s="66"/>
      <c r="E39" s="75">
        <f>E40</f>
        <v>6800</v>
      </c>
      <c r="F39" s="75">
        <f>F40</f>
        <v>0</v>
      </c>
      <c r="G39" s="153">
        <f t="shared" si="0"/>
        <v>6800</v>
      </c>
    </row>
    <row r="40" spans="2:7" ht="15.75">
      <c r="B40" s="67" t="s">
        <v>112</v>
      </c>
      <c r="C40" s="68" t="s">
        <v>86</v>
      </c>
      <c r="D40" s="68" t="s">
        <v>74</v>
      </c>
      <c r="E40" s="74">
        <f>'р.подр.ц.ст прил7'!H734</f>
        <v>6800</v>
      </c>
      <c r="F40" s="74">
        <f>'р.подр.ц.ст прил7'!I734</f>
        <v>0</v>
      </c>
      <c r="G40" s="154">
        <f t="shared" si="0"/>
        <v>6800</v>
      </c>
    </row>
    <row r="41" spans="2:7" ht="28.5" customHeight="1">
      <c r="B41" s="88" t="s">
        <v>254</v>
      </c>
      <c r="C41" s="89" t="s">
        <v>111</v>
      </c>
      <c r="D41" s="89"/>
      <c r="E41" s="90">
        <f>E42</f>
        <v>7225</v>
      </c>
      <c r="F41" s="90">
        <f>F42</f>
        <v>-537.9</v>
      </c>
      <c r="G41" s="153">
        <f t="shared" si="0"/>
        <v>6687.1</v>
      </c>
    </row>
    <row r="42" spans="2:11" ht="29.25" customHeight="1">
      <c r="B42" s="91" t="s">
        <v>255</v>
      </c>
      <c r="C42" s="92" t="s">
        <v>111</v>
      </c>
      <c r="D42" s="92" t="s">
        <v>68</v>
      </c>
      <c r="E42" s="93">
        <f>'р.подр.ц.ст прил7'!H755</f>
        <v>7225</v>
      </c>
      <c r="F42" s="93">
        <f>'р.подр.ц.ст прил7'!I755</f>
        <v>-537.9</v>
      </c>
      <c r="G42" s="154">
        <f t="shared" si="0"/>
        <v>6687.1</v>
      </c>
      <c r="K42" s="5"/>
    </row>
    <row r="43" spans="2:7" s="5" customFormat="1" ht="15.75">
      <c r="B43" s="50" t="s">
        <v>244</v>
      </c>
      <c r="C43" s="66"/>
      <c r="D43" s="66"/>
      <c r="E43" s="75">
        <f>E39+E34+E31+E25+E20+E15+E7+E41</f>
        <v>838320.5999999999</v>
      </c>
      <c r="F43" s="75">
        <f>F39+F34+F31+F25+F20+F15+F7+F41</f>
        <v>2078.3000000000006</v>
      </c>
      <c r="G43" s="153">
        <f t="shared" si="0"/>
        <v>840398.8999999999</v>
      </c>
    </row>
    <row r="44" spans="2:5" s="5" customFormat="1" ht="0.75" customHeight="1">
      <c r="B44" s="71"/>
      <c r="C44" s="72"/>
      <c r="D44" s="72"/>
      <c r="E44" s="73"/>
    </row>
    <row r="45" spans="2:5" s="5" customFormat="1" ht="15.75">
      <c r="B45" s="235"/>
      <c r="C45" s="235"/>
      <c r="D45" s="235"/>
      <c r="E45" s="235"/>
    </row>
    <row r="46" spans="2:5" ht="15">
      <c r="B46" s="235"/>
      <c r="C46" s="235"/>
      <c r="D46" s="235"/>
      <c r="E46" s="235"/>
    </row>
  </sheetData>
  <sheetProtection/>
  <mergeCells count="10">
    <mergeCell ref="C1:G1"/>
    <mergeCell ref="B45:E46"/>
    <mergeCell ref="B5:B6"/>
    <mergeCell ref="C5:C6"/>
    <mergeCell ref="D5:D6"/>
    <mergeCell ref="E5:E6"/>
    <mergeCell ref="B3:G3"/>
    <mergeCell ref="E4:G4"/>
    <mergeCell ref="G5:G6"/>
    <mergeCell ref="F5:F6"/>
  </mergeCells>
  <printOptions/>
  <pageMargins left="0.7874015748031497" right="0.3937007874015748" top="0.7874015748031497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52"/>
  <sheetViews>
    <sheetView view="pageBreakPreview" zoomScaleSheetLayoutView="100" zoomScalePageLayoutView="0" workbookViewId="0" topLeftCell="B1">
      <selection activeCell="E1" sqref="E1:J1"/>
    </sheetView>
  </sheetViews>
  <sheetFormatPr defaultColWidth="9.125" defaultRowHeight="12.75"/>
  <cols>
    <col min="1" max="1" width="0" style="2" hidden="1" customWidth="1"/>
    <col min="2" max="2" width="42.00390625" style="22" customWidth="1"/>
    <col min="3" max="3" width="4.125" style="24" customWidth="1"/>
    <col min="4" max="4" width="4.375" style="24" customWidth="1"/>
    <col min="5" max="5" width="16.625" style="22" customWidth="1"/>
    <col min="6" max="6" width="5.00390625" style="22" customWidth="1"/>
    <col min="7" max="7" width="4.375" style="22" customWidth="1"/>
    <col min="8" max="8" width="11.00390625" style="23" customWidth="1"/>
    <col min="9" max="9" width="9.875" style="2" customWidth="1"/>
    <col min="10" max="10" width="10.875" style="2" customWidth="1"/>
    <col min="11" max="16384" width="9.125" style="2" customWidth="1"/>
  </cols>
  <sheetData>
    <row r="1" spans="2:13" ht="84.75" customHeight="1">
      <c r="B1" s="249"/>
      <c r="C1" s="249"/>
      <c r="D1" s="249"/>
      <c r="E1" s="234" t="s">
        <v>510</v>
      </c>
      <c r="F1" s="234"/>
      <c r="G1" s="234"/>
      <c r="H1" s="234"/>
      <c r="I1" s="234"/>
      <c r="J1" s="234"/>
      <c r="K1" s="156"/>
      <c r="L1" s="21"/>
      <c r="M1" s="21"/>
    </row>
    <row r="2" spans="2:10" s="13" customFormat="1" ht="76.5" customHeight="1">
      <c r="B2" s="245" t="s">
        <v>436</v>
      </c>
      <c r="C2" s="245"/>
      <c r="D2" s="245"/>
      <c r="E2" s="245"/>
      <c r="F2" s="245"/>
      <c r="G2" s="245"/>
      <c r="H2" s="245"/>
      <c r="I2" s="245"/>
      <c r="J2" s="245"/>
    </row>
    <row r="3" spans="2:10" s="13" customFormat="1" ht="15">
      <c r="B3" s="95"/>
      <c r="C3" s="14"/>
      <c r="D3" s="14"/>
      <c r="E3" s="14"/>
      <c r="F3" s="14"/>
      <c r="G3" s="14"/>
      <c r="H3" s="232" t="s">
        <v>81</v>
      </c>
      <c r="I3" s="232"/>
      <c r="J3" s="232"/>
    </row>
    <row r="4" spans="2:10" ht="15.75" customHeight="1">
      <c r="B4" s="250" t="s">
        <v>50</v>
      </c>
      <c r="C4" s="246" t="s">
        <v>77</v>
      </c>
      <c r="D4" s="246" t="s">
        <v>78</v>
      </c>
      <c r="E4" s="246" t="s">
        <v>257</v>
      </c>
      <c r="F4" s="246" t="s">
        <v>79</v>
      </c>
      <c r="G4" s="246" t="s">
        <v>101</v>
      </c>
      <c r="H4" s="247" t="s">
        <v>256</v>
      </c>
      <c r="I4" s="233" t="s">
        <v>109</v>
      </c>
      <c r="J4" s="233" t="s">
        <v>484</v>
      </c>
    </row>
    <row r="5" spans="2:10" ht="18.75" customHeight="1">
      <c r="B5" s="250"/>
      <c r="C5" s="246"/>
      <c r="D5" s="246"/>
      <c r="E5" s="246"/>
      <c r="F5" s="246"/>
      <c r="G5" s="246"/>
      <c r="H5" s="247"/>
      <c r="I5" s="233"/>
      <c r="J5" s="233"/>
    </row>
    <row r="6" spans="2:10" s="1" customFormat="1" ht="14.25">
      <c r="B6" s="99" t="s">
        <v>125</v>
      </c>
      <c r="C6" s="100" t="s">
        <v>68</v>
      </c>
      <c r="D6" s="100"/>
      <c r="E6" s="100"/>
      <c r="F6" s="100"/>
      <c r="G6" s="100"/>
      <c r="H6" s="98">
        <f>H9+H15+H31+H62+H74+H80+H56</f>
        <v>69344.8</v>
      </c>
      <c r="I6" s="98">
        <f>I9+I15+I31+I62+I74+I80+I56</f>
        <v>-21131.6</v>
      </c>
      <c r="J6" s="107">
        <f>H6+I6</f>
        <v>48213.200000000004</v>
      </c>
    </row>
    <row r="7" spans="2:10" s="1" customFormat="1" ht="14.25">
      <c r="B7" s="99" t="s">
        <v>119</v>
      </c>
      <c r="C7" s="100" t="s">
        <v>68</v>
      </c>
      <c r="D7" s="100"/>
      <c r="E7" s="100"/>
      <c r="F7" s="100"/>
      <c r="G7" s="100" t="s">
        <v>103</v>
      </c>
      <c r="H7" s="98">
        <f>H14+H20+H23+H26+H30+H36+H39+H42+H52+H55+H67+H70+H73+H79+H106+H109+H114+H118+H121+H132+H136+H142+H148+H160+H154+H128+H112+H125+H139+H46</f>
        <v>67536.40000000001</v>
      </c>
      <c r="I7" s="98">
        <f>I14+I20+I23+I26+I30+I36+I39+I42+I52+I55+I67+I70+I73+I79+I106+I109+I114+I118+I121+I132+I136+I142+I148+I160+I154+I128+I112+I125+I139+I46</f>
        <v>-21131.600000000002</v>
      </c>
      <c r="J7" s="107">
        <f aca="true" t="shared" si="0" ref="J7:J74">H7+I7</f>
        <v>46404.8</v>
      </c>
    </row>
    <row r="8" spans="2:10" s="1" customFormat="1" ht="14.25">
      <c r="B8" s="99" t="s">
        <v>120</v>
      </c>
      <c r="C8" s="100" t="s">
        <v>68</v>
      </c>
      <c r="D8" s="100"/>
      <c r="E8" s="100"/>
      <c r="F8" s="100"/>
      <c r="G8" s="100" t="s">
        <v>104</v>
      </c>
      <c r="H8" s="98">
        <f>H85+H88+H92+H95+H99+H61+H102</f>
        <v>1808.4</v>
      </c>
      <c r="I8" s="98">
        <f>I85+I88+I92+I95+I99+I61+I102</f>
        <v>0</v>
      </c>
      <c r="J8" s="107">
        <f t="shared" si="0"/>
        <v>1808.4</v>
      </c>
    </row>
    <row r="9" spans="2:10" ht="28.5">
      <c r="B9" s="99" t="s">
        <v>130</v>
      </c>
      <c r="C9" s="100" t="s">
        <v>68</v>
      </c>
      <c r="D9" s="100" t="s">
        <v>74</v>
      </c>
      <c r="E9" s="100"/>
      <c r="F9" s="100"/>
      <c r="G9" s="100"/>
      <c r="H9" s="98">
        <f aca="true" t="shared" si="1" ref="H9:I13">H10</f>
        <v>1507</v>
      </c>
      <c r="I9" s="98">
        <f t="shared" si="1"/>
        <v>0</v>
      </c>
      <c r="J9" s="107">
        <f t="shared" si="0"/>
        <v>1507</v>
      </c>
    </row>
    <row r="10" spans="2:10" ht="15">
      <c r="B10" s="76" t="s">
        <v>37</v>
      </c>
      <c r="C10" s="101" t="s">
        <v>68</v>
      </c>
      <c r="D10" s="101" t="s">
        <v>74</v>
      </c>
      <c r="E10" s="101" t="s">
        <v>283</v>
      </c>
      <c r="F10" s="101"/>
      <c r="G10" s="101"/>
      <c r="H10" s="102">
        <f t="shared" si="1"/>
        <v>1507</v>
      </c>
      <c r="I10" s="102">
        <f t="shared" si="1"/>
        <v>0</v>
      </c>
      <c r="J10" s="108">
        <f t="shared" si="0"/>
        <v>1507</v>
      </c>
    </row>
    <row r="11" spans="2:10" ht="30" customHeight="1">
      <c r="B11" s="103" t="s">
        <v>48</v>
      </c>
      <c r="C11" s="101" t="s">
        <v>68</v>
      </c>
      <c r="D11" s="101" t="s">
        <v>74</v>
      </c>
      <c r="E11" s="101" t="s">
        <v>414</v>
      </c>
      <c r="F11" s="101"/>
      <c r="G11" s="101"/>
      <c r="H11" s="102">
        <f t="shared" si="1"/>
        <v>1507</v>
      </c>
      <c r="I11" s="102">
        <f t="shared" si="1"/>
        <v>0</v>
      </c>
      <c r="J11" s="108">
        <f t="shared" si="0"/>
        <v>1507</v>
      </c>
    </row>
    <row r="12" spans="2:10" ht="75" customHeight="1">
      <c r="B12" s="76" t="s">
        <v>267</v>
      </c>
      <c r="C12" s="101" t="s">
        <v>68</v>
      </c>
      <c r="D12" s="101" t="s">
        <v>74</v>
      </c>
      <c r="E12" s="101" t="s">
        <v>414</v>
      </c>
      <c r="F12" s="101" t="s">
        <v>133</v>
      </c>
      <c r="G12" s="101"/>
      <c r="H12" s="102">
        <f t="shared" si="1"/>
        <v>1507</v>
      </c>
      <c r="I12" s="102">
        <f t="shared" si="1"/>
        <v>0</v>
      </c>
      <c r="J12" s="108">
        <f t="shared" si="0"/>
        <v>1507</v>
      </c>
    </row>
    <row r="13" spans="2:10" s="9" customFormat="1" ht="30.75" customHeight="1">
      <c r="B13" s="76" t="s">
        <v>137</v>
      </c>
      <c r="C13" s="104" t="s">
        <v>68</v>
      </c>
      <c r="D13" s="104" t="s">
        <v>74</v>
      </c>
      <c r="E13" s="101" t="s">
        <v>414</v>
      </c>
      <c r="F13" s="101" t="s">
        <v>134</v>
      </c>
      <c r="G13" s="104"/>
      <c r="H13" s="102">
        <f t="shared" si="1"/>
        <v>1507</v>
      </c>
      <c r="I13" s="102">
        <f t="shared" si="1"/>
        <v>0</v>
      </c>
      <c r="J13" s="108">
        <f t="shared" si="0"/>
        <v>1507</v>
      </c>
    </row>
    <row r="14" spans="2:10" ht="15">
      <c r="B14" s="106" t="s">
        <v>119</v>
      </c>
      <c r="C14" s="104" t="s">
        <v>68</v>
      </c>
      <c r="D14" s="104" t="s">
        <v>74</v>
      </c>
      <c r="E14" s="104" t="s">
        <v>414</v>
      </c>
      <c r="F14" s="104" t="s">
        <v>134</v>
      </c>
      <c r="G14" s="104" t="s">
        <v>103</v>
      </c>
      <c r="H14" s="105">
        <f>'вед.прил 9'!I296</f>
        <v>1507</v>
      </c>
      <c r="I14" s="105">
        <f>'вед.прил 9'!J296</f>
        <v>0</v>
      </c>
      <c r="J14" s="109">
        <f t="shared" si="0"/>
        <v>1507</v>
      </c>
    </row>
    <row r="15" spans="2:10" ht="28.5">
      <c r="B15" s="99" t="s">
        <v>131</v>
      </c>
      <c r="C15" s="100" t="s">
        <v>68</v>
      </c>
      <c r="D15" s="100" t="s">
        <v>69</v>
      </c>
      <c r="E15" s="100"/>
      <c r="F15" s="100"/>
      <c r="G15" s="100"/>
      <c r="H15" s="107">
        <f>H16</f>
        <v>2791.7</v>
      </c>
      <c r="I15" s="107">
        <f>I16</f>
        <v>0</v>
      </c>
      <c r="J15" s="107">
        <f t="shared" si="0"/>
        <v>2791.7</v>
      </c>
    </row>
    <row r="16" spans="2:10" ht="15">
      <c r="B16" s="76" t="s">
        <v>37</v>
      </c>
      <c r="C16" s="101" t="s">
        <v>68</v>
      </c>
      <c r="D16" s="101" t="s">
        <v>69</v>
      </c>
      <c r="E16" s="101" t="s">
        <v>283</v>
      </c>
      <c r="F16" s="101"/>
      <c r="G16" s="101"/>
      <c r="H16" s="108">
        <f>H17+H27</f>
        <v>2791.7</v>
      </c>
      <c r="I16" s="108">
        <f>I17+I27</f>
        <v>0</v>
      </c>
      <c r="J16" s="108">
        <f t="shared" si="0"/>
        <v>2791.7</v>
      </c>
    </row>
    <row r="17" spans="2:10" ht="30">
      <c r="B17" s="146" t="s">
        <v>132</v>
      </c>
      <c r="C17" s="51" t="s">
        <v>68</v>
      </c>
      <c r="D17" s="51" t="s">
        <v>69</v>
      </c>
      <c r="E17" s="51" t="s">
        <v>284</v>
      </c>
      <c r="F17" s="51"/>
      <c r="G17" s="51"/>
      <c r="H17" s="57">
        <f>H18+H21+H24</f>
        <v>1403.7</v>
      </c>
      <c r="I17" s="57">
        <f>I18+I21+I24</f>
        <v>0</v>
      </c>
      <c r="J17" s="108">
        <f t="shared" si="0"/>
        <v>1403.7</v>
      </c>
    </row>
    <row r="18" spans="2:10" s="9" customFormat="1" ht="76.5" customHeight="1">
      <c r="B18" s="76" t="s">
        <v>267</v>
      </c>
      <c r="C18" s="51" t="s">
        <v>68</v>
      </c>
      <c r="D18" s="51" t="s">
        <v>69</v>
      </c>
      <c r="E18" s="51" t="s">
        <v>284</v>
      </c>
      <c r="F18" s="51" t="s">
        <v>133</v>
      </c>
      <c r="G18" s="51"/>
      <c r="H18" s="57">
        <f>H19</f>
        <v>1252</v>
      </c>
      <c r="I18" s="57">
        <f>I19</f>
        <v>0</v>
      </c>
      <c r="J18" s="108">
        <f t="shared" si="0"/>
        <v>1252</v>
      </c>
    </row>
    <row r="19" spans="2:10" s="9" customFormat="1" ht="29.25" customHeight="1">
      <c r="B19" s="76" t="s">
        <v>137</v>
      </c>
      <c r="C19" s="51" t="s">
        <v>68</v>
      </c>
      <c r="D19" s="51" t="s">
        <v>69</v>
      </c>
      <c r="E19" s="51" t="s">
        <v>284</v>
      </c>
      <c r="F19" s="51" t="s">
        <v>134</v>
      </c>
      <c r="G19" s="51"/>
      <c r="H19" s="57">
        <f>H20</f>
        <v>1252</v>
      </c>
      <c r="I19" s="57">
        <f>I20</f>
        <v>0</v>
      </c>
      <c r="J19" s="108">
        <f t="shared" si="0"/>
        <v>1252</v>
      </c>
    </row>
    <row r="20" spans="2:10" s="9" customFormat="1" ht="15">
      <c r="B20" s="78" t="s">
        <v>119</v>
      </c>
      <c r="C20" s="52" t="s">
        <v>68</v>
      </c>
      <c r="D20" s="52" t="s">
        <v>69</v>
      </c>
      <c r="E20" s="52" t="s">
        <v>284</v>
      </c>
      <c r="F20" s="52" t="s">
        <v>134</v>
      </c>
      <c r="G20" s="52" t="s">
        <v>103</v>
      </c>
      <c r="H20" s="58">
        <f>'вед.прил 9'!I15</f>
        <v>1252</v>
      </c>
      <c r="I20" s="58">
        <f>'вед.прил 9'!J15</f>
        <v>0</v>
      </c>
      <c r="J20" s="109">
        <f t="shared" si="0"/>
        <v>1252</v>
      </c>
    </row>
    <row r="21" spans="2:10" s="9" customFormat="1" ht="29.25" customHeight="1">
      <c r="B21" s="77" t="s">
        <v>135</v>
      </c>
      <c r="C21" s="51" t="s">
        <v>68</v>
      </c>
      <c r="D21" s="51" t="s">
        <v>69</v>
      </c>
      <c r="E21" s="51" t="s">
        <v>284</v>
      </c>
      <c r="F21" s="51" t="s">
        <v>136</v>
      </c>
      <c r="G21" s="51"/>
      <c r="H21" s="56">
        <f>H22</f>
        <v>146.7</v>
      </c>
      <c r="I21" s="56">
        <f>I22</f>
        <v>0</v>
      </c>
      <c r="J21" s="108">
        <f t="shared" si="0"/>
        <v>146.7</v>
      </c>
    </row>
    <row r="22" spans="2:10" s="9" customFormat="1" ht="30">
      <c r="B22" s="77" t="s">
        <v>139</v>
      </c>
      <c r="C22" s="51" t="s">
        <v>68</v>
      </c>
      <c r="D22" s="51" t="s">
        <v>69</v>
      </c>
      <c r="E22" s="51" t="s">
        <v>284</v>
      </c>
      <c r="F22" s="51" t="s">
        <v>138</v>
      </c>
      <c r="G22" s="51"/>
      <c r="H22" s="56">
        <f>H23</f>
        <v>146.7</v>
      </c>
      <c r="I22" s="56">
        <f>I23</f>
        <v>0</v>
      </c>
      <c r="J22" s="108">
        <f t="shared" si="0"/>
        <v>146.7</v>
      </c>
    </row>
    <row r="23" spans="2:10" s="9" customFormat="1" ht="15">
      <c r="B23" s="78" t="s">
        <v>119</v>
      </c>
      <c r="C23" s="52" t="s">
        <v>68</v>
      </c>
      <c r="D23" s="52" t="s">
        <v>69</v>
      </c>
      <c r="E23" s="52" t="s">
        <v>284</v>
      </c>
      <c r="F23" s="52" t="s">
        <v>138</v>
      </c>
      <c r="G23" s="52" t="s">
        <v>103</v>
      </c>
      <c r="H23" s="58">
        <f>'вед.прил 9'!I18</f>
        <v>146.7</v>
      </c>
      <c r="I23" s="58">
        <f>'вед.прил 9'!J18</f>
        <v>0</v>
      </c>
      <c r="J23" s="109">
        <f t="shared" si="0"/>
        <v>146.7</v>
      </c>
    </row>
    <row r="24" spans="2:10" s="9" customFormat="1" ht="15">
      <c r="B24" s="77" t="s">
        <v>148</v>
      </c>
      <c r="C24" s="51" t="s">
        <v>68</v>
      </c>
      <c r="D24" s="51" t="s">
        <v>69</v>
      </c>
      <c r="E24" s="51" t="s">
        <v>284</v>
      </c>
      <c r="F24" s="51" t="s">
        <v>147</v>
      </c>
      <c r="G24" s="51"/>
      <c r="H24" s="56">
        <f>H25</f>
        <v>5</v>
      </c>
      <c r="I24" s="56">
        <f>I25</f>
        <v>0</v>
      </c>
      <c r="J24" s="108">
        <f t="shared" si="0"/>
        <v>5</v>
      </c>
    </row>
    <row r="25" spans="2:10" s="9" customFormat="1" ht="15">
      <c r="B25" s="77" t="s">
        <v>150</v>
      </c>
      <c r="C25" s="51" t="s">
        <v>68</v>
      </c>
      <c r="D25" s="51" t="s">
        <v>69</v>
      </c>
      <c r="E25" s="51" t="s">
        <v>284</v>
      </c>
      <c r="F25" s="51" t="s">
        <v>149</v>
      </c>
      <c r="G25" s="51"/>
      <c r="H25" s="56">
        <f>H26</f>
        <v>5</v>
      </c>
      <c r="I25" s="56">
        <f>I26</f>
        <v>0</v>
      </c>
      <c r="J25" s="108">
        <f t="shared" si="0"/>
        <v>5</v>
      </c>
    </row>
    <row r="26" spans="2:10" s="9" customFormat="1" ht="15">
      <c r="B26" s="78" t="s">
        <v>119</v>
      </c>
      <c r="C26" s="52" t="s">
        <v>68</v>
      </c>
      <c r="D26" s="52" t="s">
        <v>69</v>
      </c>
      <c r="E26" s="52" t="s">
        <v>284</v>
      </c>
      <c r="F26" s="52" t="s">
        <v>149</v>
      </c>
      <c r="G26" s="52" t="s">
        <v>103</v>
      </c>
      <c r="H26" s="58">
        <f>'вед.прил 9'!I21</f>
        <v>5</v>
      </c>
      <c r="I26" s="58">
        <f>'вед.прил 9'!J21</f>
        <v>0</v>
      </c>
      <c r="J26" s="109">
        <f t="shared" si="0"/>
        <v>5</v>
      </c>
    </row>
    <row r="27" spans="2:10" ht="45">
      <c r="B27" s="81" t="s">
        <v>260</v>
      </c>
      <c r="C27" s="101" t="s">
        <v>68</v>
      </c>
      <c r="D27" s="101" t="s">
        <v>69</v>
      </c>
      <c r="E27" s="101" t="s">
        <v>285</v>
      </c>
      <c r="F27" s="101"/>
      <c r="G27" s="101"/>
      <c r="H27" s="108">
        <f aca="true" t="shared" si="2" ref="H27:I29">H28</f>
        <v>1388</v>
      </c>
      <c r="I27" s="108">
        <f t="shared" si="2"/>
        <v>0</v>
      </c>
      <c r="J27" s="108">
        <f t="shared" si="0"/>
        <v>1388</v>
      </c>
    </row>
    <row r="28" spans="2:10" s="20" customFormat="1" ht="74.25" customHeight="1">
      <c r="B28" s="76" t="s">
        <v>267</v>
      </c>
      <c r="C28" s="104" t="s">
        <v>68</v>
      </c>
      <c r="D28" s="104" t="s">
        <v>69</v>
      </c>
      <c r="E28" s="101" t="s">
        <v>285</v>
      </c>
      <c r="F28" s="101" t="s">
        <v>133</v>
      </c>
      <c r="G28" s="104"/>
      <c r="H28" s="108">
        <f t="shared" si="2"/>
        <v>1388</v>
      </c>
      <c r="I28" s="108">
        <f t="shared" si="2"/>
        <v>0</v>
      </c>
      <c r="J28" s="108">
        <f t="shared" si="0"/>
        <v>1388</v>
      </c>
    </row>
    <row r="29" spans="2:10" s="10" customFormat="1" ht="28.5" customHeight="1">
      <c r="B29" s="76" t="s">
        <v>137</v>
      </c>
      <c r="C29" s="101" t="s">
        <v>68</v>
      </c>
      <c r="D29" s="101" t="s">
        <v>69</v>
      </c>
      <c r="E29" s="101" t="s">
        <v>285</v>
      </c>
      <c r="F29" s="101" t="s">
        <v>134</v>
      </c>
      <c r="G29" s="101"/>
      <c r="H29" s="108">
        <f t="shared" si="2"/>
        <v>1388</v>
      </c>
      <c r="I29" s="108">
        <f t="shared" si="2"/>
        <v>0</v>
      </c>
      <c r="J29" s="108">
        <f t="shared" si="0"/>
        <v>1388</v>
      </c>
    </row>
    <row r="30" spans="2:10" s="10" customFormat="1" ht="15">
      <c r="B30" s="78" t="s">
        <v>119</v>
      </c>
      <c r="C30" s="104" t="s">
        <v>68</v>
      </c>
      <c r="D30" s="104" t="s">
        <v>69</v>
      </c>
      <c r="E30" s="104" t="s">
        <v>285</v>
      </c>
      <c r="F30" s="104" t="s">
        <v>134</v>
      </c>
      <c r="G30" s="104" t="s">
        <v>103</v>
      </c>
      <c r="H30" s="109">
        <f>'вед.прил 9'!I25</f>
        <v>1388</v>
      </c>
      <c r="I30" s="109">
        <f>'вед.прил 9'!J25</f>
        <v>0</v>
      </c>
      <c r="J30" s="109">
        <f t="shared" si="0"/>
        <v>1388</v>
      </c>
    </row>
    <row r="31" spans="2:10" s="10" customFormat="1" ht="26.25" customHeight="1">
      <c r="B31" s="99" t="s">
        <v>51</v>
      </c>
      <c r="C31" s="100" t="s">
        <v>68</v>
      </c>
      <c r="D31" s="100" t="s">
        <v>71</v>
      </c>
      <c r="E31" s="100"/>
      <c r="F31" s="100"/>
      <c r="G31" s="100"/>
      <c r="H31" s="107">
        <f>H32+H47</f>
        <v>31169.1</v>
      </c>
      <c r="I31" s="107">
        <f>I32+I47</f>
        <v>-5190.9</v>
      </c>
      <c r="J31" s="107">
        <f t="shared" si="0"/>
        <v>25978.199999999997</v>
      </c>
    </row>
    <row r="32" spans="2:10" s="10" customFormat="1" ht="15">
      <c r="B32" s="76" t="s">
        <v>37</v>
      </c>
      <c r="C32" s="51" t="s">
        <v>68</v>
      </c>
      <c r="D32" s="51" t="s">
        <v>71</v>
      </c>
      <c r="E32" s="51" t="s">
        <v>283</v>
      </c>
      <c r="F32" s="51"/>
      <c r="G32" s="51"/>
      <c r="H32" s="56">
        <f>H33+H43</f>
        <v>31139.1</v>
      </c>
      <c r="I32" s="56">
        <f>I33+I43</f>
        <v>-5190.9</v>
      </c>
      <c r="J32" s="108">
        <f t="shared" si="0"/>
        <v>25948.199999999997</v>
      </c>
    </row>
    <row r="33" spans="2:10" s="20" customFormat="1" ht="30">
      <c r="B33" s="81" t="s">
        <v>132</v>
      </c>
      <c r="C33" s="51" t="s">
        <v>68</v>
      </c>
      <c r="D33" s="51" t="s">
        <v>71</v>
      </c>
      <c r="E33" s="51" t="s">
        <v>276</v>
      </c>
      <c r="F33" s="51"/>
      <c r="G33" s="51"/>
      <c r="H33" s="56">
        <f>H35+H37+H40</f>
        <v>31139.1</v>
      </c>
      <c r="I33" s="56">
        <f>I35+I37+I40</f>
        <v>-5323.2</v>
      </c>
      <c r="J33" s="108">
        <f t="shared" si="0"/>
        <v>25815.899999999998</v>
      </c>
    </row>
    <row r="34" spans="2:10" s="20" customFormat="1" ht="75" customHeight="1">
      <c r="B34" s="76" t="s">
        <v>267</v>
      </c>
      <c r="C34" s="110" t="s">
        <v>68</v>
      </c>
      <c r="D34" s="110" t="s">
        <v>71</v>
      </c>
      <c r="E34" s="51" t="s">
        <v>276</v>
      </c>
      <c r="F34" s="110" t="s">
        <v>133</v>
      </c>
      <c r="G34" s="110"/>
      <c r="H34" s="56">
        <f>H35</f>
        <v>26869.2</v>
      </c>
      <c r="I34" s="56">
        <f>I35</f>
        <v>-5199.9</v>
      </c>
      <c r="J34" s="108">
        <f t="shared" si="0"/>
        <v>21669.300000000003</v>
      </c>
    </row>
    <row r="35" spans="2:10" s="20" customFormat="1" ht="27.75" customHeight="1">
      <c r="B35" s="76" t="s">
        <v>137</v>
      </c>
      <c r="C35" s="51" t="s">
        <v>68</v>
      </c>
      <c r="D35" s="51" t="s">
        <v>71</v>
      </c>
      <c r="E35" s="51" t="s">
        <v>276</v>
      </c>
      <c r="F35" s="51" t="s">
        <v>134</v>
      </c>
      <c r="G35" s="51"/>
      <c r="H35" s="57">
        <f>H36</f>
        <v>26869.2</v>
      </c>
      <c r="I35" s="57">
        <f>I36</f>
        <v>-5199.9</v>
      </c>
      <c r="J35" s="108">
        <f t="shared" si="0"/>
        <v>21669.300000000003</v>
      </c>
    </row>
    <row r="36" spans="2:10" s="20" customFormat="1" ht="15">
      <c r="B36" s="78" t="s">
        <v>119</v>
      </c>
      <c r="C36" s="52" t="s">
        <v>68</v>
      </c>
      <c r="D36" s="52" t="s">
        <v>71</v>
      </c>
      <c r="E36" s="52" t="s">
        <v>276</v>
      </c>
      <c r="F36" s="52" t="s">
        <v>134</v>
      </c>
      <c r="G36" s="52" t="s">
        <v>103</v>
      </c>
      <c r="H36" s="58">
        <f>'вед.прил 9'!I302</f>
        <v>26869.2</v>
      </c>
      <c r="I36" s="58">
        <f>'вед.прил 9'!J302</f>
        <v>-5199.9</v>
      </c>
      <c r="J36" s="109">
        <f t="shared" si="0"/>
        <v>21669.300000000003</v>
      </c>
    </row>
    <row r="37" spans="2:10" s="10" customFormat="1" ht="28.5" customHeight="1">
      <c r="B37" s="76" t="s">
        <v>135</v>
      </c>
      <c r="C37" s="51" t="s">
        <v>68</v>
      </c>
      <c r="D37" s="51" t="s">
        <v>71</v>
      </c>
      <c r="E37" s="51" t="s">
        <v>276</v>
      </c>
      <c r="F37" s="51" t="s">
        <v>136</v>
      </c>
      <c r="G37" s="51"/>
      <c r="H37" s="57">
        <f>H38</f>
        <v>4229.9</v>
      </c>
      <c r="I37" s="57">
        <f>I38</f>
        <v>-129.3</v>
      </c>
      <c r="J37" s="108">
        <f t="shared" si="0"/>
        <v>4100.599999999999</v>
      </c>
    </row>
    <row r="38" spans="2:10" s="10" customFormat="1" ht="30">
      <c r="B38" s="77" t="s">
        <v>139</v>
      </c>
      <c r="C38" s="51" t="s">
        <v>68</v>
      </c>
      <c r="D38" s="51" t="s">
        <v>71</v>
      </c>
      <c r="E38" s="51" t="s">
        <v>276</v>
      </c>
      <c r="F38" s="51" t="s">
        <v>138</v>
      </c>
      <c r="G38" s="51"/>
      <c r="H38" s="57">
        <f>H39</f>
        <v>4229.9</v>
      </c>
      <c r="I38" s="57">
        <f>I39</f>
        <v>-129.3</v>
      </c>
      <c r="J38" s="108">
        <f t="shared" si="0"/>
        <v>4100.599999999999</v>
      </c>
    </row>
    <row r="39" spans="2:10" s="10" customFormat="1" ht="15">
      <c r="B39" s="80" t="s">
        <v>119</v>
      </c>
      <c r="C39" s="52" t="s">
        <v>68</v>
      </c>
      <c r="D39" s="52" t="s">
        <v>71</v>
      </c>
      <c r="E39" s="52" t="s">
        <v>276</v>
      </c>
      <c r="F39" s="52" t="s">
        <v>138</v>
      </c>
      <c r="G39" s="52" t="s">
        <v>103</v>
      </c>
      <c r="H39" s="59">
        <f>'вед.прил 9'!I305</f>
        <v>4229.9</v>
      </c>
      <c r="I39" s="59">
        <f>'вед.прил 9'!J305</f>
        <v>-129.3</v>
      </c>
      <c r="J39" s="109">
        <f t="shared" si="0"/>
        <v>4100.599999999999</v>
      </c>
    </row>
    <row r="40" spans="2:10" s="10" customFormat="1" ht="15">
      <c r="B40" s="77" t="s">
        <v>148</v>
      </c>
      <c r="C40" s="51" t="s">
        <v>68</v>
      </c>
      <c r="D40" s="51" t="s">
        <v>71</v>
      </c>
      <c r="E40" s="51" t="s">
        <v>276</v>
      </c>
      <c r="F40" s="51" t="s">
        <v>147</v>
      </c>
      <c r="G40" s="51"/>
      <c r="H40" s="56">
        <f>H41</f>
        <v>40</v>
      </c>
      <c r="I40" s="56">
        <f>I41</f>
        <v>6</v>
      </c>
      <c r="J40" s="108">
        <f t="shared" si="0"/>
        <v>46</v>
      </c>
    </row>
    <row r="41" spans="2:10" s="10" customFormat="1" ht="15">
      <c r="B41" s="77" t="s">
        <v>150</v>
      </c>
      <c r="C41" s="51" t="s">
        <v>68</v>
      </c>
      <c r="D41" s="51" t="s">
        <v>71</v>
      </c>
      <c r="E41" s="51" t="s">
        <v>276</v>
      </c>
      <c r="F41" s="51" t="s">
        <v>149</v>
      </c>
      <c r="G41" s="51"/>
      <c r="H41" s="56">
        <f>H42</f>
        <v>40</v>
      </c>
      <c r="I41" s="56">
        <f>I42</f>
        <v>6</v>
      </c>
      <c r="J41" s="108">
        <f t="shared" si="0"/>
        <v>46</v>
      </c>
    </row>
    <row r="42" spans="2:10" s="10" customFormat="1" ht="15">
      <c r="B42" s="78" t="s">
        <v>119</v>
      </c>
      <c r="C42" s="52" t="s">
        <v>68</v>
      </c>
      <c r="D42" s="52" t="s">
        <v>71</v>
      </c>
      <c r="E42" s="52" t="s">
        <v>276</v>
      </c>
      <c r="F42" s="52" t="s">
        <v>149</v>
      </c>
      <c r="G42" s="52" t="s">
        <v>103</v>
      </c>
      <c r="H42" s="58">
        <f>'вед.прил 9'!I308</f>
        <v>40</v>
      </c>
      <c r="I42" s="58">
        <f>'вед.прил 9'!J308</f>
        <v>6</v>
      </c>
      <c r="J42" s="109">
        <f t="shared" si="0"/>
        <v>46</v>
      </c>
    </row>
    <row r="43" spans="2:10" s="10" customFormat="1" ht="45">
      <c r="B43" s="77" t="s">
        <v>465</v>
      </c>
      <c r="C43" s="51" t="s">
        <v>68</v>
      </c>
      <c r="D43" s="51" t="s">
        <v>71</v>
      </c>
      <c r="E43" s="51" t="s">
        <v>493</v>
      </c>
      <c r="F43" s="52"/>
      <c r="G43" s="52"/>
      <c r="H43" s="56">
        <f aca="true" t="shared" si="3" ref="H43:J45">H44</f>
        <v>0</v>
      </c>
      <c r="I43" s="56">
        <f t="shared" si="3"/>
        <v>132.3</v>
      </c>
      <c r="J43" s="108">
        <f t="shared" si="3"/>
        <v>132.3</v>
      </c>
    </row>
    <row r="44" spans="2:10" s="10" customFormat="1" ht="30">
      <c r="B44" s="76" t="s">
        <v>135</v>
      </c>
      <c r="C44" s="51" t="s">
        <v>68</v>
      </c>
      <c r="D44" s="51" t="s">
        <v>71</v>
      </c>
      <c r="E44" s="51" t="s">
        <v>493</v>
      </c>
      <c r="F44" s="51" t="s">
        <v>136</v>
      </c>
      <c r="G44" s="51"/>
      <c r="H44" s="56">
        <f t="shared" si="3"/>
        <v>0</v>
      </c>
      <c r="I44" s="56">
        <f t="shared" si="3"/>
        <v>132.3</v>
      </c>
      <c r="J44" s="108">
        <f t="shared" si="3"/>
        <v>132.3</v>
      </c>
    </row>
    <row r="45" spans="2:10" s="10" customFormat="1" ht="30">
      <c r="B45" s="77" t="s">
        <v>139</v>
      </c>
      <c r="C45" s="51" t="s">
        <v>68</v>
      </c>
      <c r="D45" s="51" t="s">
        <v>71</v>
      </c>
      <c r="E45" s="51" t="s">
        <v>493</v>
      </c>
      <c r="F45" s="51" t="s">
        <v>138</v>
      </c>
      <c r="G45" s="51"/>
      <c r="H45" s="56">
        <f t="shared" si="3"/>
        <v>0</v>
      </c>
      <c r="I45" s="56">
        <f t="shared" si="3"/>
        <v>132.3</v>
      </c>
      <c r="J45" s="108">
        <f t="shared" si="3"/>
        <v>132.3</v>
      </c>
    </row>
    <row r="46" spans="2:10" s="10" customFormat="1" ht="15">
      <c r="B46" s="78" t="s">
        <v>119</v>
      </c>
      <c r="C46" s="52" t="s">
        <v>68</v>
      </c>
      <c r="D46" s="52" t="s">
        <v>71</v>
      </c>
      <c r="E46" s="52" t="s">
        <v>493</v>
      </c>
      <c r="F46" s="52" t="s">
        <v>138</v>
      </c>
      <c r="G46" s="52" t="s">
        <v>103</v>
      </c>
      <c r="H46" s="58">
        <f>'вед.прил 9'!I312</f>
        <v>0</v>
      </c>
      <c r="I46" s="58">
        <f>'вед.прил 9'!J312</f>
        <v>132.3</v>
      </c>
      <c r="J46" s="109">
        <f>'вед.прил 9'!K312</f>
        <v>132.3</v>
      </c>
    </row>
    <row r="47" spans="2:10" s="10" customFormat="1" ht="45">
      <c r="B47" s="77" t="s">
        <v>194</v>
      </c>
      <c r="C47" s="51" t="s">
        <v>68</v>
      </c>
      <c r="D47" s="51" t="s">
        <v>71</v>
      </c>
      <c r="E47" s="51" t="s">
        <v>277</v>
      </c>
      <c r="F47" s="51"/>
      <c r="G47" s="51"/>
      <c r="H47" s="56">
        <f>H48</f>
        <v>30</v>
      </c>
      <c r="I47" s="56">
        <f>I48</f>
        <v>0</v>
      </c>
      <c r="J47" s="108">
        <f t="shared" si="0"/>
        <v>30</v>
      </c>
    </row>
    <row r="48" spans="2:10" s="10" customFormat="1" ht="45">
      <c r="B48" s="77" t="s">
        <v>411</v>
      </c>
      <c r="C48" s="51" t="s">
        <v>68</v>
      </c>
      <c r="D48" s="51" t="s">
        <v>71</v>
      </c>
      <c r="E48" s="51" t="s">
        <v>412</v>
      </c>
      <c r="F48" s="51"/>
      <c r="G48" s="51"/>
      <c r="H48" s="56">
        <f>H49</f>
        <v>30</v>
      </c>
      <c r="I48" s="56">
        <f>I49</f>
        <v>0</v>
      </c>
      <c r="J48" s="108">
        <f t="shared" si="0"/>
        <v>30</v>
      </c>
    </row>
    <row r="49" spans="2:10" s="10" customFormat="1" ht="18" customHeight="1">
      <c r="B49" s="77" t="s">
        <v>312</v>
      </c>
      <c r="C49" s="51" t="s">
        <v>68</v>
      </c>
      <c r="D49" s="51" t="s">
        <v>71</v>
      </c>
      <c r="E49" s="51" t="s">
        <v>413</v>
      </c>
      <c r="F49" s="51"/>
      <c r="G49" s="51"/>
      <c r="H49" s="56">
        <f>H50+H53</f>
        <v>30</v>
      </c>
      <c r="I49" s="56">
        <f>I50+I53</f>
        <v>0</v>
      </c>
      <c r="J49" s="108">
        <f t="shared" si="0"/>
        <v>30</v>
      </c>
    </row>
    <row r="50" spans="2:10" s="15" customFormat="1" ht="73.5" customHeight="1">
      <c r="B50" s="76" t="s">
        <v>267</v>
      </c>
      <c r="C50" s="110" t="s">
        <v>68</v>
      </c>
      <c r="D50" s="110" t="s">
        <v>71</v>
      </c>
      <c r="E50" s="51" t="s">
        <v>413</v>
      </c>
      <c r="F50" s="110" t="s">
        <v>133</v>
      </c>
      <c r="G50" s="110"/>
      <c r="H50" s="56">
        <f>H51</f>
        <v>10</v>
      </c>
      <c r="I50" s="56">
        <f>I51</f>
        <v>0</v>
      </c>
      <c r="J50" s="108">
        <f t="shared" si="0"/>
        <v>10</v>
      </c>
    </row>
    <row r="51" spans="2:10" s="15" customFormat="1" ht="30" customHeight="1">
      <c r="B51" s="76" t="s">
        <v>137</v>
      </c>
      <c r="C51" s="51" t="s">
        <v>68</v>
      </c>
      <c r="D51" s="51" t="s">
        <v>71</v>
      </c>
      <c r="E51" s="51" t="s">
        <v>413</v>
      </c>
      <c r="F51" s="51" t="s">
        <v>134</v>
      </c>
      <c r="G51" s="51"/>
      <c r="H51" s="56">
        <f>H52</f>
        <v>10</v>
      </c>
      <c r="I51" s="56">
        <f>I52</f>
        <v>0</v>
      </c>
      <c r="J51" s="108">
        <f t="shared" si="0"/>
        <v>10</v>
      </c>
    </row>
    <row r="52" spans="2:10" s="15" customFormat="1" ht="15">
      <c r="B52" s="78" t="s">
        <v>119</v>
      </c>
      <c r="C52" s="52" t="s">
        <v>68</v>
      </c>
      <c r="D52" s="52" t="s">
        <v>71</v>
      </c>
      <c r="E52" s="52" t="s">
        <v>413</v>
      </c>
      <c r="F52" s="52" t="s">
        <v>134</v>
      </c>
      <c r="G52" s="52" t="s">
        <v>103</v>
      </c>
      <c r="H52" s="58">
        <f>'вед.прил 9'!I318</f>
        <v>10</v>
      </c>
      <c r="I52" s="58">
        <f>'вед.прил 9'!J318</f>
        <v>0</v>
      </c>
      <c r="J52" s="109">
        <f t="shared" si="0"/>
        <v>10</v>
      </c>
    </row>
    <row r="53" spans="2:10" s="15" customFormat="1" ht="30.75" customHeight="1">
      <c r="B53" s="76" t="s">
        <v>135</v>
      </c>
      <c r="C53" s="51" t="s">
        <v>68</v>
      </c>
      <c r="D53" s="51" t="s">
        <v>71</v>
      </c>
      <c r="E53" s="51" t="s">
        <v>413</v>
      </c>
      <c r="F53" s="51" t="s">
        <v>136</v>
      </c>
      <c r="G53" s="51"/>
      <c r="H53" s="57">
        <f>H54</f>
        <v>20</v>
      </c>
      <c r="I53" s="57">
        <f>I54</f>
        <v>0</v>
      </c>
      <c r="J53" s="108">
        <f t="shared" si="0"/>
        <v>20</v>
      </c>
    </row>
    <row r="54" spans="2:10" s="15" customFormat="1" ht="30">
      <c r="B54" s="77" t="s">
        <v>139</v>
      </c>
      <c r="C54" s="51" t="s">
        <v>68</v>
      </c>
      <c r="D54" s="51" t="s">
        <v>71</v>
      </c>
      <c r="E54" s="51" t="s">
        <v>413</v>
      </c>
      <c r="F54" s="51" t="s">
        <v>138</v>
      </c>
      <c r="G54" s="51"/>
      <c r="H54" s="57">
        <f>H55</f>
        <v>20</v>
      </c>
      <c r="I54" s="57">
        <f>I55</f>
        <v>0</v>
      </c>
      <c r="J54" s="108">
        <f t="shared" si="0"/>
        <v>20</v>
      </c>
    </row>
    <row r="55" spans="2:10" s="15" customFormat="1" ht="15">
      <c r="B55" s="80" t="s">
        <v>119</v>
      </c>
      <c r="C55" s="52" t="s">
        <v>68</v>
      </c>
      <c r="D55" s="52" t="s">
        <v>71</v>
      </c>
      <c r="E55" s="52" t="s">
        <v>413</v>
      </c>
      <c r="F55" s="52" t="s">
        <v>138</v>
      </c>
      <c r="G55" s="52" t="s">
        <v>103</v>
      </c>
      <c r="H55" s="59">
        <f>'вед.прил 9'!I321</f>
        <v>20</v>
      </c>
      <c r="I55" s="59">
        <f>'вед.прил 9'!J321</f>
        <v>0</v>
      </c>
      <c r="J55" s="109">
        <f t="shared" si="0"/>
        <v>20</v>
      </c>
    </row>
    <row r="56" spans="2:10" s="15" customFormat="1" ht="14.25">
      <c r="B56" s="79" t="s">
        <v>452</v>
      </c>
      <c r="C56" s="53" t="s">
        <v>68</v>
      </c>
      <c r="D56" s="53" t="s">
        <v>73</v>
      </c>
      <c r="E56" s="53"/>
      <c r="F56" s="53"/>
      <c r="G56" s="53"/>
      <c r="H56" s="54">
        <f aca="true" t="shared" si="4" ref="H56:I60">H57</f>
        <v>401.8</v>
      </c>
      <c r="I56" s="54">
        <f t="shared" si="4"/>
        <v>0</v>
      </c>
      <c r="J56" s="107">
        <f t="shared" si="0"/>
        <v>401.8</v>
      </c>
    </row>
    <row r="57" spans="2:10" s="15" customFormat="1" ht="15">
      <c r="B57" s="77" t="s">
        <v>37</v>
      </c>
      <c r="C57" s="51" t="s">
        <v>68</v>
      </c>
      <c r="D57" s="51" t="s">
        <v>73</v>
      </c>
      <c r="E57" s="51" t="s">
        <v>283</v>
      </c>
      <c r="F57" s="51"/>
      <c r="G57" s="51"/>
      <c r="H57" s="57">
        <f t="shared" si="4"/>
        <v>401.8</v>
      </c>
      <c r="I57" s="57">
        <f t="shared" si="4"/>
        <v>0</v>
      </c>
      <c r="J57" s="108">
        <f t="shared" si="0"/>
        <v>401.8</v>
      </c>
    </row>
    <row r="58" spans="2:10" s="15" customFormat="1" ht="75">
      <c r="B58" s="76" t="s">
        <v>5</v>
      </c>
      <c r="C58" s="51" t="s">
        <v>68</v>
      </c>
      <c r="D58" s="51" t="s">
        <v>73</v>
      </c>
      <c r="E58" s="51" t="s">
        <v>6</v>
      </c>
      <c r="F58" s="51"/>
      <c r="G58" s="51"/>
      <c r="H58" s="57">
        <f t="shared" si="4"/>
        <v>401.8</v>
      </c>
      <c r="I58" s="57">
        <f t="shared" si="4"/>
        <v>0</v>
      </c>
      <c r="J58" s="108">
        <f t="shared" si="0"/>
        <v>401.8</v>
      </c>
    </row>
    <row r="59" spans="2:10" s="15" customFormat="1" ht="30">
      <c r="B59" s="76" t="s">
        <v>135</v>
      </c>
      <c r="C59" s="51" t="s">
        <v>68</v>
      </c>
      <c r="D59" s="51" t="s">
        <v>73</v>
      </c>
      <c r="E59" s="51" t="s">
        <v>6</v>
      </c>
      <c r="F59" s="51" t="s">
        <v>136</v>
      </c>
      <c r="G59" s="51"/>
      <c r="H59" s="57">
        <f t="shared" si="4"/>
        <v>401.8</v>
      </c>
      <c r="I59" s="57">
        <f t="shared" si="4"/>
        <v>0</v>
      </c>
      <c r="J59" s="108">
        <f t="shared" si="0"/>
        <v>401.8</v>
      </c>
    </row>
    <row r="60" spans="2:10" s="15" customFormat="1" ht="30">
      <c r="B60" s="77" t="s">
        <v>139</v>
      </c>
      <c r="C60" s="51" t="s">
        <v>68</v>
      </c>
      <c r="D60" s="51" t="s">
        <v>73</v>
      </c>
      <c r="E60" s="51" t="s">
        <v>6</v>
      </c>
      <c r="F60" s="51" t="s">
        <v>138</v>
      </c>
      <c r="G60" s="51"/>
      <c r="H60" s="57">
        <f t="shared" si="4"/>
        <v>401.8</v>
      </c>
      <c r="I60" s="57">
        <f t="shared" si="4"/>
        <v>0</v>
      </c>
      <c r="J60" s="108">
        <f t="shared" si="0"/>
        <v>401.8</v>
      </c>
    </row>
    <row r="61" spans="2:10" s="15" customFormat="1" ht="15">
      <c r="B61" s="80" t="s">
        <v>120</v>
      </c>
      <c r="C61" s="52" t="s">
        <v>68</v>
      </c>
      <c r="D61" s="52" t="s">
        <v>73</v>
      </c>
      <c r="E61" s="52" t="s">
        <v>6</v>
      </c>
      <c r="F61" s="52" t="s">
        <v>138</v>
      </c>
      <c r="G61" s="52" t="s">
        <v>104</v>
      </c>
      <c r="H61" s="59">
        <f>'вед.прил 9'!I327</f>
        <v>401.8</v>
      </c>
      <c r="I61" s="59">
        <f>'вед.прил 9'!J327</f>
        <v>0</v>
      </c>
      <c r="J61" s="109">
        <f t="shared" si="0"/>
        <v>401.8</v>
      </c>
    </row>
    <row r="62" spans="2:10" s="16" customFormat="1" ht="42.75">
      <c r="B62" s="79" t="s">
        <v>247</v>
      </c>
      <c r="C62" s="53" t="s">
        <v>68</v>
      </c>
      <c r="D62" s="53" t="s">
        <v>76</v>
      </c>
      <c r="E62" s="53"/>
      <c r="F62" s="53"/>
      <c r="G62" s="53"/>
      <c r="H62" s="54">
        <f>H63</f>
        <v>6254.2</v>
      </c>
      <c r="I62" s="54">
        <f>I63</f>
        <v>0</v>
      </c>
      <c r="J62" s="107">
        <f t="shared" si="0"/>
        <v>6254.2</v>
      </c>
    </row>
    <row r="63" spans="2:10" s="16" customFormat="1" ht="15">
      <c r="B63" s="76" t="s">
        <v>37</v>
      </c>
      <c r="C63" s="51" t="s">
        <v>68</v>
      </c>
      <c r="D63" s="51" t="s">
        <v>76</v>
      </c>
      <c r="E63" s="51" t="s">
        <v>283</v>
      </c>
      <c r="F63" s="51"/>
      <c r="G63" s="51"/>
      <c r="H63" s="57">
        <f>H64</f>
        <v>6254.2</v>
      </c>
      <c r="I63" s="57">
        <f>I64</f>
        <v>0</v>
      </c>
      <c r="J63" s="108">
        <f t="shared" si="0"/>
        <v>6254.2</v>
      </c>
    </row>
    <row r="64" spans="2:10" s="16" customFormat="1" ht="30">
      <c r="B64" s="81" t="s">
        <v>132</v>
      </c>
      <c r="C64" s="51" t="s">
        <v>68</v>
      </c>
      <c r="D64" s="51" t="s">
        <v>76</v>
      </c>
      <c r="E64" s="51" t="s">
        <v>284</v>
      </c>
      <c r="F64" s="51"/>
      <c r="G64" s="51"/>
      <c r="H64" s="57">
        <f>H65+H68+H71</f>
        <v>6254.2</v>
      </c>
      <c r="I64" s="57">
        <f>I65+I68+I71</f>
        <v>0</v>
      </c>
      <c r="J64" s="108">
        <f t="shared" si="0"/>
        <v>6254.2</v>
      </c>
    </row>
    <row r="65" spans="2:10" s="16" customFormat="1" ht="73.5" customHeight="1">
      <c r="B65" s="76" t="s">
        <v>267</v>
      </c>
      <c r="C65" s="51" t="s">
        <v>68</v>
      </c>
      <c r="D65" s="51" t="s">
        <v>76</v>
      </c>
      <c r="E65" s="51" t="s">
        <v>284</v>
      </c>
      <c r="F65" s="51" t="s">
        <v>133</v>
      </c>
      <c r="G65" s="51"/>
      <c r="H65" s="57">
        <f>H66</f>
        <v>5920.4</v>
      </c>
      <c r="I65" s="57">
        <f>I66</f>
        <v>0</v>
      </c>
      <c r="J65" s="108">
        <f t="shared" si="0"/>
        <v>5920.4</v>
      </c>
    </row>
    <row r="66" spans="2:10" s="16" customFormat="1" ht="28.5" customHeight="1">
      <c r="B66" s="76" t="s">
        <v>137</v>
      </c>
      <c r="C66" s="51" t="s">
        <v>68</v>
      </c>
      <c r="D66" s="51" t="s">
        <v>76</v>
      </c>
      <c r="E66" s="51" t="s">
        <v>284</v>
      </c>
      <c r="F66" s="51" t="s">
        <v>134</v>
      </c>
      <c r="G66" s="51"/>
      <c r="H66" s="57">
        <f>H67</f>
        <v>5920.4</v>
      </c>
      <c r="I66" s="57">
        <f>I67</f>
        <v>0</v>
      </c>
      <c r="J66" s="108">
        <f t="shared" si="0"/>
        <v>5920.4</v>
      </c>
    </row>
    <row r="67" spans="2:10" s="16" customFormat="1" ht="15">
      <c r="B67" s="78" t="s">
        <v>119</v>
      </c>
      <c r="C67" s="52" t="s">
        <v>68</v>
      </c>
      <c r="D67" s="52" t="s">
        <v>76</v>
      </c>
      <c r="E67" s="52" t="s">
        <v>284</v>
      </c>
      <c r="F67" s="52" t="s">
        <v>134</v>
      </c>
      <c r="G67" s="52" t="s">
        <v>103</v>
      </c>
      <c r="H67" s="58">
        <f>'вед.прил 9'!I45+'вед.прил 9'!I869</f>
        <v>5920.4</v>
      </c>
      <c r="I67" s="58">
        <f>'вед.прил 9'!J45+'вед.прил 9'!J869</f>
        <v>0</v>
      </c>
      <c r="J67" s="109">
        <f t="shared" si="0"/>
        <v>5920.4</v>
      </c>
    </row>
    <row r="68" spans="2:10" s="21" customFormat="1" ht="30" customHeight="1">
      <c r="B68" s="77" t="s">
        <v>135</v>
      </c>
      <c r="C68" s="51" t="s">
        <v>68</v>
      </c>
      <c r="D68" s="51" t="s">
        <v>76</v>
      </c>
      <c r="E68" s="51" t="s">
        <v>284</v>
      </c>
      <c r="F68" s="51" t="s">
        <v>136</v>
      </c>
      <c r="G68" s="51"/>
      <c r="H68" s="56">
        <f>H69</f>
        <v>330.3</v>
      </c>
      <c r="I68" s="56">
        <f>I69</f>
        <v>0</v>
      </c>
      <c r="J68" s="108">
        <f t="shared" si="0"/>
        <v>330.3</v>
      </c>
    </row>
    <row r="69" spans="2:10" ht="30">
      <c r="B69" s="77" t="s">
        <v>139</v>
      </c>
      <c r="C69" s="51" t="s">
        <v>68</v>
      </c>
      <c r="D69" s="51" t="s">
        <v>76</v>
      </c>
      <c r="E69" s="51" t="s">
        <v>284</v>
      </c>
      <c r="F69" s="51" t="s">
        <v>138</v>
      </c>
      <c r="G69" s="51"/>
      <c r="H69" s="56">
        <f>H70</f>
        <v>330.3</v>
      </c>
      <c r="I69" s="56">
        <f>I70</f>
        <v>0</v>
      </c>
      <c r="J69" s="108">
        <f t="shared" si="0"/>
        <v>330.3</v>
      </c>
    </row>
    <row r="70" spans="2:10" ht="15">
      <c r="B70" s="78" t="s">
        <v>119</v>
      </c>
      <c r="C70" s="52" t="s">
        <v>68</v>
      </c>
      <c r="D70" s="52" t="s">
        <v>76</v>
      </c>
      <c r="E70" s="52" t="s">
        <v>284</v>
      </c>
      <c r="F70" s="52" t="s">
        <v>138</v>
      </c>
      <c r="G70" s="52" t="s">
        <v>103</v>
      </c>
      <c r="H70" s="58">
        <f>'вед.прил 9'!I48+'вед.прил 9'!I872</f>
        <v>330.3</v>
      </c>
      <c r="I70" s="58">
        <f>'вед.прил 9'!J48+'вед.прил 9'!J872</f>
        <v>0</v>
      </c>
      <c r="J70" s="109">
        <f t="shared" si="0"/>
        <v>330.3</v>
      </c>
    </row>
    <row r="71" spans="2:10" ht="15">
      <c r="B71" s="77" t="s">
        <v>148</v>
      </c>
      <c r="C71" s="51" t="s">
        <v>68</v>
      </c>
      <c r="D71" s="51" t="s">
        <v>76</v>
      </c>
      <c r="E71" s="51" t="s">
        <v>284</v>
      </c>
      <c r="F71" s="51" t="s">
        <v>147</v>
      </c>
      <c r="G71" s="51"/>
      <c r="H71" s="56">
        <f>H72</f>
        <v>3.5</v>
      </c>
      <c r="I71" s="56">
        <f>I72</f>
        <v>0</v>
      </c>
      <c r="J71" s="108">
        <f t="shared" si="0"/>
        <v>3.5</v>
      </c>
    </row>
    <row r="72" spans="2:10" ht="15">
      <c r="B72" s="77" t="s">
        <v>150</v>
      </c>
      <c r="C72" s="51" t="s">
        <v>68</v>
      </c>
      <c r="D72" s="51" t="s">
        <v>76</v>
      </c>
      <c r="E72" s="51" t="s">
        <v>284</v>
      </c>
      <c r="F72" s="51" t="s">
        <v>149</v>
      </c>
      <c r="G72" s="51"/>
      <c r="H72" s="56">
        <f>H73</f>
        <v>3.5</v>
      </c>
      <c r="I72" s="56">
        <f>I73</f>
        <v>0</v>
      </c>
      <c r="J72" s="108">
        <f t="shared" si="0"/>
        <v>3.5</v>
      </c>
    </row>
    <row r="73" spans="2:10" ht="15">
      <c r="B73" s="78" t="s">
        <v>119</v>
      </c>
      <c r="C73" s="52" t="s">
        <v>68</v>
      </c>
      <c r="D73" s="52" t="s">
        <v>76</v>
      </c>
      <c r="E73" s="52" t="s">
        <v>284</v>
      </c>
      <c r="F73" s="52" t="s">
        <v>149</v>
      </c>
      <c r="G73" s="52" t="s">
        <v>103</v>
      </c>
      <c r="H73" s="58">
        <f>'вед.прил 9'!I875+'вед.прил 9'!I51</f>
        <v>3.5</v>
      </c>
      <c r="I73" s="58">
        <f>'вед.прил 9'!J875+'вед.прил 9'!J51</f>
        <v>0</v>
      </c>
      <c r="J73" s="109">
        <f t="shared" si="0"/>
        <v>3.5</v>
      </c>
    </row>
    <row r="74" spans="2:10" ht="14.25">
      <c r="B74" s="82" t="s">
        <v>53</v>
      </c>
      <c r="C74" s="53" t="s">
        <v>68</v>
      </c>
      <c r="D74" s="53" t="s">
        <v>86</v>
      </c>
      <c r="E74" s="53"/>
      <c r="F74" s="53"/>
      <c r="G74" s="53"/>
      <c r="H74" s="55">
        <f aca="true" t="shared" si="5" ref="H74:I78">H75</f>
        <v>100</v>
      </c>
      <c r="I74" s="55">
        <f t="shared" si="5"/>
        <v>0</v>
      </c>
      <c r="J74" s="107">
        <f t="shared" si="0"/>
        <v>100</v>
      </c>
    </row>
    <row r="75" spans="2:10" ht="15">
      <c r="B75" s="77" t="s">
        <v>37</v>
      </c>
      <c r="C75" s="51" t="s">
        <v>68</v>
      </c>
      <c r="D75" s="51" t="s">
        <v>86</v>
      </c>
      <c r="E75" s="51" t="s">
        <v>283</v>
      </c>
      <c r="F75" s="51"/>
      <c r="G75" s="51"/>
      <c r="H75" s="56">
        <f t="shared" si="5"/>
        <v>100</v>
      </c>
      <c r="I75" s="56">
        <f t="shared" si="5"/>
        <v>0</v>
      </c>
      <c r="J75" s="108">
        <f aca="true" t="shared" si="6" ref="J75:J146">H75+I75</f>
        <v>100</v>
      </c>
    </row>
    <row r="76" spans="2:10" ht="30">
      <c r="B76" s="77" t="s">
        <v>262</v>
      </c>
      <c r="C76" s="51" t="s">
        <v>68</v>
      </c>
      <c r="D76" s="51" t="s">
        <v>86</v>
      </c>
      <c r="E76" s="51" t="s">
        <v>409</v>
      </c>
      <c r="F76" s="51"/>
      <c r="G76" s="51"/>
      <c r="H76" s="56">
        <f t="shared" si="5"/>
        <v>100</v>
      </c>
      <c r="I76" s="56">
        <f t="shared" si="5"/>
        <v>0</v>
      </c>
      <c r="J76" s="108">
        <f t="shared" si="6"/>
        <v>100</v>
      </c>
    </row>
    <row r="77" spans="2:10" ht="21" customHeight="1">
      <c r="B77" s="76" t="s">
        <v>148</v>
      </c>
      <c r="C77" s="51" t="s">
        <v>68</v>
      </c>
      <c r="D77" s="51" t="s">
        <v>86</v>
      </c>
      <c r="E77" s="51" t="s">
        <v>409</v>
      </c>
      <c r="F77" s="51" t="s">
        <v>147</v>
      </c>
      <c r="G77" s="51"/>
      <c r="H77" s="57">
        <f t="shared" si="5"/>
        <v>100</v>
      </c>
      <c r="I77" s="57">
        <f t="shared" si="5"/>
        <v>0</v>
      </c>
      <c r="J77" s="108">
        <f t="shared" si="6"/>
        <v>100</v>
      </c>
    </row>
    <row r="78" spans="2:10" ht="15">
      <c r="B78" s="77" t="s">
        <v>431</v>
      </c>
      <c r="C78" s="51" t="s">
        <v>68</v>
      </c>
      <c r="D78" s="51" t="s">
        <v>86</v>
      </c>
      <c r="E78" s="51" t="s">
        <v>409</v>
      </c>
      <c r="F78" s="51" t="s">
        <v>430</v>
      </c>
      <c r="G78" s="51"/>
      <c r="H78" s="57">
        <f t="shared" si="5"/>
        <v>100</v>
      </c>
      <c r="I78" s="57">
        <f t="shared" si="5"/>
        <v>0</v>
      </c>
      <c r="J78" s="108">
        <f t="shared" si="6"/>
        <v>100</v>
      </c>
    </row>
    <row r="79" spans="2:10" ht="15">
      <c r="B79" s="80" t="s">
        <v>119</v>
      </c>
      <c r="C79" s="52" t="s">
        <v>68</v>
      </c>
      <c r="D79" s="52" t="s">
        <v>86</v>
      </c>
      <c r="E79" s="52" t="s">
        <v>409</v>
      </c>
      <c r="F79" s="52" t="s">
        <v>430</v>
      </c>
      <c r="G79" s="52" t="s">
        <v>103</v>
      </c>
      <c r="H79" s="59">
        <f>'вед.прил 9'!I333</f>
        <v>100</v>
      </c>
      <c r="I79" s="59">
        <f>'вед.прил 9'!J333</f>
        <v>0</v>
      </c>
      <c r="J79" s="109">
        <f t="shared" si="6"/>
        <v>100</v>
      </c>
    </row>
    <row r="80" spans="2:10" s="9" customFormat="1" ht="14.25">
      <c r="B80" s="99" t="s">
        <v>54</v>
      </c>
      <c r="C80" s="53" t="s">
        <v>68</v>
      </c>
      <c r="D80" s="53" t="s">
        <v>111</v>
      </c>
      <c r="E80" s="53"/>
      <c r="F80" s="53"/>
      <c r="G80" s="53"/>
      <c r="H80" s="54">
        <f>H81+H143+H155+H149</f>
        <v>27121</v>
      </c>
      <c r="I80" s="54">
        <f>I81+I143+I155+I149</f>
        <v>-15940.7</v>
      </c>
      <c r="J80" s="107">
        <f t="shared" si="6"/>
        <v>11180.3</v>
      </c>
    </row>
    <row r="81" spans="2:10" ht="15">
      <c r="B81" s="76" t="s">
        <v>37</v>
      </c>
      <c r="C81" s="51" t="s">
        <v>68</v>
      </c>
      <c r="D81" s="51" t="s">
        <v>111</v>
      </c>
      <c r="E81" s="51" t="s">
        <v>278</v>
      </c>
      <c r="F81" s="51"/>
      <c r="G81" s="51"/>
      <c r="H81" s="56">
        <f>H82+H89+H96+H103+H115+H133+H129+H122</f>
        <v>26808</v>
      </c>
      <c r="I81" s="56">
        <f>I82+I89+I96+I103+I115+I133+I129+I122</f>
        <v>-15940.7</v>
      </c>
      <c r="J81" s="108">
        <f t="shared" si="6"/>
        <v>10867.3</v>
      </c>
    </row>
    <row r="82" spans="2:10" s="9" customFormat="1" ht="108.75" customHeight="1">
      <c r="B82" s="84" t="s">
        <v>47</v>
      </c>
      <c r="C82" s="51" t="s">
        <v>68</v>
      </c>
      <c r="D82" s="51" t="s">
        <v>111</v>
      </c>
      <c r="E82" s="51" t="s">
        <v>279</v>
      </c>
      <c r="F82" s="53"/>
      <c r="G82" s="53"/>
      <c r="H82" s="56">
        <f>H84+H86</f>
        <v>327.7</v>
      </c>
      <c r="I82" s="56">
        <f>I84+I86</f>
        <v>0</v>
      </c>
      <c r="J82" s="108">
        <f t="shared" si="6"/>
        <v>327.7</v>
      </c>
    </row>
    <row r="83" spans="2:10" s="9" customFormat="1" ht="73.5" customHeight="1">
      <c r="B83" s="76" t="s">
        <v>267</v>
      </c>
      <c r="C83" s="110" t="s">
        <v>68</v>
      </c>
      <c r="D83" s="110" t="s">
        <v>111</v>
      </c>
      <c r="E83" s="51" t="s">
        <v>279</v>
      </c>
      <c r="F83" s="110" t="s">
        <v>133</v>
      </c>
      <c r="G83" s="111"/>
      <c r="H83" s="56">
        <f>H84</f>
        <v>260.4</v>
      </c>
      <c r="I83" s="56">
        <f>I84</f>
        <v>59.3</v>
      </c>
      <c r="J83" s="108">
        <f t="shared" si="6"/>
        <v>319.7</v>
      </c>
    </row>
    <row r="84" spans="2:10" s="9" customFormat="1" ht="30" customHeight="1">
      <c r="B84" s="76" t="s">
        <v>137</v>
      </c>
      <c r="C84" s="51" t="s">
        <v>68</v>
      </c>
      <c r="D84" s="51" t="s">
        <v>111</v>
      </c>
      <c r="E84" s="51" t="s">
        <v>279</v>
      </c>
      <c r="F84" s="51" t="s">
        <v>134</v>
      </c>
      <c r="G84" s="51"/>
      <c r="H84" s="57">
        <f>H85</f>
        <v>260.4</v>
      </c>
      <c r="I84" s="57">
        <f>I85</f>
        <v>59.3</v>
      </c>
      <c r="J84" s="108">
        <f t="shared" si="6"/>
        <v>319.7</v>
      </c>
    </row>
    <row r="85" spans="2:10" s="17" customFormat="1" ht="15">
      <c r="B85" s="78" t="s">
        <v>120</v>
      </c>
      <c r="C85" s="52" t="s">
        <v>68</v>
      </c>
      <c r="D85" s="52" t="s">
        <v>111</v>
      </c>
      <c r="E85" s="52" t="s">
        <v>279</v>
      </c>
      <c r="F85" s="52" t="s">
        <v>134</v>
      </c>
      <c r="G85" s="52" t="s">
        <v>104</v>
      </c>
      <c r="H85" s="58">
        <f>'вед.прил 9'!I366</f>
        <v>260.4</v>
      </c>
      <c r="I85" s="58">
        <f>'вед.прил 9'!J366</f>
        <v>59.3</v>
      </c>
      <c r="J85" s="109">
        <f t="shared" si="6"/>
        <v>319.7</v>
      </c>
    </row>
    <row r="86" spans="2:10" s="12" customFormat="1" ht="28.5" customHeight="1">
      <c r="B86" s="76" t="s">
        <v>135</v>
      </c>
      <c r="C86" s="51" t="s">
        <v>68</v>
      </c>
      <c r="D86" s="51" t="s">
        <v>111</v>
      </c>
      <c r="E86" s="51" t="s">
        <v>279</v>
      </c>
      <c r="F86" s="51" t="s">
        <v>136</v>
      </c>
      <c r="G86" s="51"/>
      <c r="H86" s="57">
        <f>H87</f>
        <v>67.3</v>
      </c>
      <c r="I86" s="57">
        <f>I87</f>
        <v>-59.3</v>
      </c>
      <c r="J86" s="108">
        <f t="shared" si="6"/>
        <v>8</v>
      </c>
    </row>
    <row r="87" spans="2:10" s="12" customFormat="1" ht="30">
      <c r="B87" s="77" t="s">
        <v>139</v>
      </c>
      <c r="C87" s="51" t="s">
        <v>68</v>
      </c>
      <c r="D87" s="51" t="s">
        <v>111</v>
      </c>
      <c r="E87" s="51" t="s">
        <v>279</v>
      </c>
      <c r="F87" s="51" t="s">
        <v>138</v>
      </c>
      <c r="G87" s="51"/>
      <c r="H87" s="57">
        <f>H88</f>
        <v>67.3</v>
      </c>
      <c r="I87" s="57">
        <f>I88</f>
        <v>-59.3</v>
      </c>
      <c r="J87" s="108">
        <f t="shared" si="6"/>
        <v>8</v>
      </c>
    </row>
    <row r="88" spans="2:10" s="12" customFormat="1" ht="15">
      <c r="B88" s="80" t="s">
        <v>120</v>
      </c>
      <c r="C88" s="52" t="s">
        <v>68</v>
      </c>
      <c r="D88" s="52" t="s">
        <v>111</v>
      </c>
      <c r="E88" s="52" t="s">
        <v>279</v>
      </c>
      <c r="F88" s="52" t="s">
        <v>138</v>
      </c>
      <c r="G88" s="52" t="s">
        <v>104</v>
      </c>
      <c r="H88" s="59">
        <f>'вед.прил 9'!I370</f>
        <v>67.3</v>
      </c>
      <c r="I88" s="59">
        <f>'вед.прил 9'!J370</f>
        <v>-59.3</v>
      </c>
      <c r="J88" s="109">
        <f t="shared" si="6"/>
        <v>8</v>
      </c>
    </row>
    <row r="89" spans="2:10" s="12" customFormat="1" ht="75">
      <c r="B89" s="84" t="s">
        <v>46</v>
      </c>
      <c r="C89" s="51" t="s">
        <v>68</v>
      </c>
      <c r="D89" s="51" t="s">
        <v>111</v>
      </c>
      <c r="E89" s="51" t="s">
        <v>400</v>
      </c>
      <c r="F89" s="51"/>
      <c r="G89" s="51"/>
      <c r="H89" s="56">
        <f>H91+H93</f>
        <v>754.5</v>
      </c>
      <c r="I89" s="56">
        <f>I91+I93</f>
        <v>0</v>
      </c>
      <c r="J89" s="108">
        <f t="shared" si="6"/>
        <v>754.5</v>
      </c>
    </row>
    <row r="90" spans="2:10" s="12" customFormat="1" ht="73.5" customHeight="1">
      <c r="B90" s="76" t="s">
        <v>267</v>
      </c>
      <c r="C90" s="110" t="s">
        <v>68</v>
      </c>
      <c r="D90" s="110" t="s">
        <v>111</v>
      </c>
      <c r="E90" s="51" t="s">
        <v>400</v>
      </c>
      <c r="F90" s="110" t="s">
        <v>133</v>
      </c>
      <c r="G90" s="110"/>
      <c r="H90" s="56">
        <f>H91</f>
        <v>719</v>
      </c>
      <c r="I90" s="56">
        <f>I91</f>
        <v>23.2</v>
      </c>
      <c r="J90" s="108">
        <f t="shared" si="6"/>
        <v>742.2</v>
      </c>
    </row>
    <row r="91" spans="2:10" s="9" customFormat="1" ht="28.5" customHeight="1">
      <c r="B91" s="76" t="s">
        <v>137</v>
      </c>
      <c r="C91" s="51" t="s">
        <v>68</v>
      </c>
      <c r="D91" s="51" t="s">
        <v>111</v>
      </c>
      <c r="E91" s="51" t="s">
        <v>400</v>
      </c>
      <c r="F91" s="51" t="s">
        <v>134</v>
      </c>
      <c r="G91" s="51"/>
      <c r="H91" s="57">
        <f>H92</f>
        <v>719</v>
      </c>
      <c r="I91" s="57">
        <f>I92</f>
        <v>23.2</v>
      </c>
      <c r="J91" s="108">
        <f t="shared" si="6"/>
        <v>742.2</v>
      </c>
    </row>
    <row r="92" spans="2:10" s="9" customFormat="1" ht="15">
      <c r="B92" s="78" t="s">
        <v>120</v>
      </c>
      <c r="C92" s="52" t="s">
        <v>68</v>
      </c>
      <c r="D92" s="52" t="s">
        <v>111</v>
      </c>
      <c r="E92" s="52" t="s">
        <v>400</v>
      </c>
      <c r="F92" s="52" t="s">
        <v>134</v>
      </c>
      <c r="G92" s="52" t="s">
        <v>104</v>
      </c>
      <c r="H92" s="58">
        <f>'вед.прил 9'!I374</f>
        <v>719</v>
      </c>
      <c r="I92" s="58">
        <f>'вед.прил 9'!J374</f>
        <v>23.2</v>
      </c>
      <c r="J92" s="109">
        <f t="shared" si="6"/>
        <v>742.2</v>
      </c>
    </row>
    <row r="93" spans="2:10" s="9" customFormat="1" ht="31.5" customHeight="1">
      <c r="B93" s="76" t="s">
        <v>135</v>
      </c>
      <c r="C93" s="51" t="s">
        <v>68</v>
      </c>
      <c r="D93" s="51" t="s">
        <v>111</v>
      </c>
      <c r="E93" s="51" t="s">
        <v>400</v>
      </c>
      <c r="F93" s="51" t="s">
        <v>136</v>
      </c>
      <c r="G93" s="51"/>
      <c r="H93" s="57">
        <f>H94</f>
        <v>35.5</v>
      </c>
      <c r="I93" s="57">
        <f>I94</f>
        <v>-23.2</v>
      </c>
      <c r="J93" s="108">
        <f t="shared" si="6"/>
        <v>12.3</v>
      </c>
    </row>
    <row r="94" spans="2:10" s="9" customFormat="1" ht="30">
      <c r="B94" s="77" t="s">
        <v>139</v>
      </c>
      <c r="C94" s="51" t="s">
        <v>68</v>
      </c>
      <c r="D94" s="51" t="s">
        <v>111</v>
      </c>
      <c r="E94" s="51" t="s">
        <v>400</v>
      </c>
      <c r="F94" s="51" t="s">
        <v>138</v>
      </c>
      <c r="G94" s="51"/>
      <c r="H94" s="57">
        <f>H95</f>
        <v>35.5</v>
      </c>
      <c r="I94" s="57">
        <f>I95</f>
        <v>-23.2</v>
      </c>
      <c r="J94" s="108">
        <f t="shared" si="6"/>
        <v>12.3</v>
      </c>
    </row>
    <row r="95" spans="2:10" s="9" customFormat="1" ht="15">
      <c r="B95" s="80" t="s">
        <v>120</v>
      </c>
      <c r="C95" s="52" t="s">
        <v>68</v>
      </c>
      <c r="D95" s="52" t="s">
        <v>111</v>
      </c>
      <c r="E95" s="52" t="s">
        <v>400</v>
      </c>
      <c r="F95" s="52" t="s">
        <v>138</v>
      </c>
      <c r="G95" s="52" t="s">
        <v>104</v>
      </c>
      <c r="H95" s="59">
        <f>'вед.прил 9'!I377</f>
        <v>35.5</v>
      </c>
      <c r="I95" s="59">
        <f>'вед.прил 9'!J377</f>
        <v>-23.2</v>
      </c>
      <c r="J95" s="109">
        <f t="shared" si="6"/>
        <v>12.3</v>
      </c>
    </row>
    <row r="96" spans="2:10" s="9" customFormat="1" ht="45">
      <c r="B96" s="84" t="s">
        <v>45</v>
      </c>
      <c r="C96" s="51" t="s">
        <v>68</v>
      </c>
      <c r="D96" s="51" t="s">
        <v>111</v>
      </c>
      <c r="E96" s="51" t="s">
        <v>399</v>
      </c>
      <c r="F96" s="51"/>
      <c r="G96" s="51"/>
      <c r="H96" s="56">
        <f>H97+H100</f>
        <v>324.4</v>
      </c>
      <c r="I96" s="56">
        <f>I97+I100</f>
        <v>0</v>
      </c>
      <c r="J96" s="108">
        <f t="shared" si="6"/>
        <v>324.4</v>
      </c>
    </row>
    <row r="97" spans="2:10" s="9" customFormat="1" ht="74.25" customHeight="1">
      <c r="B97" s="76" t="s">
        <v>267</v>
      </c>
      <c r="C97" s="110" t="s">
        <v>68</v>
      </c>
      <c r="D97" s="110" t="s">
        <v>111</v>
      </c>
      <c r="E97" s="51" t="s">
        <v>399</v>
      </c>
      <c r="F97" s="110" t="s">
        <v>133</v>
      </c>
      <c r="G97" s="110"/>
      <c r="H97" s="56">
        <f>H98</f>
        <v>276</v>
      </c>
      <c r="I97" s="56">
        <f>I98</f>
        <v>45.4</v>
      </c>
      <c r="J97" s="108">
        <f t="shared" si="6"/>
        <v>321.4</v>
      </c>
    </row>
    <row r="98" spans="2:10" s="9" customFormat="1" ht="27.75" customHeight="1">
      <c r="B98" s="76" t="s">
        <v>137</v>
      </c>
      <c r="C98" s="51" t="s">
        <v>68</v>
      </c>
      <c r="D98" s="51" t="s">
        <v>111</v>
      </c>
      <c r="E98" s="51" t="s">
        <v>399</v>
      </c>
      <c r="F98" s="51" t="s">
        <v>134</v>
      </c>
      <c r="G98" s="51"/>
      <c r="H98" s="57">
        <f>H99</f>
        <v>276</v>
      </c>
      <c r="I98" s="57">
        <f>I99</f>
        <v>45.4</v>
      </c>
      <c r="J98" s="108">
        <f t="shared" si="6"/>
        <v>321.4</v>
      </c>
    </row>
    <row r="99" spans="2:10" s="9" customFormat="1" ht="15">
      <c r="B99" s="78" t="s">
        <v>120</v>
      </c>
      <c r="C99" s="52" t="s">
        <v>68</v>
      </c>
      <c r="D99" s="52" t="s">
        <v>111</v>
      </c>
      <c r="E99" s="52" t="s">
        <v>399</v>
      </c>
      <c r="F99" s="52" t="s">
        <v>134</v>
      </c>
      <c r="G99" s="52" t="s">
        <v>104</v>
      </c>
      <c r="H99" s="58">
        <f>'вед.прил 9'!I381</f>
        <v>276</v>
      </c>
      <c r="I99" s="58">
        <f>'вед.прил 9'!J381</f>
        <v>45.4</v>
      </c>
      <c r="J99" s="109">
        <f t="shared" si="6"/>
        <v>321.4</v>
      </c>
    </row>
    <row r="100" spans="2:10" s="9" customFormat="1" ht="30">
      <c r="B100" s="76" t="s">
        <v>135</v>
      </c>
      <c r="C100" s="51" t="s">
        <v>68</v>
      </c>
      <c r="D100" s="51" t="s">
        <v>111</v>
      </c>
      <c r="E100" s="51" t="s">
        <v>399</v>
      </c>
      <c r="F100" s="51" t="s">
        <v>136</v>
      </c>
      <c r="G100" s="51"/>
      <c r="H100" s="56">
        <f>H101</f>
        <v>48.4</v>
      </c>
      <c r="I100" s="56">
        <f>I101</f>
        <v>-45.4</v>
      </c>
      <c r="J100" s="108">
        <f t="shared" si="6"/>
        <v>3</v>
      </c>
    </row>
    <row r="101" spans="2:10" s="9" customFormat="1" ht="30">
      <c r="B101" s="77" t="s">
        <v>139</v>
      </c>
      <c r="C101" s="51" t="s">
        <v>68</v>
      </c>
      <c r="D101" s="51" t="s">
        <v>111</v>
      </c>
      <c r="E101" s="51" t="s">
        <v>399</v>
      </c>
      <c r="F101" s="51" t="s">
        <v>138</v>
      </c>
      <c r="G101" s="51"/>
      <c r="H101" s="56">
        <f>H102</f>
        <v>48.4</v>
      </c>
      <c r="I101" s="56">
        <f>I102</f>
        <v>-45.4</v>
      </c>
      <c r="J101" s="108">
        <f t="shared" si="6"/>
        <v>3</v>
      </c>
    </row>
    <row r="102" spans="2:10" s="9" customFormat="1" ht="15">
      <c r="B102" s="78" t="s">
        <v>120</v>
      </c>
      <c r="C102" s="52" t="s">
        <v>68</v>
      </c>
      <c r="D102" s="52" t="s">
        <v>111</v>
      </c>
      <c r="E102" s="52" t="s">
        <v>399</v>
      </c>
      <c r="F102" s="52" t="s">
        <v>138</v>
      </c>
      <c r="G102" s="52" t="s">
        <v>104</v>
      </c>
      <c r="H102" s="58">
        <f>'вед.прил 9'!I384</f>
        <v>48.4</v>
      </c>
      <c r="I102" s="58">
        <f>'вед.прил 9'!J384</f>
        <v>-45.4</v>
      </c>
      <c r="J102" s="109">
        <f t="shared" si="6"/>
        <v>3</v>
      </c>
    </row>
    <row r="103" spans="2:10" s="9" customFormat="1" ht="30">
      <c r="B103" s="81" t="s">
        <v>132</v>
      </c>
      <c r="C103" s="51" t="s">
        <v>68</v>
      </c>
      <c r="D103" s="51" t="s">
        <v>111</v>
      </c>
      <c r="E103" s="51" t="s">
        <v>284</v>
      </c>
      <c r="F103" s="51"/>
      <c r="G103" s="51"/>
      <c r="H103" s="56">
        <f>H105+H107+H110</f>
        <v>6380.1</v>
      </c>
      <c r="I103" s="56">
        <f>I105+I107+I110</f>
        <v>0</v>
      </c>
      <c r="J103" s="108">
        <f t="shared" si="6"/>
        <v>6380.1</v>
      </c>
    </row>
    <row r="104" spans="2:10" s="9" customFormat="1" ht="74.25" customHeight="1">
      <c r="B104" s="76" t="s">
        <v>267</v>
      </c>
      <c r="C104" s="110" t="s">
        <v>68</v>
      </c>
      <c r="D104" s="110" t="s">
        <v>111</v>
      </c>
      <c r="E104" s="51" t="s">
        <v>284</v>
      </c>
      <c r="F104" s="110" t="s">
        <v>133</v>
      </c>
      <c r="G104" s="110"/>
      <c r="H104" s="56">
        <f>H105</f>
        <v>5853</v>
      </c>
      <c r="I104" s="56">
        <f>I105</f>
        <v>0</v>
      </c>
      <c r="J104" s="108">
        <f t="shared" si="6"/>
        <v>5853</v>
      </c>
    </row>
    <row r="105" spans="2:10" ht="28.5" customHeight="1">
      <c r="B105" s="76" t="s">
        <v>137</v>
      </c>
      <c r="C105" s="51" t="s">
        <v>68</v>
      </c>
      <c r="D105" s="51" t="s">
        <v>111</v>
      </c>
      <c r="E105" s="51" t="s">
        <v>284</v>
      </c>
      <c r="F105" s="51" t="s">
        <v>134</v>
      </c>
      <c r="G105" s="51"/>
      <c r="H105" s="57">
        <f>H106</f>
        <v>5853</v>
      </c>
      <c r="I105" s="57">
        <f>I106</f>
        <v>0</v>
      </c>
      <c r="J105" s="108">
        <f t="shared" si="6"/>
        <v>5853</v>
      </c>
    </row>
    <row r="106" spans="2:10" s="16" customFormat="1" ht="15">
      <c r="B106" s="78" t="s">
        <v>119</v>
      </c>
      <c r="C106" s="51" t="s">
        <v>68</v>
      </c>
      <c r="D106" s="51" t="s">
        <v>111</v>
      </c>
      <c r="E106" s="52" t="s">
        <v>284</v>
      </c>
      <c r="F106" s="52" t="s">
        <v>134</v>
      </c>
      <c r="G106" s="52" t="s">
        <v>103</v>
      </c>
      <c r="H106" s="58">
        <f>'вед.прил 9'!I210</f>
        <v>5853</v>
      </c>
      <c r="I106" s="58">
        <f>'вед.прил 9'!J210</f>
        <v>0</v>
      </c>
      <c r="J106" s="109">
        <f t="shared" si="6"/>
        <v>5853</v>
      </c>
    </row>
    <row r="107" spans="2:10" s="16" customFormat="1" ht="28.5" customHeight="1">
      <c r="B107" s="76" t="s">
        <v>135</v>
      </c>
      <c r="C107" s="51" t="s">
        <v>68</v>
      </c>
      <c r="D107" s="51" t="s">
        <v>111</v>
      </c>
      <c r="E107" s="51" t="s">
        <v>284</v>
      </c>
      <c r="F107" s="51" t="s">
        <v>136</v>
      </c>
      <c r="G107" s="51"/>
      <c r="H107" s="57">
        <f>H108</f>
        <v>523.1</v>
      </c>
      <c r="I107" s="57">
        <f>I108</f>
        <v>-20.5</v>
      </c>
      <c r="J107" s="108">
        <f t="shared" si="6"/>
        <v>502.6</v>
      </c>
    </row>
    <row r="108" spans="2:10" s="16" customFormat="1" ht="30">
      <c r="B108" s="77" t="s">
        <v>139</v>
      </c>
      <c r="C108" s="51" t="s">
        <v>68</v>
      </c>
      <c r="D108" s="51" t="s">
        <v>111</v>
      </c>
      <c r="E108" s="51" t="s">
        <v>284</v>
      </c>
      <c r="F108" s="51" t="s">
        <v>138</v>
      </c>
      <c r="G108" s="51"/>
      <c r="H108" s="57">
        <f>H109</f>
        <v>523.1</v>
      </c>
      <c r="I108" s="57">
        <f>I109</f>
        <v>-20.5</v>
      </c>
      <c r="J108" s="108">
        <f t="shared" si="6"/>
        <v>502.6</v>
      </c>
    </row>
    <row r="109" spans="2:10" s="15" customFormat="1" ht="15">
      <c r="B109" s="80" t="s">
        <v>119</v>
      </c>
      <c r="C109" s="51" t="s">
        <v>68</v>
      </c>
      <c r="D109" s="51" t="s">
        <v>111</v>
      </c>
      <c r="E109" s="52" t="s">
        <v>284</v>
      </c>
      <c r="F109" s="52" t="s">
        <v>138</v>
      </c>
      <c r="G109" s="52" t="s">
        <v>103</v>
      </c>
      <c r="H109" s="59">
        <f>'вед.прил 9'!I213</f>
        <v>523.1</v>
      </c>
      <c r="I109" s="59">
        <f>'вед.прил 9'!J213</f>
        <v>-20.5</v>
      </c>
      <c r="J109" s="109">
        <f t="shared" si="6"/>
        <v>502.6</v>
      </c>
    </row>
    <row r="110" spans="2:10" s="15" customFormat="1" ht="15">
      <c r="B110" s="77" t="s">
        <v>148</v>
      </c>
      <c r="C110" s="51" t="s">
        <v>68</v>
      </c>
      <c r="D110" s="51" t="s">
        <v>111</v>
      </c>
      <c r="E110" s="51" t="s">
        <v>284</v>
      </c>
      <c r="F110" s="51" t="s">
        <v>147</v>
      </c>
      <c r="G110" s="51"/>
      <c r="H110" s="56">
        <f>H113+H111</f>
        <v>4</v>
      </c>
      <c r="I110" s="56">
        <f>I113+I111</f>
        <v>20.5</v>
      </c>
      <c r="J110" s="108">
        <f t="shared" si="6"/>
        <v>24.5</v>
      </c>
    </row>
    <row r="111" spans="2:10" s="15" customFormat="1" ht="15">
      <c r="B111" s="77" t="s">
        <v>488</v>
      </c>
      <c r="C111" s="51" t="s">
        <v>68</v>
      </c>
      <c r="D111" s="51" t="s">
        <v>111</v>
      </c>
      <c r="E111" s="51" t="s">
        <v>284</v>
      </c>
      <c r="F111" s="51" t="s">
        <v>489</v>
      </c>
      <c r="G111" s="51"/>
      <c r="H111" s="56">
        <f>H112</f>
        <v>0</v>
      </c>
      <c r="I111" s="56">
        <f>I112</f>
        <v>3</v>
      </c>
      <c r="J111" s="108">
        <f>J112</f>
        <v>3</v>
      </c>
    </row>
    <row r="112" spans="2:10" s="15" customFormat="1" ht="15">
      <c r="B112" s="78" t="s">
        <v>119</v>
      </c>
      <c r="C112" s="52" t="s">
        <v>68</v>
      </c>
      <c r="D112" s="52" t="s">
        <v>111</v>
      </c>
      <c r="E112" s="52" t="s">
        <v>284</v>
      </c>
      <c r="F112" s="52" t="s">
        <v>489</v>
      </c>
      <c r="G112" s="52" t="s">
        <v>103</v>
      </c>
      <c r="H112" s="58">
        <f>'вед.прил 9'!I216</f>
        <v>0</v>
      </c>
      <c r="I112" s="58">
        <f>'вед.прил 9'!J216</f>
        <v>3</v>
      </c>
      <c r="J112" s="109">
        <f>'вед.прил 9'!K216</f>
        <v>3</v>
      </c>
    </row>
    <row r="113" spans="2:10" s="15" customFormat="1" ht="15">
      <c r="B113" s="77" t="s">
        <v>150</v>
      </c>
      <c r="C113" s="51" t="s">
        <v>68</v>
      </c>
      <c r="D113" s="51" t="s">
        <v>111</v>
      </c>
      <c r="E113" s="51" t="s">
        <v>284</v>
      </c>
      <c r="F113" s="51" t="s">
        <v>149</v>
      </c>
      <c r="G113" s="51"/>
      <c r="H113" s="56">
        <f>H114</f>
        <v>4</v>
      </c>
      <c r="I113" s="56">
        <f>I114</f>
        <v>17.5</v>
      </c>
      <c r="J113" s="108">
        <f t="shared" si="6"/>
        <v>21.5</v>
      </c>
    </row>
    <row r="114" spans="2:10" s="15" customFormat="1" ht="15">
      <c r="B114" s="78" t="s">
        <v>119</v>
      </c>
      <c r="C114" s="52" t="s">
        <v>68</v>
      </c>
      <c r="D114" s="52" t="s">
        <v>111</v>
      </c>
      <c r="E114" s="52" t="s">
        <v>284</v>
      </c>
      <c r="F114" s="52" t="s">
        <v>149</v>
      </c>
      <c r="G114" s="52" t="s">
        <v>103</v>
      </c>
      <c r="H114" s="58">
        <f>'вед.прил 9'!I218</f>
        <v>4</v>
      </c>
      <c r="I114" s="58">
        <f>'вед.прил 9'!J218</f>
        <v>17.5</v>
      </c>
      <c r="J114" s="109">
        <f t="shared" si="6"/>
        <v>21.5</v>
      </c>
    </row>
    <row r="115" spans="2:10" s="15" customFormat="1" ht="58.5" customHeight="1">
      <c r="B115" s="77" t="s">
        <v>243</v>
      </c>
      <c r="C115" s="51" t="s">
        <v>68</v>
      </c>
      <c r="D115" s="51" t="s">
        <v>111</v>
      </c>
      <c r="E115" s="51" t="s">
        <v>15</v>
      </c>
      <c r="F115" s="51"/>
      <c r="G115" s="51"/>
      <c r="H115" s="56">
        <f>H116+H119</f>
        <v>726.1</v>
      </c>
      <c r="I115" s="56">
        <f>I116+I119</f>
        <v>0</v>
      </c>
      <c r="J115" s="108">
        <f t="shared" si="6"/>
        <v>726.1</v>
      </c>
    </row>
    <row r="116" spans="2:10" s="15" customFormat="1" ht="30" customHeight="1">
      <c r="B116" s="76" t="s">
        <v>135</v>
      </c>
      <c r="C116" s="51" t="s">
        <v>68</v>
      </c>
      <c r="D116" s="51" t="s">
        <v>111</v>
      </c>
      <c r="E116" s="51" t="s">
        <v>15</v>
      </c>
      <c r="F116" s="51" t="s">
        <v>136</v>
      </c>
      <c r="G116" s="51"/>
      <c r="H116" s="56">
        <f>H117</f>
        <v>718.2</v>
      </c>
      <c r="I116" s="56">
        <f>I117</f>
        <v>0</v>
      </c>
      <c r="J116" s="108">
        <f t="shared" si="6"/>
        <v>718.2</v>
      </c>
    </row>
    <row r="117" spans="2:10" s="15" customFormat="1" ht="30">
      <c r="B117" s="77" t="s">
        <v>139</v>
      </c>
      <c r="C117" s="51" t="s">
        <v>68</v>
      </c>
      <c r="D117" s="51" t="s">
        <v>111</v>
      </c>
      <c r="E117" s="51" t="s">
        <v>15</v>
      </c>
      <c r="F117" s="51" t="s">
        <v>138</v>
      </c>
      <c r="G117" s="51"/>
      <c r="H117" s="56">
        <f>H118</f>
        <v>718.2</v>
      </c>
      <c r="I117" s="56">
        <f>I118</f>
        <v>0</v>
      </c>
      <c r="J117" s="108">
        <f t="shared" si="6"/>
        <v>718.2</v>
      </c>
    </row>
    <row r="118" spans="2:10" s="16" customFormat="1" ht="15">
      <c r="B118" s="80" t="s">
        <v>119</v>
      </c>
      <c r="C118" s="52" t="s">
        <v>68</v>
      </c>
      <c r="D118" s="52" t="s">
        <v>111</v>
      </c>
      <c r="E118" s="52" t="s">
        <v>15</v>
      </c>
      <c r="F118" s="52" t="s">
        <v>138</v>
      </c>
      <c r="G118" s="52" t="s">
        <v>103</v>
      </c>
      <c r="H118" s="58">
        <f>'вед.прил 9'!I222</f>
        <v>718.2</v>
      </c>
      <c r="I118" s="58">
        <f>'вед.прил 9'!J222</f>
        <v>0</v>
      </c>
      <c r="J118" s="109">
        <f t="shared" si="6"/>
        <v>718.2</v>
      </c>
    </row>
    <row r="119" spans="2:10" s="16" customFormat="1" ht="15">
      <c r="B119" s="77" t="s">
        <v>148</v>
      </c>
      <c r="C119" s="51" t="s">
        <v>68</v>
      </c>
      <c r="D119" s="51" t="s">
        <v>111</v>
      </c>
      <c r="E119" s="51" t="s">
        <v>15</v>
      </c>
      <c r="F119" s="51" t="s">
        <v>147</v>
      </c>
      <c r="G119" s="51"/>
      <c r="H119" s="56">
        <f>H120</f>
        <v>7.9</v>
      </c>
      <c r="I119" s="56">
        <f>I120</f>
        <v>0</v>
      </c>
      <c r="J119" s="108">
        <f t="shared" si="6"/>
        <v>7.9</v>
      </c>
    </row>
    <row r="120" spans="2:10" s="15" customFormat="1" ht="15">
      <c r="B120" s="77" t="s">
        <v>150</v>
      </c>
      <c r="C120" s="51" t="s">
        <v>68</v>
      </c>
      <c r="D120" s="51" t="s">
        <v>111</v>
      </c>
      <c r="E120" s="51" t="s">
        <v>15</v>
      </c>
      <c r="F120" s="51" t="s">
        <v>149</v>
      </c>
      <c r="G120" s="51"/>
      <c r="H120" s="56">
        <f>H121</f>
        <v>7.9</v>
      </c>
      <c r="I120" s="56">
        <f>I121</f>
        <v>0</v>
      </c>
      <c r="J120" s="108">
        <f t="shared" si="6"/>
        <v>7.9</v>
      </c>
    </row>
    <row r="121" spans="2:10" s="9" customFormat="1" ht="15">
      <c r="B121" s="78" t="s">
        <v>119</v>
      </c>
      <c r="C121" s="52" t="s">
        <v>68</v>
      </c>
      <c r="D121" s="52" t="s">
        <v>111</v>
      </c>
      <c r="E121" s="52" t="s">
        <v>15</v>
      </c>
      <c r="F121" s="52" t="s">
        <v>149</v>
      </c>
      <c r="G121" s="52" t="s">
        <v>103</v>
      </c>
      <c r="H121" s="58">
        <f>'вед.прил 9'!I225</f>
        <v>7.9</v>
      </c>
      <c r="I121" s="58">
        <f>'вед.прил 9'!J225</f>
        <v>0</v>
      </c>
      <c r="J121" s="109">
        <f t="shared" si="6"/>
        <v>7.9</v>
      </c>
    </row>
    <row r="122" spans="2:10" s="9" customFormat="1" ht="42.75" customHeight="1">
      <c r="B122" s="77" t="s">
        <v>465</v>
      </c>
      <c r="C122" s="51" t="s">
        <v>68</v>
      </c>
      <c r="D122" s="51" t="s">
        <v>111</v>
      </c>
      <c r="E122" s="51" t="s">
        <v>466</v>
      </c>
      <c r="F122" s="51"/>
      <c r="G122" s="51"/>
      <c r="H122" s="56">
        <f>H126+H123</f>
        <v>14600.2</v>
      </c>
      <c r="I122" s="56">
        <f>I126+I123</f>
        <v>-13593.400000000001</v>
      </c>
      <c r="J122" s="108">
        <f t="shared" si="6"/>
        <v>1006.7999999999993</v>
      </c>
    </row>
    <row r="123" spans="2:10" s="9" customFormat="1" ht="30" customHeight="1">
      <c r="B123" s="76" t="s">
        <v>135</v>
      </c>
      <c r="C123" s="51" t="s">
        <v>68</v>
      </c>
      <c r="D123" s="51" t="s">
        <v>111</v>
      </c>
      <c r="E123" s="51" t="s">
        <v>493</v>
      </c>
      <c r="F123" s="51" t="s">
        <v>136</v>
      </c>
      <c r="G123" s="51"/>
      <c r="H123" s="56">
        <f aca="true" t="shared" si="7" ref="H123:J124">H124</f>
        <v>0</v>
      </c>
      <c r="I123" s="56">
        <f t="shared" si="7"/>
        <v>814.3</v>
      </c>
      <c r="J123" s="108">
        <f t="shared" si="7"/>
        <v>814.3</v>
      </c>
    </row>
    <row r="124" spans="2:10" s="9" customFormat="1" ht="29.25" customHeight="1">
      <c r="B124" s="77" t="s">
        <v>139</v>
      </c>
      <c r="C124" s="51" t="s">
        <v>68</v>
      </c>
      <c r="D124" s="51" t="s">
        <v>111</v>
      </c>
      <c r="E124" s="51" t="s">
        <v>493</v>
      </c>
      <c r="F124" s="51" t="s">
        <v>138</v>
      </c>
      <c r="G124" s="51"/>
      <c r="H124" s="56">
        <f t="shared" si="7"/>
        <v>0</v>
      </c>
      <c r="I124" s="56">
        <f t="shared" si="7"/>
        <v>814.3</v>
      </c>
      <c r="J124" s="108">
        <f t="shared" si="7"/>
        <v>814.3</v>
      </c>
    </row>
    <row r="125" spans="2:10" s="9" customFormat="1" ht="18.75" customHeight="1">
      <c r="B125" s="78" t="s">
        <v>119</v>
      </c>
      <c r="C125" s="52" t="s">
        <v>68</v>
      </c>
      <c r="D125" s="52" t="s">
        <v>111</v>
      </c>
      <c r="E125" s="52" t="s">
        <v>493</v>
      </c>
      <c r="F125" s="52" t="s">
        <v>138</v>
      </c>
      <c r="G125" s="52" t="s">
        <v>103</v>
      </c>
      <c r="H125" s="58">
        <f>'вед.прил 9'!I229</f>
        <v>0</v>
      </c>
      <c r="I125" s="58">
        <f>'вед.прил 9'!J229</f>
        <v>814.3</v>
      </c>
      <c r="J125" s="109">
        <f>'вед.прил 9'!K229</f>
        <v>814.3</v>
      </c>
    </row>
    <row r="126" spans="2:10" s="9" customFormat="1" ht="15">
      <c r="B126" s="77" t="s">
        <v>148</v>
      </c>
      <c r="C126" s="51" t="s">
        <v>68</v>
      </c>
      <c r="D126" s="51" t="s">
        <v>111</v>
      </c>
      <c r="E126" s="51" t="s">
        <v>466</v>
      </c>
      <c r="F126" s="51" t="s">
        <v>147</v>
      </c>
      <c r="G126" s="51"/>
      <c r="H126" s="56">
        <f>H127</f>
        <v>14600.2</v>
      </c>
      <c r="I126" s="56">
        <f>I127</f>
        <v>-14407.7</v>
      </c>
      <c r="J126" s="108">
        <f t="shared" si="6"/>
        <v>192.5</v>
      </c>
    </row>
    <row r="127" spans="2:10" s="9" customFormat="1" ht="15">
      <c r="B127" s="77" t="s">
        <v>431</v>
      </c>
      <c r="C127" s="51" t="s">
        <v>68</v>
      </c>
      <c r="D127" s="51" t="s">
        <v>111</v>
      </c>
      <c r="E127" s="51" t="s">
        <v>466</v>
      </c>
      <c r="F127" s="51" t="s">
        <v>430</v>
      </c>
      <c r="G127" s="51"/>
      <c r="H127" s="56">
        <f>H128</f>
        <v>14600.2</v>
      </c>
      <c r="I127" s="56">
        <f>I128</f>
        <v>-14407.7</v>
      </c>
      <c r="J127" s="108">
        <f t="shared" si="6"/>
        <v>192.5</v>
      </c>
    </row>
    <row r="128" spans="2:10" s="9" customFormat="1" ht="15">
      <c r="B128" s="78" t="s">
        <v>119</v>
      </c>
      <c r="C128" s="52" t="s">
        <v>68</v>
      </c>
      <c r="D128" s="52" t="s">
        <v>111</v>
      </c>
      <c r="E128" s="52" t="s">
        <v>466</v>
      </c>
      <c r="F128" s="52" t="s">
        <v>430</v>
      </c>
      <c r="G128" s="52" t="s">
        <v>103</v>
      </c>
      <c r="H128" s="58">
        <f>'вед.прил 9'!I881</f>
        <v>14600.2</v>
      </c>
      <c r="I128" s="58">
        <f>'вед.прил 9'!J881</f>
        <v>-14407.7</v>
      </c>
      <c r="J128" s="109">
        <f t="shared" si="6"/>
        <v>192.5</v>
      </c>
    </row>
    <row r="129" spans="2:10" s="9" customFormat="1" ht="58.5" customHeight="1">
      <c r="B129" s="77" t="s">
        <v>280</v>
      </c>
      <c r="C129" s="51" t="s">
        <v>68</v>
      </c>
      <c r="D129" s="51" t="s">
        <v>111</v>
      </c>
      <c r="E129" s="51" t="s">
        <v>287</v>
      </c>
      <c r="F129" s="51"/>
      <c r="G129" s="51"/>
      <c r="H129" s="56">
        <f aca="true" t="shared" si="8" ref="H129:I131">H130</f>
        <v>3200</v>
      </c>
      <c r="I129" s="56">
        <f t="shared" si="8"/>
        <v>-2347.3</v>
      </c>
      <c r="J129" s="108">
        <f t="shared" si="6"/>
        <v>852.6999999999998</v>
      </c>
    </row>
    <row r="130" spans="2:10" s="9" customFormat="1" ht="30" customHeight="1">
      <c r="B130" s="77" t="s">
        <v>135</v>
      </c>
      <c r="C130" s="51" t="s">
        <v>68</v>
      </c>
      <c r="D130" s="51" t="s">
        <v>111</v>
      </c>
      <c r="E130" s="51" t="s">
        <v>287</v>
      </c>
      <c r="F130" s="51" t="s">
        <v>136</v>
      </c>
      <c r="G130" s="51"/>
      <c r="H130" s="56">
        <f t="shared" si="8"/>
        <v>3200</v>
      </c>
      <c r="I130" s="56">
        <f t="shared" si="8"/>
        <v>-2347.3</v>
      </c>
      <c r="J130" s="108">
        <f t="shared" si="6"/>
        <v>852.6999999999998</v>
      </c>
    </row>
    <row r="131" spans="2:10" s="9" customFormat="1" ht="30">
      <c r="B131" s="77" t="s">
        <v>139</v>
      </c>
      <c r="C131" s="51" t="s">
        <v>68</v>
      </c>
      <c r="D131" s="51" t="s">
        <v>111</v>
      </c>
      <c r="E131" s="51" t="s">
        <v>287</v>
      </c>
      <c r="F131" s="51" t="s">
        <v>138</v>
      </c>
      <c r="G131" s="51"/>
      <c r="H131" s="56">
        <f t="shared" si="8"/>
        <v>3200</v>
      </c>
      <c r="I131" s="56">
        <f t="shared" si="8"/>
        <v>-2347.3</v>
      </c>
      <c r="J131" s="108">
        <f t="shared" si="6"/>
        <v>852.6999999999998</v>
      </c>
    </row>
    <row r="132" spans="2:10" s="9" customFormat="1" ht="15">
      <c r="B132" s="78" t="s">
        <v>119</v>
      </c>
      <c r="C132" s="52" t="s">
        <v>68</v>
      </c>
      <c r="D132" s="52" t="s">
        <v>111</v>
      </c>
      <c r="E132" s="52" t="s">
        <v>287</v>
      </c>
      <c r="F132" s="52" t="s">
        <v>138</v>
      </c>
      <c r="G132" s="52" t="s">
        <v>103</v>
      </c>
      <c r="H132" s="58">
        <f>'вед.прил 9'!I31+'вед.прил 9'!I233</f>
        <v>3200</v>
      </c>
      <c r="I132" s="58">
        <f>'вед.прил 9'!J31+'вед.прил 9'!J233</f>
        <v>-2347.3</v>
      </c>
      <c r="J132" s="109">
        <f t="shared" si="6"/>
        <v>852.6999999999998</v>
      </c>
    </row>
    <row r="133" spans="2:10" ht="44.25" customHeight="1">
      <c r="B133" s="77" t="s">
        <v>242</v>
      </c>
      <c r="C133" s="51" t="s">
        <v>68</v>
      </c>
      <c r="D133" s="51" t="s">
        <v>111</v>
      </c>
      <c r="E133" s="51" t="s">
        <v>288</v>
      </c>
      <c r="F133" s="51"/>
      <c r="G133" s="51"/>
      <c r="H133" s="56">
        <f>H134+H140+H137</f>
        <v>495</v>
      </c>
      <c r="I133" s="56">
        <f>I134+I140+I137</f>
        <v>0</v>
      </c>
      <c r="J133" s="108">
        <f t="shared" si="6"/>
        <v>495</v>
      </c>
    </row>
    <row r="134" spans="2:10" ht="27.75" customHeight="1">
      <c r="B134" s="76" t="s">
        <v>135</v>
      </c>
      <c r="C134" s="51" t="s">
        <v>68</v>
      </c>
      <c r="D134" s="51" t="s">
        <v>111</v>
      </c>
      <c r="E134" s="51" t="s">
        <v>288</v>
      </c>
      <c r="F134" s="51" t="s">
        <v>136</v>
      </c>
      <c r="G134" s="51"/>
      <c r="H134" s="57">
        <f>H135</f>
        <v>465</v>
      </c>
      <c r="I134" s="57">
        <f>I135</f>
        <v>-110</v>
      </c>
      <c r="J134" s="108">
        <f t="shared" si="6"/>
        <v>355</v>
      </c>
    </row>
    <row r="135" spans="2:10" ht="30">
      <c r="B135" s="77" t="s">
        <v>139</v>
      </c>
      <c r="C135" s="51" t="s">
        <v>68</v>
      </c>
      <c r="D135" s="51" t="s">
        <v>111</v>
      </c>
      <c r="E135" s="51" t="s">
        <v>288</v>
      </c>
      <c r="F135" s="51" t="s">
        <v>138</v>
      </c>
      <c r="G135" s="51"/>
      <c r="H135" s="57">
        <f>H136</f>
        <v>465</v>
      </c>
      <c r="I135" s="57">
        <f>I136</f>
        <v>-110</v>
      </c>
      <c r="J135" s="108">
        <f t="shared" si="6"/>
        <v>355</v>
      </c>
    </row>
    <row r="136" spans="2:10" ht="15">
      <c r="B136" s="80" t="s">
        <v>119</v>
      </c>
      <c r="C136" s="52" t="s">
        <v>68</v>
      </c>
      <c r="D136" s="52" t="s">
        <v>111</v>
      </c>
      <c r="E136" s="52" t="s">
        <v>288</v>
      </c>
      <c r="F136" s="52" t="s">
        <v>138</v>
      </c>
      <c r="G136" s="52" t="s">
        <v>103</v>
      </c>
      <c r="H136" s="59">
        <f>'вед.прил 9'!I357+'вед.прил 9'!I35</f>
        <v>465</v>
      </c>
      <c r="I136" s="59">
        <f>'вед.прил 9'!J357+'вед.прил 9'!J35</f>
        <v>-110</v>
      </c>
      <c r="J136" s="109">
        <f t="shared" si="6"/>
        <v>355</v>
      </c>
    </row>
    <row r="137" spans="2:10" ht="30">
      <c r="B137" s="76" t="s">
        <v>152</v>
      </c>
      <c r="C137" s="51" t="s">
        <v>68</v>
      </c>
      <c r="D137" s="51" t="s">
        <v>111</v>
      </c>
      <c r="E137" s="51" t="s">
        <v>288</v>
      </c>
      <c r="F137" s="51" t="s">
        <v>151</v>
      </c>
      <c r="G137" s="52"/>
      <c r="H137" s="57">
        <f aca="true" t="shared" si="9" ref="H137:J138">H138</f>
        <v>0</v>
      </c>
      <c r="I137" s="57">
        <f t="shared" si="9"/>
        <v>110</v>
      </c>
      <c r="J137" s="108">
        <f t="shared" si="9"/>
        <v>110</v>
      </c>
    </row>
    <row r="138" spans="2:10" ht="15">
      <c r="B138" s="118" t="s">
        <v>9</v>
      </c>
      <c r="C138" s="51" t="s">
        <v>68</v>
      </c>
      <c r="D138" s="51" t="s">
        <v>111</v>
      </c>
      <c r="E138" s="51" t="s">
        <v>288</v>
      </c>
      <c r="F138" s="51" t="s">
        <v>8</v>
      </c>
      <c r="G138" s="52"/>
      <c r="H138" s="57">
        <f t="shared" si="9"/>
        <v>0</v>
      </c>
      <c r="I138" s="57">
        <f t="shared" si="9"/>
        <v>110</v>
      </c>
      <c r="J138" s="108">
        <f t="shared" si="9"/>
        <v>110</v>
      </c>
    </row>
    <row r="139" spans="2:10" ht="15">
      <c r="B139" s="80" t="s">
        <v>119</v>
      </c>
      <c r="C139" s="52" t="s">
        <v>68</v>
      </c>
      <c r="D139" s="52" t="s">
        <v>111</v>
      </c>
      <c r="E139" s="52" t="s">
        <v>288</v>
      </c>
      <c r="F139" s="52" t="s">
        <v>8</v>
      </c>
      <c r="G139" s="52" t="s">
        <v>103</v>
      </c>
      <c r="H139" s="59">
        <f>'вед.прил 9'!I360</f>
        <v>0</v>
      </c>
      <c r="I139" s="59">
        <f>'вед.прил 9'!J360</f>
        <v>110</v>
      </c>
      <c r="J139" s="109">
        <f>'вед.прил 9'!K360</f>
        <v>110</v>
      </c>
    </row>
    <row r="140" spans="2:10" ht="18" customHeight="1">
      <c r="B140" s="77" t="s">
        <v>148</v>
      </c>
      <c r="C140" s="51" t="s">
        <v>68</v>
      </c>
      <c r="D140" s="51" t="s">
        <v>111</v>
      </c>
      <c r="E140" s="51" t="s">
        <v>288</v>
      </c>
      <c r="F140" s="51" t="s">
        <v>147</v>
      </c>
      <c r="G140" s="51"/>
      <c r="H140" s="57">
        <f>H141</f>
        <v>30</v>
      </c>
      <c r="I140" s="57">
        <f>I141</f>
        <v>0</v>
      </c>
      <c r="J140" s="108">
        <f t="shared" si="6"/>
        <v>30</v>
      </c>
    </row>
    <row r="141" spans="2:10" ht="15">
      <c r="B141" s="77" t="s">
        <v>150</v>
      </c>
      <c r="C141" s="51" t="s">
        <v>68</v>
      </c>
      <c r="D141" s="51" t="s">
        <v>111</v>
      </c>
      <c r="E141" s="51" t="s">
        <v>288</v>
      </c>
      <c r="F141" s="51" t="s">
        <v>149</v>
      </c>
      <c r="G141" s="51"/>
      <c r="H141" s="57">
        <f>H142</f>
        <v>30</v>
      </c>
      <c r="I141" s="57">
        <f>I142</f>
        <v>0</v>
      </c>
      <c r="J141" s="108">
        <f t="shared" si="6"/>
        <v>30</v>
      </c>
    </row>
    <row r="142" spans="2:10" ht="15">
      <c r="B142" s="80" t="s">
        <v>119</v>
      </c>
      <c r="C142" s="52" t="s">
        <v>68</v>
      </c>
      <c r="D142" s="52" t="s">
        <v>111</v>
      </c>
      <c r="E142" s="52" t="s">
        <v>288</v>
      </c>
      <c r="F142" s="52" t="s">
        <v>149</v>
      </c>
      <c r="G142" s="52" t="s">
        <v>103</v>
      </c>
      <c r="H142" s="59">
        <f>'вед.прил 9'!I363</f>
        <v>30</v>
      </c>
      <c r="I142" s="59">
        <f>'вед.прил 9'!J363</f>
        <v>0</v>
      </c>
      <c r="J142" s="109">
        <f t="shared" si="6"/>
        <v>30</v>
      </c>
    </row>
    <row r="143" spans="2:10" s="21" customFormat="1" ht="43.5" customHeight="1">
      <c r="B143" s="76" t="s">
        <v>444</v>
      </c>
      <c r="C143" s="51" t="s">
        <v>68</v>
      </c>
      <c r="D143" s="51" t="s">
        <v>111</v>
      </c>
      <c r="E143" s="51" t="s">
        <v>406</v>
      </c>
      <c r="F143" s="51"/>
      <c r="G143" s="51"/>
      <c r="H143" s="57">
        <f aca="true" t="shared" si="10" ref="H143:I147">H144</f>
        <v>50</v>
      </c>
      <c r="I143" s="57">
        <f t="shared" si="10"/>
        <v>0</v>
      </c>
      <c r="J143" s="108">
        <f t="shared" si="6"/>
        <v>50</v>
      </c>
    </row>
    <row r="144" spans="2:10" s="21" customFormat="1" ht="120.75" customHeight="1">
      <c r="B144" s="76" t="s">
        <v>446</v>
      </c>
      <c r="C144" s="51" t="s">
        <v>68</v>
      </c>
      <c r="D144" s="51" t="s">
        <v>111</v>
      </c>
      <c r="E144" s="51" t="s">
        <v>407</v>
      </c>
      <c r="F144" s="51"/>
      <c r="G144" s="51"/>
      <c r="H144" s="57">
        <f t="shared" si="10"/>
        <v>50</v>
      </c>
      <c r="I144" s="57">
        <f t="shared" si="10"/>
        <v>0</v>
      </c>
      <c r="J144" s="108">
        <f t="shared" si="6"/>
        <v>50</v>
      </c>
    </row>
    <row r="145" spans="2:10" s="21" customFormat="1" ht="15" customHeight="1">
      <c r="B145" s="77" t="s">
        <v>312</v>
      </c>
      <c r="C145" s="51" t="s">
        <v>68</v>
      </c>
      <c r="D145" s="51" t="s">
        <v>111</v>
      </c>
      <c r="E145" s="51" t="s">
        <v>408</v>
      </c>
      <c r="F145" s="51"/>
      <c r="G145" s="51"/>
      <c r="H145" s="57">
        <f t="shared" si="10"/>
        <v>50</v>
      </c>
      <c r="I145" s="57">
        <f t="shared" si="10"/>
        <v>0</v>
      </c>
      <c r="J145" s="108">
        <f t="shared" si="6"/>
        <v>50</v>
      </c>
    </row>
    <row r="146" spans="2:10" s="21" customFormat="1" ht="30.75" customHeight="1">
      <c r="B146" s="76" t="s">
        <v>135</v>
      </c>
      <c r="C146" s="51" t="s">
        <v>68</v>
      </c>
      <c r="D146" s="51" t="s">
        <v>111</v>
      </c>
      <c r="E146" s="51" t="s">
        <v>408</v>
      </c>
      <c r="F146" s="51" t="s">
        <v>136</v>
      </c>
      <c r="G146" s="51"/>
      <c r="H146" s="57">
        <f t="shared" si="10"/>
        <v>50</v>
      </c>
      <c r="I146" s="57">
        <f t="shared" si="10"/>
        <v>0</v>
      </c>
      <c r="J146" s="108">
        <f t="shared" si="6"/>
        <v>50</v>
      </c>
    </row>
    <row r="147" spans="2:10" s="21" customFormat="1" ht="30">
      <c r="B147" s="77" t="s">
        <v>139</v>
      </c>
      <c r="C147" s="51" t="s">
        <v>68</v>
      </c>
      <c r="D147" s="51" t="s">
        <v>111</v>
      </c>
      <c r="E147" s="51" t="s">
        <v>408</v>
      </c>
      <c r="F147" s="51" t="s">
        <v>138</v>
      </c>
      <c r="G147" s="51"/>
      <c r="H147" s="57">
        <f t="shared" si="10"/>
        <v>50</v>
      </c>
      <c r="I147" s="57">
        <f t="shared" si="10"/>
        <v>0</v>
      </c>
      <c r="J147" s="108">
        <f aca="true" t="shared" si="11" ref="J147:J219">H147+I147</f>
        <v>50</v>
      </c>
    </row>
    <row r="148" spans="2:10" ht="15">
      <c r="B148" s="80" t="s">
        <v>119</v>
      </c>
      <c r="C148" s="52" t="s">
        <v>68</v>
      </c>
      <c r="D148" s="52" t="s">
        <v>111</v>
      </c>
      <c r="E148" s="52" t="s">
        <v>408</v>
      </c>
      <c r="F148" s="52" t="s">
        <v>138</v>
      </c>
      <c r="G148" s="52" t="s">
        <v>103</v>
      </c>
      <c r="H148" s="59">
        <f>'вед.прил 9'!I340</f>
        <v>50</v>
      </c>
      <c r="I148" s="59">
        <f>'вед.прил 9'!J340</f>
        <v>0</v>
      </c>
      <c r="J148" s="109">
        <f t="shared" si="11"/>
        <v>50</v>
      </c>
    </row>
    <row r="149" spans="2:10" ht="45">
      <c r="B149" s="76" t="s">
        <v>207</v>
      </c>
      <c r="C149" s="51" t="s">
        <v>68</v>
      </c>
      <c r="D149" s="51" t="s">
        <v>111</v>
      </c>
      <c r="E149" s="51" t="s">
        <v>209</v>
      </c>
      <c r="F149" s="51"/>
      <c r="G149" s="51"/>
      <c r="H149" s="57">
        <f aca="true" t="shared" si="12" ref="H149:I153">H150</f>
        <v>125</v>
      </c>
      <c r="I149" s="57">
        <f t="shared" si="12"/>
        <v>0</v>
      </c>
      <c r="J149" s="108">
        <f t="shared" si="11"/>
        <v>125</v>
      </c>
    </row>
    <row r="150" spans="2:10" ht="30">
      <c r="B150" s="76" t="s">
        <v>208</v>
      </c>
      <c r="C150" s="51" t="s">
        <v>68</v>
      </c>
      <c r="D150" s="51" t="s">
        <v>111</v>
      </c>
      <c r="E150" s="51" t="s">
        <v>210</v>
      </c>
      <c r="F150" s="51"/>
      <c r="G150" s="51"/>
      <c r="H150" s="57">
        <f t="shared" si="12"/>
        <v>125</v>
      </c>
      <c r="I150" s="57">
        <f t="shared" si="12"/>
        <v>0</v>
      </c>
      <c r="J150" s="108">
        <f t="shared" si="11"/>
        <v>125</v>
      </c>
    </row>
    <row r="151" spans="2:10" ht="15">
      <c r="B151" s="77" t="s">
        <v>312</v>
      </c>
      <c r="C151" s="51" t="s">
        <v>68</v>
      </c>
      <c r="D151" s="51" t="s">
        <v>111</v>
      </c>
      <c r="E151" s="51" t="s">
        <v>211</v>
      </c>
      <c r="F151" s="51"/>
      <c r="G151" s="51"/>
      <c r="H151" s="57">
        <f t="shared" si="12"/>
        <v>125</v>
      </c>
      <c r="I151" s="57">
        <f t="shared" si="12"/>
        <v>0</v>
      </c>
      <c r="J151" s="108">
        <f t="shared" si="11"/>
        <v>125</v>
      </c>
    </row>
    <row r="152" spans="2:10" ht="30">
      <c r="B152" s="76" t="s">
        <v>135</v>
      </c>
      <c r="C152" s="51" t="s">
        <v>68</v>
      </c>
      <c r="D152" s="51" t="s">
        <v>111</v>
      </c>
      <c r="E152" s="51" t="s">
        <v>211</v>
      </c>
      <c r="F152" s="51" t="s">
        <v>136</v>
      </c>
      <c r="G152" s="51"/>
      <c r="H152" s="57">
        <f t="shared" si="12"/>
        <v>125</v>
      </c>
      <c r="I152" s="57">
        <f t="shared" si="12"/>
        <v>0</v>
      </c>
      <c r="J152" s="108">
        <f t="shared" si="11"/>
        <v>125</v>
      </c>
    </row>
    <row r="153" spans="2:10" ht="30">
      <c r="B153" s="77" t="s">
        <v>139</v>
      </c>
      <c r="C153" s="51" t="s">
        <v>68</v>
      </c>
      <c r="D153" s="51" t="s">
        <v>111</v>
      </c>
      <c r="E153" s="51" t="s">
        <v>211</v>
      </c>
      <c r="F153" s="51" t="s">
        <v>138</v>
      </c>
      <c r="G153" s="51"/>
      <c r="H153" s="57">
        <f t="shared" si="12"/>
        <v>125</v>
      </c>
      <c r="I153" s="57">
        <f t="shared" si="12"/>
        <v>0</v>
      </c>
      <c r="J153" s="108">
        <f t="shared" si="11"/>
        <v>125</v>
      </c>
    </row>
    <row r="154" spans="2:10" ht="15">
      <c r="B154" s="80" t="s">
        <v>119</v>
      </c>
      <c r="C154" s="52" t="s">
        <v>68</v>
      </c>
      <c r="D154" s="52" t="s">
        <v>111</v>
      </c>
      <c r="E154" s="52" t="s">
        <v>211</v>
      </c>
      <c r="F154" s="52" t="s">
        <v>138</v>
      </c>
      <c r="G154" s="52" t="s">
        <v>103</v>
      </c>
      <c r="H154" s="59">
        <f>'вед.прил 9'!I346</f>
        <v>125</v>
      </c>
      <c r="I154" s="59">
        <f>'вед.прил 9'!J346</f>
        <v>0</v>
      </c>
      <c r="J154" s="109">
        <f t="shared" si="11"/>
        <v>125</v>
      </c>
    </row>
    <row r="155" spans="2:10" ht="60.75" customHeight="1">
      <c r="B155" s="76" t="s">
        <v>471</v>
      </c>
      <c r="C155" s="51" t="s">
        <v>68</v>
      </c>
      <c r="D155" s="51" t="s">
        <v>111</v>
      </c>
      <c r="E155" s="51" t="s">
        <v>403</v>
      </c>
      <c r="F155" s="51"/>
      <c r="G155" s="51"/>
      <c r="H155" s="57">
        <f aca="true" t="shared" si="13" ref="H155:I159">H156</f>
        <v>138</v>
      </c>
      <c r="I155" s="57">
        <f t="shared" si="13"/>
        <v>0</v>
      </c>
      <c r="J155" s="108">
        <f t="shared" si="11"/>
        <v>138</v>
      </c>
    </row>
    <row r="156" spans="2:10" ht="45">
      <c r="B156" s="76" t="s">
        <v>402</v>
      </c>
      <c r="C156" s="51" t="s">
        <v>68</v>
      </c>
      <c r="D156" s="51" t="s">
        <v>111</v>
      </c>
      <c r="E156" s="51" t="s">
        <v>404</v>
      </c>
      <c r="F156" s="51"/>
      <c r="G156" s="51"/>
      <c r="H156" s="57">
        <f t="shared" si="13"/>
        <v>138</v>
      </c>
      <c r="I156" s="57">
        <f t="shared" si="13"/>
        <v>0</v>
      </c>
      <c r="J156" s="108">
        <f t="shared" si="11"/>
        <v>138</v>
      </c>
    </row>
    <row r="157" spans="2:10" ht="15">
      <c r="B157" s="77" t="s">
        <v>312</v>
      </c>
      <c r="C157" s="51" t="s">
        <v>68</v>
      </c>
      <c r="D157" s="51" t="s">
        <v>111</v>
      </c>
      <c r="E157" s="51" t="s">
        <v>405</v>
      </c>
      <c r="F157" s="51"/>
      <c r="G157" s="51"/>
      <c r="H157" s="57">
        <f t="shared" si="13"/>
        <v>138</v>
      </c>
      <c r="I157" s="57">
        <f t="shared" si="13"/>
        <v>0</v>
      </c>
      <c r="J157" s="108">
        <f t="shared" si="11"/>
        <v>138</v>
      </c>
    </row>
    <row r="158" spans="2:10" ht="29.25" customHeight="1">
      <c r="B158" s="76" t="s">
        <v>152</v>
      </c>
      <c r="C158" s="51" t="s">
        <v>68</v>
      </c>
      <c r="D158" s="51" t="s">
        <v>111</v>
      </c>
      <c r="E158" s="51" t="s">
        <v>405</v>
      </c>
      <c r="F158" s="51" t="s">
        <v>151</v>
      </c>
      <c r="G158" s="51"/>
      <c r="H158" s="57">
        <f t="shared" si="13"/>
        <v>138</v>
      </c>
      <c r="I158" s="57">
        <f t="shared" si="13"/>
        <v>0</v>
      </c>
      <c r="J158" s="108">
        <f t="shared" si="11"/>
        <v>138</v>
      </c>
    </row>
    <row r="159" spans="2:10" ht="15">
      <c r="B159" s="76" t="s">
        <v>235</v>
      </c>
      <c r="C159" s="51" t="s">
        <v>68</v>
      </c>
      <c r="D159" s="51" t="s">
        <v>111</v>
      </c>
      <c r="E159" s="51" t="s">
        <v>405</v>
      </c>
      <c r="F159" s="51" t="s">
        <v>234</v>
      </c>
      <c r="G159" s="51"/>
      <c r="H159" s="57">
        <f t="shared" si="13"/>
        <v>138</v>
      </c>
      <c r="I159" s="57">
        <f t="shared" si="13"/>
        <v>0</v>
      </c>
      <c r="J159" s="108">
        <f t="shared" si="11"/>
        <v>138</v>
      </c>
    </row>
    <row r="160" spans="2:10" ht="15">
      <c r="B160" s="80" t="s">
        <v>119</v>
      </c>
      <c r="C160" s="52" t="s">
        <v>68</v>
      </c>
      <c r="D160" s="52" t="s">
        <v>111</v>
      </c>
      <c r="E160" s="52" t="s">
        <v>405</v>
      </c>
      <c r="F160" s="52" t="s">
        <v>234</v>
      </c>
      <c r="G160" s="52" t="s">
        <v>103</v>
      </c>
      <c r="H160" s="59">
        <f>'вед.прил 9'!I352</f>
        <v>138</v>
      </c>
      <c r="I160" s="59">
        <f>'вед.прил 9'!J352</f>
        <v>0</v>
      </c>
      <c r="J160" s="109">
        <f t="shared" si="11"/>
        <v>138</v>
      </c>
    </row>
    <row r="161" spans="2:10" s="9" customFormat="1" ht="14.25">
      <c r="B161" s="99" t="s">
        <v>55</v>
      </c>
      <c r="C161" s="100" t="s">
        <v>71</v>
      </c>
      <c r="D161" s="100"/>
      <c r="E161" s="100"/>
      <c r="F161" s="100"/>
      <c r="G161" s="100"/>
      <c r="H161" s="107">
        <f>H164+H178+H219+H172</f>
        <v>80047.9</v>
      </c>
      <c r="I161" s="107">
        <f>I164+I178+I219+I172</f>
        <v>2503.3</v>
      </c>
      <c r="J161" s="107">
        <f t="shared" si="11"/>
        <v>82551.2</v>
      </c>
    </row>
    <row r="162" spans="2:10" s="9" customFormat="1" ht="14.25">
      <c r="B162" s="99" t="s">
        <v>119</v>
      </c>
      <c r="C162" s="100" t="s">
        <v>71</v>
      </c>
      <c r="D162" s="100"/>
      <c r="E162" s="100"/>
      <c r="F162" s="100"/>
      <c r="G162" s="100" t="s">
        <v>103</v>
      </c>
      <c r="H162" s="107">
        <f>H171+H206+H224+H177+H193+H230+H235+H212+H218+H197+H183</f>
        <v>5047.900000000001</v>
      </c>
      <c r="I162" s="107">
        <f>I171+I206+I224+I177+I193+I230+I235+I212+I218+I197+I183</f>
        <v>2503.3</v>
      </c>
      <c r="J162" s="107">
        <f t="shared" si="11"/>
        <v>7551.200000000001</v>
      </c>
    </row>
    <row r="163" spans="2:10" s="9" customFormat="1" ht="14.25">
      <c r="B163" s="99" t="s">
        <v>120</v>
      </c>
      <c r="C163" s="100" t="s">
        <v>71</v>
      </c>
      <c r="D163" s="100"/>
      <c r="E163" s="100"/>
      <c r="F163" s="100"/>
      <c r="G163" s="100" t="s">
        <v>104</v>
      </c>
      <c r="H163" s="107">
        <f>H202+H189</f>
        <v>75000</v>
      </c>
      <c r="I163" s="107">
        <f>I202+I189</f>
        <v>0</v>
      </c>
      <c r="J163" s="107">
        <f t="shared" si="11"/>
        <v>75000</v>
      </c>
    </row>
    <row r="164" spans="2:10" s="9" customFormat="1" ht="14.25">
      <c r="B164" s="79" t="s">
        <v>121</v>
      </c>
      <c r="C164" s="53" t="s">
        <v>71</v>
      </c>
      <c r="D164" s="53" t="s">
        <v>68</v>
      </c>
      <c r="E164" s="53"/>
      <c r="F164" s="53"/>
      <c r="G164" s="55"/>
      <c r="H164" s="107">
        <f aca="true" t="shared" si="14" ref="H164:I170">H165</f>
        <v>100</v>
      </c>
      <c r="I164" s="107">
        <f t="shared" si="14"/>
        <v>0</v>
      </c>
      <c r="J164" s="107">
        <f t="shared" si="11"/>
        <v>100</v>
      </c>
    </row>
    <row r="165" spans="2:10" s="9" customFormat="1" ht="45">
      <c r="B165" s="76" t="s">
        <v>38</v>
      </c>
      <c r="C165" s="51" t="s">
        <v>71</v>
      </c>
      <c r="D165" s="51" t="s">
        <v>68</v>
      </c>
      <c r="E165" s="51" t="s">
        <v>313</v>
      </c>
      <c r="F165" s="51"/>
      <c r="G165" s="51"/>
      <c r="H165" s="56">
        <f t="shared" si="14"/>
        <v>100</v>
      </c>
      <c r="I165" s="56">
        <f t="shared" si="14"/>
        <v>0</v>
      </c>
      <c r="J165" s="108">
        <f t="shared" si="11"/>
        <v>100</v>
      </c>
    </row>
    <row r="166" spans="2:10" ht="30">
      <c r="B166" s="77" t="s">
        <v>314</v>
      </c>
      <c r="C166" s="51" t="s">
        <v>71</v>
      </c>
      <c r="D166" s="51" t="s">
        <v>68</v>
      </c>
      <c r="E166" s="51" t="s">
        <v>315</v>
      </c>
      <c r="F166" s="51"/>
      <c r="G166" s="51"/>
      <c r="H166" s="56">
        <f t="shared" si="14"/>
        <v>100</v>
      </c>
      <c r="I166" s="56">
        <f t="shared" si="14"/>
        <v>0</v>
      </c>
      <c r="J166" s="108">
        <f t="shared" si="11"/>
        <v>100</v>
      </c>
    </row>
    <row r="167" spans="2:10" ht="60.75" customHeight="1">
      <c r="B167" s="77" t="s">
        <v>316</v>
      </c>
      <c r="C167" s="51" t="s">
        <v>71</v>
      </c>
      <c r="D167" s="51" t="s">
        <v>68</v>
      </c>
      <c r="E167" s="51" t="s">
        <v>317</v>
      </c>
      <c r="F167" s="51"/>
      <c r="G167" s="51"/>
      <c r="H167" s="56">
        <f t="shared" si="14"/>
        <v>100</v>
      </c>
      <c r="I167" s="56">
        <f t="shared" si="14"/>
        <v>0</v>
      </c>
      <c r="J167" s="108">
        <f t="shared" si="11"/>
        <v>100</v>
      </c>
    </row>
    <row r="168" spans="2:10" ht="15">
      <c r="B168" s="77" t="s">
        <v>312</v>
      </c>
      <c r="C168" s="51" t="s">
        <v>71</v>
      </c>
      <c r="D168" s="51" t="s">
        <v>68</v>
      </c>
      <c r="E168" s="51" t="s">
        <v>318</v>
      </c>
      <c r="F168" s="51"/>
      <c r="G168" s="51"/>
      <c r="H168" s="56">
        <f t="shared" si="14"/>
        <v>100</v>
      </c>
      <c r="I168" s="56">
        <f t="shared" si="14"/>
        <v>0</v>
      </c>
      <c r="J168" s="108">
        <f t="shared" si="11"/>
        <v>100</v>
      </c>
    </row>
    <row r="169" spans="2:10" ht="31.5" customHeight="1">
      <c r="B169" s="76" t="s">
        <v>135</v>
      </c>
      <c r="C169" s="51" t="s">
        <v>71</v>
      </c>
      <c r="D169" s="51" t="s">
        <v>68</v>
      </c>
      <c r="E169" s="51" t="s">
        <v>318</v>
      </c>
      <c r="F169" s="51" t="s">
        <v>136</v>
      </c>
      <c r="G169" s="51"/>
      <c r="H169" s="57">
        <f t="shared" si="14"/>
        <v>100</v>
      </c>
      <c r="I169" s="57">
        <f t="shared" si="14"/>
        <v>0</v>
      </c>
      <c r="J169" s="108">
        <f t="shared" si="11"/>
        <v>100</v>
      </c>
    </row>
    <row r="170" spans="2:10" ht="30">
      <c r="B170" s="77" t="s">
        <v>139</v>
      </c>
      <c r="C170" s="51" t="s">
        <v>71</v>
      </c>
      <c r="D170" s="51" t="s">
        <v>68</v>
      </c>
      <c r="E170" s="51" t="s">
        <v>318</v>
      </c>
      <c r="F170" s="51" t="s">
        <v>138</v>
      </c>
      <c r="G170" s="51"/>
      <c r="H170" s="57">
        <f t="shared" si="14"/>
        <v>100</v>
      </c>
      <c r="I170" s="57">
        <f t="shared" si="14"/>
        <v>0</v>
      </c>
      <c r="J170" s="108">
        <f t="shared" si="11"/>
        <v>100</v>
      </c>
    </row>
    <row r="171" spans="2:10" ht="14.25" customHeight="1">
      <c r="B171" s="80" t="s">
        <v>119</v>
      </c>
      <c r="C171" s="52" t="s">
        <v>71</v>
      </c>
      <c r="D171" s="52" t="s">
        <v>68</v>
      </c>
      <c r="E171" s="52" t="s">
        <v>318</v>
      </c>
      <c r="F171" s="52" t="s">
        <v>138</v>
      </c>
      <c r="G171" s="52" t="s">
        <v>103</v>
      </c>
      <c r="H171" s="59">
        <f>'вед.прил 9'!I890</f>
        <v>100</v>
      </c>
      <c r="I171" s="59">
        <f>'вед.прил 9'!J890</f>
        <v>0</v>
      </c>
      <c r="J171" s="109">
        <f t="shared" si="11"/>
        <v>100</v>
      </c>
    </row>
    <row r="172" spans="2:10" ht="19.5" customHeight="1">
      <c r="B172" s="79" t="s">
        <v>230</v>
      </c>
      <c r="C172" s="53" t="s">
        <v>71</v>
      </c>
      <c r="D172" s="53" t="s">
        <v>72</v>
      </c>
      <c r="E172" s="53"/>
      <c r="F172" s="53"/>
      <c r="G172" s="53"/>
      <c r="H172" s="54">
        <f aca="true" t="shared" si="15" ref="H172:I176">H173</f>
        <v>0.4</v>
      </c>
      <c r="I172" s="54">
        <f t="shared" si="15"/>
        <v>0</v>
      </c>
      <c r="J172" s="107">
        <f t="shared" si="11"/>
        <v>0.4</v>
      </c>
    </row>
    <row r="173" spans="2:10" ht="19.5" customHeight="1">
      <c r="B173" s="77" t="s">
        <v>37</v>
      </c>
      <c r="C173" s="51" t="s">
        <v>71</v>
      </c>
      <c r="D173" s="51" t="s">
        <v>72</v>
      </c>
      <c r="E173" s="51" t="s">
        <v>283</v>
      </c>
      <c r="F173" s="53"/>
      <c r="G173" s="53"/>
      <c r="H173" s="57">
        <f t="shared" si="15"/>
        <v>0.4</v>
      </c>
      <c r="I173" s="57">
        <f t="shared" si="15"/>
        <v>0</v>
      </c>
      <c r="J173" s="108">
        <f t="shared" si="11"/>
        <v>0.4</v>
      </c>
    </row>
    <row r="174" spans="2:10" ht="75" customHeight="1">
      <c r="B174" s="76" t="s">
        <v>231</v>
      </c>
      <c r="C174" s="51" t="s">
        <v>71</v>
      </c>
      <c r="D174" s="51" t="s">
        <v>72</v>
      </c>
      <c r="E174" s="51" t="s">
        <v>232</v>
      </c>
      <c r="F174" s="51"/>
      <c r="G174" s="51"/>
      <c r="H174" s="57">
        <f t="shared" si="15"/>
        <v>0.4</v>
      </c>
      <c r="I174" s="57">
        <f t="shared" si="15"/>
        <v>0</v>
      </c>
      <c r="J174" s="108">
        <f t="shared" si="11"/>
        <v>0.4</v>
      </c>
    </row>
    <row r="175" spans="2:10" ht="28.5" customHeight="1">
      <c r="B175" s="76" t="s">
        <v>135</v>
      </c>
      <c r="C175" s="51" t="s">
        <v>71</v>
      </c>
      <c r="D175" s="51" t="s">
        <v>72</v>
      </c>
      <c r="E175" s="51" t="s">
        <v>232</v>
      </c>
      <c r="F175" s="51" t="s">
        <v>136</v>
      </c>
      <c r="G175" s="51"/>
      <c r="H175" s="57">
        <f t="shared" si="15"/>
        <v>0.4</v>
      </c>
      <c r="I175" s="57">
        <f t="shared" si="15"/>
        <v>0</v>
      </c>
      <c r="J175" s="108">
        <f t="shared" si="11"/>
        <v>0.4</v>
      </c>
    </row>
    <row r="176" spans="2:10" ht="28.5" customHeight="1">
      <c r="B176" s="77" t="s">
        <v>139</v>
      </c>
      <c r="C176" s="51" t="s">
        <v>71</v>
      </c>
      <c r="D176" s="51" t="s">
        <v>72</v>
      </c>
      <c r="E176" s="51" t="s">
        <v>232</v>
      </c>
      <c r="F176" s="51" t="s">
        <v>138</v>
      </c>
      <c r="G176" s="51"/>
      <c r="H176" s="57">
        <f t="shared" si="15"/>
        <v>0.4</v>
      </c>
      <c r="I176" s="57">
        <f t="shared" si="15"/>
        <v>0</v>
      </c>
      <c r="J176" s="108">
        <f t="shared" si="11"/>
        <v>0.4</v>
      </c>
    </row>
    <row r="177" spans="2:10" ht="16.5" customHeight="1">
      <c r="B177" s="80" t="s">
        <v>119</v>
      </c>
      <c r="C177" s="52" t="s">
        <v>71</v>
      </c>
      <c r="D177" s="52" t="s">
        <v>72</v>
      </c>
      <c r="E177" s="52" t="s">
        <v>232</v>
      </c>
      <c r="F177" s="52" t="s">
        <v>138</v>
      </c>
      <c r="G177" s="52" t="s">
        <v>103</v>
      </c>
      <c r="H177" s="59">
        <f>'вед.прил 9'!I391</f>
        <v>0.4</v>
      </c>
      <c r="I177" s="59">
        <f>'вед.прил 9'!J391</f>
        <v>0</v>
      </c>
      <c r="J177" s="109">
        <f t="shared" si="11"/>
        <v>0.4</v>
      </c>
    </row>
    <row r="178" spans="2:10" ht="14.25">
      <c r="B178" s="79" t="s">
        <v>122</v>
      </c>
      <c r="C178" s="53" t="s">
        <v>71</v>
      </c>
      <c r="D178" s="53" t="s">
        <v>70</v>
      </c>
      <c r="E178" s="53"/>
      <c r="F178" s="53"/>
      <c r="G178" s="53"/>
      <c r="H178" s="54">
        <f>H184+H207+H213+H179</f>
        <v>79697.5</v>
      </c>
      <c r="I178" s="54">
        <f>I184+I207+I213+I179</f>
        <v>2203.3</v>
      </c>
      <c r="J178" s="107">
        <f t="shared" si="11"/>
        <v>81900.8</v>
      </c>
    </row>
    <row r="179" spans="2:10" ht="15">
      <c r="B179" s="77" t="s">
        <v>37</v>
      </c>
      <c r="C179" s="51" t="s">
        <v>71</v>
      </c>
      <c r="D179" s="51" t="s">
        <v>70</v>
      </c>
      <c r="E179" s="51" t="s">
        <v>283</v>
      </c>
      <c r="F179" s="51"/>
      <c r="G179" s="51"/>
      <c r="H179" s="57">
        <f aca="true" t="shared" si="16" ref="H179:J182">H180</f>
        <v>0</v>
      </c>
      <c r="I179" s="57">
        <f t="shared" si="16"/>
        <v>125</v>
      </c>
      <c r="J179" s="108">
        <f t="shared" si="16"/>
        <v>125</v>
      </c>
    </row>
    <row r="180" spans="2:10" ht="60">
      <c r="B180" s="200" t="s">
        <v>280</v>
      </c>
      <c r="C180" s="51" t="s">
        <v>71</v>
      </c>
      <c r="D180" s="51" t="s">
        <v>70</v>
      </c>
      <c r="E180" s="51" t="s">
        <v>287</v>
      </c>
      <c r="F180" s="51"/>
      <c r="G180" s="51"/>
      <c r="H180" s="57">
        <f t="shared" si="16"/>
        <v>0</v>
      </c>
      <c r="I180" s="57">
        <f t="shared" si="16"/>
        <v>125</v>
      </c>
      <c r="J180" s="108">
        <f t="shared" si="16"/>
        <v>125</v>
      </c>
    </row>
    <row r="181" spans="2:10" ht="30">
      <c r="B181" s="200" t="s">
        <v>135</v>
      </c>
      <c r="C181" s="51" t="s">
        <v>71</v>
      </c>
      <c r="D181" s="51" t="s">
        <v>70</v>
      </c>
      <c r="E181" s="51" t="s">
        <v>287</v>
      </c>
      <c r="F181" s="51" t="s">
        <v>136</v>
      </c>
      <c r="G181" s="51"/>
      <c r="H181" s="57">
        <f t="shared" si="16"/>
        <v>0</v>
      </c>
      <c r="I181" s="57">
        <f t="shared" si="16"/>
        <v>125</v>
      </c>
      <c r="J181" s="108">
        <f t="shared" si="16"/>
        <v>125</v>
      </c>
    </row>
    <row r="182" spans="2:10" ht="30">
      <c r="B182" s="200" t="s">
        <v>139</v>
      </c>
      <c r="C182" s="51" t="s">
        <v>71</v>
      </c>
      <c r="D182" s="51" t="s">
        <v>70</v>
      </c>
      <c r="E182" s="51" t="s">
        <v>287</v>
      </c>
      <c r="F182" s="51" t="s">
        <v>138</v>
      </c>
      <c r="G182" s="51"/>
      <c r="H182" s="57">
        <f t="shared" si="16"/>
        <v>0</v>
      </c>
      <c r="I182" s="57">
        <f t="shared" si="16"/>
        <v>125</v>
      </c>
      <c r="J182" s="108">
        <f t="shared" si="16"/>
        <v>125</v>
      </c>
    </row>
    <row r="183" spans="2:10" ht="15">
      <c r="B183" s="208" t="s">
        <v>119</v>
      </c>
      <c r="C183" s="52" t="s">
        <v>71</v>
      </c>
      <c r="D183" s="52" t="s">
        <v>70</v>
      </c>
      <c r="E183" s="52" t="s">
        <v>287</v>
      </c>
      <c r="F183" s="52" t="s">
        <v>138</v>
      </c>
      <c r="G183" s="52" t="s">
        <v>103</v>
      </c>
      <c r="H183" s="59">
        <f>'вед.прил 9'!I565</f>
        <v>0</v>
      </c>
      <c r="I183" s="59">
        <f>'вед.прил 9'!J565</f>
        <v>125</v>
      </c>
      <c r="J183" s="109">
        <f>'вед.прил 9'!K565</f>
        <v>125</v>
      </c>
    </row>
    <row r="184" spans="2:10" ht="60">
      <c r="B184" s="77" t="s">
        <v>187</v>
      </c>
      <c r="C184" s="51" t="s">
        <v>71</v>
      </c>
      <c r="D184" s="51" t="s">
        <v>70</v>
      </c>
      <c r="E184" s="51" t="s">
        <v>397</v>
      </c>
      <c r="F184" s="51"/>
      <c r="G184" s="51"/>
      <c r="H184" s="57">
        <f>H185+H198+H194</f>
        <v>79285.9</v>
      </c>
      <c r="I184" s="57">
        <f>I185+I198+I194</f>
        <v>2078.3</v>
      </c>
      <c r="J184" s="108">
        <f t="shared" si="11"/>
        <v>81364.2</v>
      </c>
    </row>
    <row r="185" spans="2:10" ht="30">
      <c r="B185" s="77" t="s">
        <v>195</v>
      </c>
      <c r="C185" s="51" t="s">
        <v>71</v>
      </c>
      <c r="D185" s="51" t="s">
        <v>70</v>
      </c>
      <c r="E185" s="51" t="s">
        <v>196</v>
      </c>
      <c r="F185" s="51"/>
      <c r="G185" s="51"/>
      <c r="H185" s="57">
        <f>H190+H186</f>
        <v>51508.1</v>
      </c>
      <c r="I185" s="57">
        <f>I190+I186</f>
        <v>0</v>
      </c>
      <c r="J185" s="108">
        <f t="shared" si="11"/>
        <v>51508.1</v>
      </c>
    </row>
    <row r="186" spans="2:10" ht="15">
      <c r="B186" s="77" t="s">
        <v>312</v>
      </c>
      <c r="C186" s="51" t="s">
        <v>71</v>
      </c>
      <c r="D186" s="51" t="s">
        <v>70</v>
      </c>
      <c r="E186" s="51" t="s">
        <v>450</v>
      </c>
      <c r="F186" s="51"/>
      <c r="G186" s="51"/>
      <c r="H186" s="57">
        <f aca="true" t="shared" si="17" ref="H186:I188">H187</f>
        <v>50000</v>
      </c>
      <c r="I186" s="57">
        <f t="shared" si="17"/>
        <v>0</v>
      </c>
      <c r="J186" s="108">
        <f t="shared" si="11"/>
        <v>50000</v>
      </c>
    </row>
    <row r="187" spans="2:10" ht="30">
      <c r="B187" s="76" t="s">
        <v>135</v>
      </c>
      <c r="C187" s="51" t="s">
        <v>71</v>
      </c>
      <c r="D187" s="51" t="s">
        <v>70</v>
      </c>
      <c r="E187" s="51" t="s">
        <v>450</v>
      </c>
      <c r="F187" s="51" t="s">
        <v>136</v>
      </c>
      <c r="G187" s="51"/>
      <c r="H187" s="57">
        <f t="shared" si="17"/>
        <v>50000</v>
      </c>
      <c r="I187" s="57">
        <f t="shared" si="17"/>
        <v>0</v>
      </c>
      <c r="J187" s="108">
        <f t="shared" si="11"/>
        <v>50000</v>
      </c>
    </row>
    <row r="188" spans="2:10" ht="30">
      <c r="B188" s="77" t="s">
        <v>139</v>
      </c>
      <c r="C188" s="51" t="s">
        <v>71</v>
      </c>
      <c r="D188" s="51" t="s">
        <v>70</v>
      </c>
      <c r="E188" s="51" t="s">
        <v>450</v>
      </c>
      <c r="F188" s="51" t="s">
        <v>138</v>
      </c>
      <c r="G188" s="51"/>
      <c r="H188" s="57">
        <f t="shared" si="17"/>
        <v>50000</v>
      </c>
      <c r="I188" s="57">
        <f t="shared" si="17"/>
        <v>0</v>
      </c>
      <c r="J188" s="108">
        <f t="shared" si="11"/>
        <v>50000</v>
      </c>
    </row>
    <row r="189" spans="2:10" ht="14.25" customHeight="1">
      <c r="B189" s="80" t="s">
        <v>120</v>
      </c>
      <c r="C189" s="52" t="s">
        <v>71</v>
      </c>
      <c r="D189" s="52" t="s">
        <v>70</v>
      </c>
      <c r="E189" s="52" t="s">
        <v>450</v>
      </c>
      <c r="F189" s="52" t="s">
        <v>138</v>
      </c>
      <c r="G189" s="52" t="s">
        <v>104</v>
      </c>
      <c r="H189" s="59">
        <f>'вед.прил 9'!I398+'вед.прил 9'!I571</f>
        <v>50000</v>
      </c>
      <c r="I189" s="59">
        <f>'вед.прил 9'!J398+'вед.прил 9'!J571</f>
        <v>0</v>
      </c>
      <c r="J189" s="109">
        <f t="shared" si="11"/>
        <v>50000</v>
      </c>
    </row>
    <row r="190" spans="2:10" ht="15">
      <c r="B190" s="77" t="s">
        <v>312</v>
      </c>
      <c r="C190" s="51" t="s">
        <v>71</v>
      </c>
      <c r="D190" s="51" t="s">
        <v>70</v>
      </c>
      <c r="E190" s="51" t="s">
        <v>197</v>
      </c>
      <c r="F190" s="51"/>
      <c r="G190" s="51"/>
      <c r="H190" s="57">
        <f aca="true" t="shared" si="18" ref="H190:I192">H191</f>
        <v>1508.1</v>
      </c>
      <c r="I190" s="57">
        <f t="shared" si="18"/>
        <v>0</v>
      </c>
      <c r="J190" s="108">
        <f t="shared" si="11"/>
        <v>1508.1</v>
      </c>
    </row>
    <row r="191" spans="2:10" ht="30">
      <c r="B191" s="76" t="s">
        <v>135</v>
      </c>
      <c r="C191" s="51" t="s">
        <v>71</v>
      </c>
      <c r="D191" s="51" t="s">
        <v>70</v>
      </c>
      <c r="E191" s="51" t="s">
        <v>197</v>
      </c>
      <c r="F191" s="51" t="s">
        <v>136</v>
      </c>
      <c r="G191" s="51"/>
      <c r="H191" s="57">
        <f t="shared" si="18"/>
        <v>1508.1</v>
      </c>
      <c r="I191" s="57">
        <f t="shared" si="18"/>
        <v>0</v>
      </c>
      <c r="J191" s="108">
        <f t="shared" si="11"/>
        <v>1508.1</v>
      </c>
    </row>
    <row r="192" spans="2:10" ht="30">
      <c r="B192" s="77" t="s">
        <v>139</v>
      </c>
      <c r="C192" s="51" t="s">
        <v>71</v>
      </c>
      <c r="D192" s="51" t="s">
        <v>70</v>
      </c>
      <c r="E192" s="51" t="s">
        <v>197</v>
      </c>
      <c r="F192" s="51" t="s">
        <v>138</v>
      </c>
      <c r="G192" s="51"/>
      <c r="H192" s="57">
        <f t="shared" si="18"/>
        <v>1508.1</v>
      </c>
      <c r="I192" s="57">
        <f t="shared" si="18"/>
        <v>0</v>
      </c>
      <c r="J192" s="108">
        <f t="shared" si="11"/>
        <v>1508.1</v>
      </c>
    </row>
    <row r="193" spans="2:10" ht="15">
      <c r="B193" s="80" t="s">
        <v>119</v>
      </c>
      <c r="C193" s="52" t="s">
        <v>71</v>
      </c>
      <c r="D193" s="52" t="s">
        <v>70</v>
      </c>
      <c r="E193" s="52" t="s">
        <v>197</v>
      </c>
      <c r="F193" s="52" t="s">
        <v>138</v>
      </c>
      <c r="G193" s="52" t="s">
        <v>103</v>
      </c>
      <c r="H193" s="59">
        <f>'вед.прил 9'!I402+'вед.прил 9'!I575</f>
        <v>1508.1</v>
      </c>
      <c r="I193" s="59">
        <f>'вед.прил 9'!J402+'вед.прил 9'!J575</f>
        <v>0</v>
      </c>
      <c r="J193" s="109">
        <f t="shared" si="11"/>
        <v>1508.1</v>
      </c>
    </row>
    <row r="194" spans="2:10" ht="15">
      <c r="B194" s="77" t="s">
        <v>312</v>
      </c>
      <c r="C194" s="51" t="s">
        <v>71</v>
      </c>
      <c r="D194" s="51" t="s">
        <v>70</v>
      </c>
      <c r="E194" s="51" t="s">
        <v>497</v>
      </c>
      <c r="F194" s="51"/>
      <c r="G194" s="51"/>
      <c r="H194" s="57">
        <f aca="true" t="shared" si="19" ref="H194:J196">H195</f>
        <v>0</v>
      </c>
      <c r="I194" s="57">
        <f t="shared" si="19"/>
        <v>2078.3</v>
      </c>
      <c r="J194" s="108">
        <f t="shared" si="19"/>
        <v>2078.3</v>
      </c>
    </row>
    <row r="195" spans="2:10" ht="30">
      <c r="B195" s="203" t="s">
        <v>429</v>
      </c>
      <c r="C195" s="51" t="s">
        <v>71</v>
      </c>
      <c r="D195" s="51" t="s">
        <v>70</v>
      </c>
      <c r="E195" s="51" t="s">
        <v>497</v>
      </c>
      <c r="F195" s="51" t="s">
        <v>238</v>
      </c>
      <c r="G195" s="51"/>
      <c r="H195" s="57">
        <f t="shared" si="19"/>
        <v>0</v>
      </c>
      <c r="I195" s="57">
        <f t="shared" si="19"/>
        <v>2078.3</v>
      </c>
      <c r="J195" s="108">
        <f t="shared" si="19"/>
        <v>2078.3</v>
      </c>
    </row>
    <row r="196" spans="2:10" ht="15">
      <c r="B196" s="203" t="s">
        <v>268</v>
      </c>
      <c r="C196" s="51" t="s">
        <v>71</v>
      </c>
      <c r="D196" s="51" t="s">
        <v>70</v>
      </c>
      <c r="E196" s="51" t="s">
        <v>497</v>
      </c>
      <c r="F196" s="51" t="s">
        <v>33</v>
      </c>
      <c r="G196" s="51"/>
      <c r="H196" s="57">
        <f t="shared" si="19"/>
        <v>0</v>
      </c>
      <c r="I196" s="57">
        <f t="shared" si="19"/>
        <v>2078.3</v>
      </c>
      <c r="J196" s="108">
        <f t="shared" si="19"/>
        <v>2078.3</v>
      </c>
    </row>
    <row r="197" spans="2:10" ht="15">
      <c r="B197" s="80" t="s">
        <v>119</v>
      </c>
      <c r="C197" s="52" t="s">
        <v>71</v>
      </c>
      <c r="D197" s="52" t="s">
        <v>70</v>
      </c>
      <c r="E197" s="52" t="s">
        <v>497</v>
      </c>
      <c r="F197" s="52" t="s">
        <v>33</v>
      </c>
      <c r="G197" s="52" t="s">
        <v>103</v>
      </c>
      <c r="H197" s="59">
        <f>'вед.прил 9'!I241</f>
        <v>0</v>
      </c>
      <c r="I197" s="59">
        <f>'вед.прил 9'!J241</f>
        <v>2078.3</v>
      </c>
      <c r="J197" s="109">
        <f>'вед.прил 9'!K241</f>
        <v>2078.3</v>
      </c>
    </row>
    <row r="198" spans="2:10" ht="42" customHeight="1">
      <c r="B198" s="77" t="s">
        <v>398</v>
      </c>
      <c r="C198" s="51" t="s">
        <v>71</v>
      </c>
      <c r="D198" s="51" t="s">
        <v>70</v>
      </c>
      <c r="E198" s="51" t="s">
        <v>198</v>
      </c>
      <c r="F198" s="51"/>
      <c r="G198" s="51"/>
      <c r="H198" s="56">
        <f>H203+H199</f>
        <v>27777.8</v>
      </c>
      <c r="I198" s="56">
        <f>I203+I199</f>
        <v>0</v>
      </c>
      <c r="J198" s="108">
        <f t="shared" si="11"/>
        <v>27777.8</v>
      </c>
    </row>
    <row r="199" spans="2:10" ht="17.25" customHeight="1">
      <c r="B199" s="77" t="s">
        <v>312</v>
      </c>
      <c r="C199" s="51" t="s">
        <v>71</v>
      </c>
      <c r="D199" s="51" t="s">
        <v>70</v>
      </c>
      <c r="E199" s="51" t="s">
        <v>7</v>
      </c>
      <c r="F199" s="51"/>
      <c r="G199" s="51"/>
      <c r="H199" s="56">
        <f aca="true" t="shared" si="20" ref="H199:I201">H200</f>
        <v>25000</v>
      </c>
      <c r="I199" s="56">
        <f t="shared" si="20"/>
        <v>0</v>
      </c>
      <c r="J199" s="108">
        <f t="shared" si="11"/>
        <v>25000</v>
      </c>
    </row>
    <row r="200" spans="2:10" ht="29.25" customHeight="1">
      <c r="B200" s="76" t="s">
        <v>135</v>
      </c>
      <c r="C200" s="51" t="s">
        <v>71</v>
      </c>
      <c r="D200" s="51" t="s">
        <v>70</v>
      </c>
      <c r="E200" s="51" t="s">
        <v>7</v>
      </c>
      <c r="F200" s="51" t="s">
        <v>136</v>
      </c>
      <c r="G200" s="51"/>
      <c r="H200" s="56">
        <f t="shared" si="20"/>
        <v>25000</v>
      </c>
      <c r="I200" s="56">
        <f t="shared" si="20"/>
        <v>0</v>
      </c>
      <c r="J200" s="108">
        <f t="shared" si="11"/>
        <v>25000</v>
      </c>
    </row>
    <row r="201" spans="2:10" ht="30.75" customHeight="1">
      <c r="B201" s="77" t="s">
        <v>139</v>
      </c>
      <c r="C201" s="51" t="s">
        <v>71</v>
      </c>
      <c r="D201" s="51" t="s">
        <v>70</v>
      </c>
      <c r="E201" s="51" t="s">
        <v>7</v>
      </c>
      <c r="F201" s="51" t="s">
        <v>138</v>
      </c>
      <c r="G201" s="51"/>
      <c r="H201" s="56">
        <f t="shared" si="20"/>
        <v>25000</v>
      </c>
      <c r="I201" s="56">
        <f t="shared" si="20"/>
        <v>0</v>
      </c>
      <c r="J201" s="108">
        <f t="shared" si="11"/>
        <v>25000</v>
      </c>
    </row>
    <row r="202" spans="2:10" ht="18.75" customHeight="1">
      <c r="B202" s="80" t="s">
        <v>120</v>
      </c>
      <c r="C202" s="52" t="s">
        <v>71</v>
      </c>
      <c r="D202" s="52" t="s">
        <v>70</v>
      </c>
      <c r="E202" s="52" t="s">
        <v>7</v>
      </c>
      <c r="F202" s="52" t="s">
        <v>138</v>
      </c>
      <c r="G202" s="52" t="s">
        <v>104</v>
      </c>
      <c r="H202" s="58">
        <f>'вед.прил 9'!I407+'вед.прил 9'!I580</f>
        <v>25000</v>
      </c>
      <c r="I202" s="58">
        <f>'вед.прил 9'!J407+'вед.прил 9'!J580</f>
        <v>0</v>
      </c>
      <c r="J202" s="109">
        <f t="shared" si="11"/>
        <v>25000</v>
      </c>
    </row>
    <row r="203" spans="2:10" ht="15">
      <c r="B203" s="77" t="s">
        <v>312</v>
      </c>
      <c r="C203" s="51" t="s">
        <v>71</v>
      </c>
      <c r="D203" s="51" t="s">
        <v>70</v>
      </c>
      <c r="E203" s="51" t="s">
        <v>199</v>
      </c>
      <c r="F203" s="51"/>
      <c r="G203" s="51"/>
      <c r="H203" s="56">
        <f aca="true" t="shared" si="21" ref="H203:I205">H204</f>
        <v>2777.8</v>
      </c>
      <c r="I203" s="56"/>
      <c r="J203" s="108">
        <f t="shared" si="11"/>
        <v>2777.8</v>
      </c>
    </row>
    <row r="204" spans="2:10" ht="29.25" customHeight="1">
      <c r="B204" s="76" t="s">
        <v>135</v>
      </c>
      <c r="C204" s="51" t="s">
        <v>71</v>
      </c>
      <c r="D204" s="51" t="s">
        <v>70</v>
      </c>
      <c r="E204" s="51" t="s">
        <v>199</v>
      </c>
      <c r="F204" s="51" t="s">
        <v>136</v>
      </c>
      <c r="G204" s="51"/>
      <c r="H204" s="57">
        <f t="shared" si="21"/>
        <v>2777.8</v>
      </c>
      <c r="I204" s="57">
        <f t="shared" si="21"/>
        <v>0</v>
      </c>
      <c r="J204" s="108">
        <f t="shared" si="11"/>
        <v>2777.8</v>
      </c>
    </row>
    <row r="205" spans="2:10" ht="29.25" customHeight="1">
      <c r="B205" s="77" t="s">
        <v>139</v>
      </c>
      <c r="C205" s="51" t="s">
        <v>71</v>
      </c>
      <c r="D205" s="51" t="s">
        <v>70</v>
      </c>
      <c r="E205" s="51" t="s">
        <v>199</v>
      </c>
      <c r="F205" s="51" t="s">
        <v>138</v>
      </c>
      <c r="G205" s="51"/>
      <c r="H205" s="57">
        <f t="shared" si="21"/>
        <v>2777.8</v>
      </c>
      <c r="I205" s="57">
        <f t="shared" si="21"/>
        <v>0</v>
      </c>
      <c r="J205" s="108">
        <f t="shared" si="11"/>
        <v>2777.8</v>
      </c>
    </row>
    <row r="206" spans="2:10" ht="14.25" customHeight="1">
      <c r="B206" s="80" t="s">
        <v>119</v>
      </c>
      <c r="C206" s="52" t="s">
        <v>71</v>
      </c>
      <c r="D206" s="52" t="s">
        <v>70</v>
      </c>
      <c r="E206" s="52" t="s">
        <v>199</v>
      </c>
      <c r="F206" s="52" t="s">
        <v>138</v>
      </c>
      <c r="G206" s="52" t="s">
        <v>103</v>
      </c>
      <c r="H206" s="59">
        <f>'вед.прил 9'!I411+'вед.прил 9'!I584</f>
        <v>2777.8</v>
      </c>
      <c r="I206" s="59">
        <f>'вед.прил 9'!J411+'вед.прил 9'!J584</f>
        <v>0</v>
      </c>
      <c r="J206" s="109">
        <f t="shared" si="11"/>
        <v>2777.8</v>
      </c>
    </row>
    <row r="207" spans="2:10" ht="58.5" customHeight="1">
      <c r="B207" s="77" t="s">
        <v>193</v>
      </c>
      <c r="C207" s="51" t="s">
        <v>71</v>
      </c>
      <c r="D207" s="51" t="s">
        <v>70</v>
      </c>
      <c r="E207" s="51" t="s">
        <v>384</v>
      </c>
      <c r="F207" s="51"/>
      <c r="G207" s="51"/>
      <c r="H207" s="57">
        <f aca="true" t="shared" si="22" ref="H207:I211">H208</f>
        <v>250</v>
      </c>
      <c r="I207" s="57">
        <f t="shared" si="22"/>
        <v>0</v>
      </c>
      <c r="J207" s="108">
        <f t="shared" si="11"/>
        <v>250</v>
      </c>
    </row>
    <row r="208" spans="2:10" ht="42.75" customHeight="1">
      <c r="B208" s="77" t="s">
        <v>385</v>
      </c>
      <c r="C208" s="51" t="s">
        <v>71</v>
      </c>
      <c r="D208" s="51" t="s">
        <v>70</v>
      </c>
      <c r="E208" s="51" t="s">
        <v>386</v>
      </c>
      <c r="F208" s="51"/>
      <c r="G208" s="51"/>
      <c r="H208" s="57">
        <f t="shared" si="22"/>
        <v>250</v>
      </c>
      <c r="I208" s="57">
        <f t="shared" si="22"/>
        <v>0</v>
      </c>
      <c r="J208" s="108">
        <f t="shared" si="11"/>
        <v>250</v>
      </c>
    </row>
    <row r="209" spans="2:10" ht="14.25" customHeight="1">
      <c r="B209" s="77" t="s">
        <v>312</v>
      </c>
      <c r="C209" s="51" t="s">
        <v>71</v>
      </c>
      <c r="D209" s="51" t="s">
        <v>70</v>
      </c>
      <c r="E209" s="51" t="s">
        <v>387</v>
      </c>
      <c r="F209" s="51"/>
      <c r="G209" s="51"/>
      <c r="H209" s="57">
        <f t="shared" si="22"/>
        <v>250</v>
      </c>
      <c r="I209" s="57">
        <f t="shared" si="22"/>
        <v>0</v>
      </c>
      <c r="J209" s="108">
        <f t="shared" si="11"/>
        <v>250</v>
      </c>
    </row>
    <row r="210" spans="2:10" ht="33.75" customHeight="1">
      <c r="B210" s="76" t="s">
        <v>135</v>
      </c>
      <c r="C210" s="51" t="s">
        <v>71</v>
      </c>
      <c r="D210" s="51" t="s">
        <v>70</v>
      </c>
      <c r="E210" s="51" t="s">
        <v>387</v>
      </c>
      <c r="F210" s="51" t="s">
        <v>136</v>
      </c>
      <c r="G210" s="51"/>
      <c r="H210" s="57">
        <f t="shared" si="22"/>
        <v>250</v>
      </c>
      <c r="I210" s="57">
        <f t="shared" si="22"/>
        <v>0</v>
      </c>
      <c r="J210" s="108">
        <f t="shared" si="11"/>
        <v>250</v>
      </c>
    </row>
    <row r="211" spans="2:10" ht="27.75" customHeight="1">
      <c r="B211" s="77" t="s">
        <v>139</v>
      </c>
      <c r="C211" s="51" t="s">
        <v>71</v>
      </c>
      <c r="D211" s="51" t="s">
        <v>70</v>
      </c>
      <c r="E211" s="51" t="s">
        <v>387</v>
      </c>
      <c r="F211" s="51" t="s">
        <v>138</v>
      </c>
      <c r="G211" s="51"/>
      <c r="H211" s="57">
        <f t="shared" si="22"/>
        <v>250</v>
      </c>
      <c r="I211" s="57">
        <f t="shared" si="22"/>
        <v>0</v>
      </c>
      <c r="J211" s="108">
        <f t="shared" si="11"/>
        <v>250</v>
      </c>
    </row>
    <row r="212" spans="2:10" ht="14.25" customHeight="1">
      <c r="B212" s="80" t="s">
        <v>119</v>
      </c>
      <c r="C212" s="52" t="s">
        <v>71</v>
      </c>
      <c r="D212" s="52" t="s">
        <v>70</v>
      </c>
      <c r="E212" s="52" t="s">
        <v>387</v>
      </c>
      <c r="F212" s="52" t="s">
        <v>138</v>
      </c>
      <c r="G212" s="52" t="s">
        <v>103</v>
      </c>
      <c r="H212" s="59">
        <f>'вед.прил 9'!I417+'вед.прил 9'!I590</f>
        <v>250</v>
      </c>
      <c r="I212" s="59">
        <f>'вед.прил 9'!J417+'вед.прил 9'!J590</f>
        <v>0</v>
      </c>
      <c r="J212" s="109">
        <f>H212+I212</f>
        <v>250</v>
      </c>
    </row>
    <row r="213" spans="2:10" ht="47.25" customHeight="1">
      <c r="B213" s="87" t="s">
        <v>454</v>
      </c>
      <c r="C213" s="51" t="s">
        <v>71</v>
      </c>
      <c r="D213" s="51" t="s">
        <v>70</v>
      </c>
      <c r="E213" s="51" t="s">
        <v>10</v>
      </c>
      <c r="F213" s="51"/>
      <c r="G213" s="51"/>
      <c r="H213" s="57">
        <f aca="true" t="shared" si="23" ref="H213:I217">H214</f>
        <v>161.6</v>
      </c>
      <c r="I213" s="57">
        <f t="shared" si="23"/>
        <v>0</v>
      </c>
      <c r="J213" s="108">
        <f t="shared" si="11"/>
        <v>161.6</v>
      </c>
    </row>
    <row r="214" spans="2:10" ht="60" customHeight="1">
      <c r="B214" s="77" t="s">
        <v>11</v>
      </c>
      <c r="C214" s="51" t="s">
        <v>71</v>
      </c>
      <c r="D214" s="51" t="s">
        <v>70</v>
      </c>
      <c r="E214" s="51" t="s">
        <v>12</v>
      </c>
      <c r="F214" s="51"/>
      <c r="G214" s="51"/>
      <c r="H214" s="57">
        <f t="shared" si="23"/>
        <v>161.6</v>
      </c>
      <c r="I214" s="57">
        <f t="shared" si="23"/>
        <v>0</v>
      </c>
      <c r="J214" s="108">
        <f t="shared" si="11"/>
        <v>161.6</v>
      </c>
    </row>
    <row r="215" spans="2:10" ht="21" customHeight="1">
      <c r="B215" s="77" t="s">
        <v>312</v>
      </c>
      <c r="C215" s="51" t="s">
        <v>71</v>
      </c>
      <c r="D215" s="51" t="s">
        <v>70</v>
      </c>
      <c r="E215" s="51" t="s">
        <v>13</v>
      </c>
      <c r="F215" s="51"/>
      <c r="G215" s="51"/>
      <c r="H215" s="57">
        <f t="shared" si="23"/>
        <v>161.6</v>
      </c>
      <c r="I215" s="57">
        <f t="shared" si="23"/>
        <v>0</v>
      </c>
      <c r="J215" s="108">
        <f t="shared" si="11"/>
        <v>161.6</v>
      </c>
    </row>
    <row r="216" spans="2:10" ht="30.75" customHeight="1">
      <c r="B216" s="76" t="s">
        <v>135</v>
      </c>
      <c r="C216" s="51" t="s">
        <v>71</v>
      </c>
      <c r="D216" s="51" t="s">
        <v>70</v>
      </c>
      <c r="E216" s="51" t="s">
        <v>13</v>
      </c>
      <c r="F216" s="51" t="s">
        <v>136</v>
      </c>
      <c r="G216" s="51"/>
      <c r="H216" s="57">
        <f t="shared" si="23"/>
        <v>161.6</v>
      </c>
      <c r="I216" s="57">
        <f t="shared" si="23"/>
        <v>0</v>
      </c>
      <c r="J216" s="108">
        <f t="shared" si="11"/>
        <v>161.6</v>
      </c>
    </row>
    <row r="217" spans="2:10" ht="28.5" customHeight="1">
      <c r="B217" s="77" t="s">
        <v>139</v>
      </c>
      <c r="C217" s="51" t="s">
        <v>71</v>
      </c>
      <c r="D217" s="51" t="s">
        <v>70</v>
      </c>
      <c r="E217" s="51" t="s">
        <v>13</v>
      </c>
      <c r="F217" s="51" t="s">
        <v>138</v>
      </c>
      <c r="G217" s="51"/>
      <c r="H217" s="57">
        <f t="shared" si="23"/>
        <v>161.6</v>
      </c>
      <c r="I217" s="57">
        <f t="shared" si="23"/>
        <v>0</v>
      </c>
      <c r="J217" s="108">
        <f t="shared" si="11"/>
        <v>161.6</v>
      </c>
    </row>
    <row r="218" spans="2:10" ht="14.25" customHeight="1">
      <c r="B218" s="80" t="s">
        <v>119</v>
      </c>
      <c r="C218" s="52" t="s">
        <v>71</v>
      </c>
      <c r="D218" s="52" t="s">
        <v>70</v>
      </c>
      <c r="E218" s="52" t="s">
        <v>13</v>
      </c>
      <c r="F218" s="52" t="s">
        <v>138</v>
      </c>
      <c r="G218" s="52" t="s">
        <v>103</v>
      </c>
      <c r="H218" s="59">
        <f>'вед.прил 9'!I423+'вед.прил 9'!I596</f>
        <v>161.6</v>
      </c>
      <c r="I218" s="59">
        <f>'вед.прил 9'!J423+'вед.прил 9'!J596</f>
        <v>0</v>
      </c>
      <c r="J218" s="109">
        <f t="shared" si="11"/>
        <v>161.6</v>
      </c>
    </row>
    <row r="219" spans="2:10" ht="26.25" customHeight="1">
      <c r="B219" s="82" t="s">
        <v>87</v>
      </c>
      <c r="C219" s="53" t="s">
        <v>71</v>
      </c>
      <c r="D219" s="53" t="s">
        <v>83</v>
      </c>
      <c r="E219" s="53"/>
      <c r="F219" s="53"/>
      <c r="G219" s="53"/>
      <c r="H219" s="55">
        <f>H220+H225</f>
        <v>250</v>
      </c>
      <c r="I219" s="55">
        <f>I220+I225</f>
        <v>300</v>
      </c>
      <c r="J219" s="107">
        <f t="shared" si="11"/>
        <v>550</v>
      </c>
    </row>
    <row r="220" spans="2:10" ht="16.5" customHeight="1">
      <c r="B220" s="76" t="s">
        <v>37</v>
      </c>
      <c r="C220" s="51" t="s">
        <v>71</v>
      </c>
      <c r="D220" s="51" t="s">
        <v>83</v>
      </c>
      <c r="E220" s="51" t="s">
        <v>283</v>
      </c>
      <c r="F220" s="51"/>
      <c r="G220" s="51"/>
      <c r="H220" s="56">
        <f aca="true" t="shared" si="24" ref="H220:I223">H221</f>
        <v>200</v>
      </c>
      <c r="I220" s="56">
        <f t="shared" si="24"/>
        <v>300</v>
      </c>
      <c r="J220" s="108">
        <f aca="true" t="shared" si="25" ref="J220:J305">H220+I220</f>
        <v>500</v>
      </c>
    </row>
    <row r="221" spans="2:10" ht="45" customHeight="1">
      <c r="B221" s="76" t="s">
        <v>245</v>
      </c>
      <c r="C221" s="51" t="s">
        <v>71</v>
      </c>
      <c r="D221" s="51" t="s">
        <v>83</v>
      </c>
      <c r="E221" s="51" t="s">
        <v>427</v>
      </c>
      <c r="F221" s="51"/>
      <c r="G221" s="51"/>
      <c r="H221" s="56">
        <f t="shared" si="24"/>
        <v>200</v>
      </c>
      <c r="I221" s="56">
        <f t="shared" si="24"/>
        <v>300</v>
      </c>
      <c r="J221" s="108">
        <f t="shared" si="25"/>
        <v>500</v>
      </c>
    </row>
    <row r="222" spans="2:10" ht="28.5" customHeight="1">
      <c r="B222" s="76" t="s">
        <v>135</v>
      </c>
      <c r="C222" s="51" t="s">
        <v>71</v>
      </c>
      <c r="D222" s="51" t="s">
        <v>83</v>
      </c>
      <c r="E222" s="51" t="s">
        <v>427</v>
      </c>
      <c r="F222" s="51" t="s">
        <v>136</v>
      </c>
      <c r="G222" s="51"/>
      <c r="H222" s="56">
        <f t="shared" si="24"/>
        <v>200</v>
      </c>
      <c r="I222" s="56">
        <f t="shared" si="24"/>
        <v>300</v>
      </c>
      <c r="J222" s="108">
        <f t="shared" si="25"/>
        <v>500</v>
      </c>
    </row>
    <row r="223" spans="2:10" ht="30">
      <c r="B223" s="77" t="s">
        <v>139</v>
      </c>
      <c r="C223" s="51" t="s">
        <v>71</v>
      </c>
      <c r="D223" s="51" t="s">
        <v>83</v>
      </c>
      <c r="E223" s="51" t="s">
        <v>427</v>
      </c>
      <c r="F223" s="51" t="s">
        <v>138</v>
      </c>
      <c r="G223" s="51"/>
      <c r="H223" s="56">
        <f t="shared" si="24"/>
        <v>200</v>
      </c>
      <c r="I223" s="56">
        <f t="shared" si="24"/>
        <v>300</v>
      </c>
      <c r="J223" s="108">
        <f t="shared" si="25"/>
        <v>500</v>
      </c>
    </row>
    <row r="224" spans="2:10" ht="15">
      <c r="B224" s="78" t="s">
        <v>119</v>
      </c>
      <c r="C224" s="52" t="s">
        <v>71</v>
      </c>
      <c r="D224" s="52" t="s">
        <v>83</v>
      </c>
      <c r="E224" s="52" t="s">
        <v>427</v>
      </c>
      <c r="F224" s="52" t="s">
        <v>138</v>
      </c>
      <c r="G224" s="52" t="s">
        <v>103</v>
      </c>
      <c r="H224" s="58">
        <f>'вед.прил 9'!I247+'вед.прил 9'!I429</f>
        <v>200</v>
      </c>
      <c r="I224" s="58">
        <f>'вед.прил 9'!J247+'вед.прил 9'!J429</f>
        <v>300</v>
      </c>
      <c r="J224" s="109">
        <f t="shared" si="25"/>
        <v>500</v>
      </c>
    </row>
    <row r="225" spans="2:10" ht="60">
      <c r="B225" s="76" t="s">
        <v>428</v>
      </c>
      <c r="C225" s="51" t="s">
        <v>71</v>
      </c>
      <c r="D225" s="51" t="s">
        <v>83</v>
      </c>
      <c r="E225" s="51" t="s">
        <v>214</v>
      </c>
      <c r="F225" s="51"/>
      <c r="G225" s="51"/>
      <c r="H225" s="56">
        <f>H226+H231</f>
        <v>50</v>
      </c>
      <c r="I225" s="56">
        <f>I226+I231</f>
        <v>0</v>
      </c>
      <c r="J225" s="108">
        <f t="shared" si="25"/>
        <v>50</v>
      </c>
    </row>
    <row r="226" spans="2:10" ht="105.75" customHeight="1">
      <c r="B226" s="76" t="s">
        <v>212</v>
      </c>
      <c r="C226" s="51" t="s">
        <v>71</v>
      </c>
      <c r="D226" s="51" t="s">
        <v>83</v>
      </c>
      <c r="E226" s="51" t="s">
        <v>215</v>
      </c>
      <c r="F226" s="51"/>
      <c r="G226" s="51"/>
      <c r="H226" s="56">
        <f aca="true" t="shared" si="26" ref="H226:I229">H227</f>
        <v>20</v>
      </c>
      <c r="I226" s="56">
        <f t="shared" si="26"/>
        <v>0</v>
      </c>
      <c r="J226" s="108">
        <f t="shared" si="25"/>
        <v>20</v>
      </c>
    </row>
    <row r="227" spans="2:10" ht="18.75" customHeight="1">
      <c r="B227" s="77" t="s">
        <v>312</v>
      </c>
      <c r="C227" s="51" t="s">
        <v>71</v>
      </c>
      <c r="D227" s="51" t="s">
        <v>83</v>
      </c>
      <c r="E227" s="51" t="s">
        <v>217</v>
      </c>
      <c r="F227" s="51"/>
      <c r="G227" s="51"/>
      <c r="H227" s="56">
        <f t="shared" si="26"/>
        <v>20</v>
      </c>
      <c r="I227" s="56">
        <f t="shared" si="26"/>
        <v>0</v>
      </c>
      <c r="J227" s="108">
        <f t="shared" si="25"/>
        <v>20</v>
      </c>
    </row>
    <row r="228" spans="2:10" ht="30">
      <c r="B228" s="76" t="s">
        <v>135</v>
      </c>
      <c r="C228" s="51" t="s">
        <v>71</v>
      </c>
      <c r="D228" s="51" t="s">
        <v>83</v>
      </c>
      <c r="E228" s="51" t="s">
        <v>217</v>
      </c>
      <c r="F228" s="51" t="s">
        <v>136</v>
      </c>
      <c r="G228" s="51"/>
      <c r="H228" s="56">
        <f t="shared" si="26"/>
        <v>20</v>
      </c>
      <c r="I228" s="56">
        <f t="shared" si="26"/>
        <v>0</v>
      </c>
      <c r="J228" s="108">
        <f t="shared" si="25"/>
        <v>20</v>
      </c>
    </row>
    <row r="229" spans="2:10" ht="30">
      <c r="B229" s="77" t="s">
        <v>139</v>
      </c>
      <c r="C229" s="51" t="s">
        <v>71</v>
      </c>
      <c r="D229" s="51" t="s">
        <v>83</v>
      </c>
      <c r="E229" s="51" t="s">
        <v>217</v>
      </c>
      <c r="F229" s="51" t="s">
        <v>138</v>
      </c>
      <c r="G229" s="51"/>
      <c r="H229" s="56">
        <f t="shared" si="26"/>
        <v>20</v>
      </c>
      <c r="I229" s="56">
        <f t="shared" si="26"/>
        <v>0</v>
      </c>
      <c r="J229" s="108">
        <f t="shared" si="25"/>
        <v>20</v>
      </c>
    </row>
    <row r="230" spans="2:10" ht="15">
      <c r="B230" s="80" t="s">
        <v>119</v>
      </c>
      <c r="C230" s="52" t="s">
        <v>71</v>
      </c>
      <c r="D230" s="52" t="s">
        <v>83</v>
      </c>
      <c r="E230" s="52" t="s">
        <v>217</v>
      </c>
      <c r="F230" s="52" t="s">
        <v>138</v>
      </c>
      <c r="G230" s="52" t="s">
        <v>103</v>
      </c>
      <c r="H230" s="58">
        <f>'вед.прил 9'!I435</f>
        <v>20</v>
      </c>
      <c r="I230" s="58">
        <f>'вед.прил 9'!J435</f>
        <v>0</v>
      </c>
      <c r="J230" s="109">
        <f t="shared" si="25"/>
        <v>20</v>
      </c>
    </row>
    <row r="231" spans="2:10" ht="60">
      <c r="B231" s="76" t="s">
        <v>213</v>
      </c>
      <c r="C231" s="51" t="s">
        <v>71</v>
      </c>
      <c r="D231" s="51" t="s">
        <v>83</v>
      </c>
      <c r="E231" s="51" t="s">
        <v>216</v>
      </c>
      <c r="F231" s="51"/>
      <c r="G231" s="51"/>
      <c r="H231" s="56">
        <f aca="true" t="shared" si="27" ref="H231:I234">H232</f>
        <v>30</v>
      </c>
      <c r="I231" s="56">
        <f t="shared" si="27"/>
        <v>0</v>
      </c>
      <c r="J231" s="108">
        <f t="shared" si="25"/>
        <v>30</v>
      </c>
    </row>
    <row r="232" spans="2:10" ht="15">
      <c r="B232" s="77" t="s">
        <v>312</v>
      </c>
      <c r="C232" s="51" t="s">
        <v>71</v>
      </c>
      <c r="D232" s="51" t="s">
        <v>83</v>
      </c>
      <c r="E232" s="51" t="s">
        <v>218</v>
      </c>
      <c r="F232" s="51"/>
      <c r="G232" s="51"/>
      <c r="H232" s="56">
        <f t="shared" si="27"/>
        <v>30</v>
      </c>
      <c r="I232" s="56">
        <f t="shared" si="27"/>
        <v>0</v>
      </c>
      <c r="J232" s="108">
        <f t="shared" si="25"/>
        <v>30</v>
      </c>
    </row>
    <row r="233" spans="2:10" ht="30">
      <c r="B233" s="76" t="s">
        <v>135</v>
      </c>
      <c r="C233" s="51" t="s">
        <v>71</v>
      </c>
      <c r="D233" s="51" t="s">
        <v>83</v>
      </c>
      <c r="E233" s="51" t="s">
        <v>218</v>
      </c>
      <c r="F233" s="51" t="s">
        <v>136</v>
      </c>
      <c r="G233" s="51"/>
      <c r="H233" s="56">
        <f t="shared" si="27"/>
        <v>30</v>
      </c>
      <c r="I233" s="56">
        <f t="shared" si="27"/>
        <v>0</v>
      </c>
      <c r="J233" s="108">
        <f t="shared" si="25"/>
        <v>30</v>
      </c>
    </row>
    <row r="234" spans="2:10" ht="30">
      <c r="B234" s="77" t="s">
        <v>139</v>
      </c>
      <c r="C234" s="51" t="s">
        <v>71</v>
      </c>
      <c r="D234" s="51" t="s">
        <v>83</v>
      </c>
      <c r="E234" s="51" t="s">
        <v>218</v>
      </c>
      <c r="F234" s="51" t="s">
        <v>138</v>
      </c>
      <c r="G234" s="51"/>
      <c r="H234" s="56">
        <f t="shared" si="27"/>
        <v>30</v>
      </c>
      <c r="I234" s="56">
        <f t="shared" si="27"/>
        <v>0</v>
      </c>
      <c r="J234" s="108">
        <f t="shared" si="25"/>
        <v>30</v>
      </c>
    </row>
    <row r="235" spans="2:10" ht="15">
      <c r="B235" s="80" t="s">
        <v>119</v>
      </c>
      <c r="C235" s="52" t="s">
        <v>71</v>
      </c>
      <c r="D235" s="52" t="s">
        <v>83</v>
      </c>
      <c r="E235" s="52" t="s">
        <v>218</v>
      </c>
      <c r="F235" s="52" t="s">
        <v>138</v>
      </c>
      <c r="G235" s="52" t="s">
        <v>103</v>
      </c>
      <c r="H235" s="58">
        <f>'вед.прил 9'!I440</f>
        <v>30</v>
      </c>
      <c r="I235" s="58">
        <f>'вед.прил 9'!J440</f>
        <v>0</v>
      </c>
      <c r="J235" s="109">
        <f t="shared" si="25"/>
        <v>30</v>
      </c>
    </row>
    <row r="236" spans="2:10" ht="14.25">
      <c r="B236" s="99" t="s">
        <v>56</v>
      </c>
      <c r="C236" s="100" t="s">
        <v>73</v>
      </c>
      <c r="D236" s="100"/>
      <c r="E236" s="100"/>
      <c r="F236" s="100"/>
      <c r="G236" s="100"/>
      <c r="H236" s="107">
        <f>H239+H245+H258+H311</f>
        <v>25307.199999999997</v>
      </c>
      <c r="I236" s="107">
        <f>I239+I245+I258+I311</f>
        <v>8617.5</v>
      </c>
      <c r="J236" s="107">
        <f t="shared" si="25"/>
        <v>33924.7</v>
      </c>
    </row>
    <row r="237" spans="2:10" ht="14.25">
      <c r="B237" s="99" t="s">
        <v>119</v>
      </c>
      <c r="C237" s="100" t="s">
        <v>73</v>
      </c>
      <c r="D237" s="100"/>
      <c r="E237" s="100"/>
      <c r="F237" s="100"/>
      <c r="G237" s="100" t="s">
        <v>103</v>
      </c>
      <c r="H237" s="107">
        <f>H244+H250+H277+H286+H291+H301+H323+H254+H310+H267+H263+H304+H297+H273+H282+H316+H319+H257</f>
        <v>25307.199999999997</v>
      </c>
      <c r="I237" s="107">
        <f>I244+I250+I277+I286+I291+I301+I323+I254+I310+I267+I263+I304+I297+I273+I282+I316+I319+I257</f>
        <v>8617.5</v>
      </c>
      <c r="J237" s="107">
        <f t="shared" si="25"/>
        <v>33924.7</v>
      </c>
    </row>
    <row r="238" spans="2:10" ht="14.25">
      <c r="B238" s="99" t="s">
        <v>120</v>
      </c>
      <c r="C238" s="100" t="s">
        <v>73</v>
      </c>
      <c r="D238" s="100"/>
      <c r="E238" s="100"/>
      <c r="F238" s="100"/>
      <c r="G238" s="100" t="s">
        <v>104</v>
      </c>
      <c r="H238" s="107">
        <v>0</v>
      </c>
      <c r="I238" s="107">
        <v>0</v>
      </c>
      <c r="J238" s="107">
        <f t="shared" si="25"/>
        <v>0</v>
      </c>
    </row>
    <row r="239" spans="2:10" ht="14.25">
      <c r="B239" s="82" t="s">
        <v>57</v>
      </c>
      <c r="C239" s="53" t="s">
        <v>73</v>
      </c>
      <c r="D239" s="53" t="s">
        <v>68</v>
      </c>
      <c r="E239" s="53"/>
      <c r="F239" s="53"/>
      <c r="G239" s="53"/>
      <c r="H239" s="55">
        <f aca="true" t="shared" si="28" ref="H239:I243">H240</f>
        <v>2066</v>
      </c>
      <c r="I239" s="55">
        <f t="shared" si="28"/>
        <v>0</v>
      </c>
      <c r="J239" s="107">
        <f t="shared" si="25"/>
        <v>2066</v>
      </c>
    </row>
    <row r="240" spans="2:10" ht="15">
      <c r="B240" s="77" t="s">
        <v>37</v>
      </c>
      <c r="C240" s="51" t="s">
        <v>73</v>
      </c>
      <c r="D240" s="51" t="s">
        <v>68</v>
      </c>
      <c r="E240" s="51" t="s">
        <v>283</v>
      </c>
      <c r="F240" s="51"/>
      <c r="G240" s="51"/>
      <c r="H240" s="56">
        <f t="shared" si="28"/>
        <v>2066</v>
      </c>
      <c r="I240" s="56">
        <f t="shared" si="28"/>
        <v>0</v>
      </c>
      <c r="J240" s="108">
        <f t="shared" si="25"/>
        <v>2066</v>
      </c>
    </row>
    <row r="241" spans="2:10" ht="45.75" customHeight="1">
      <c r="B241" s="76" t="s">
        <v>470</v>
      </c>
      <c r="C241" s="51" t="s">
        <v>73</v>
      </c>
      <c r="D241" s="51" t="s">
        <v>68</v>
      </c>
      <c r="E241" s="51" t="s">
        <v>426</v>
      </c>
      <c r="F241" s="51"/>
      <c r="G241" s="51"/>
      <c r="H241" s="56">
        <f t="shared" si="28"/>
        <v>2066</v>
      </c>
      <c r="I241" s="56">
        <f t="shared" si="28"/>
        <v>0</v>
      </c>
      <c r="J241" s="108">
        <f t="shared" si="25"/>
        <v>2066</v>
      </c>
    </row>
    <row r="242" spans="2:10" ht="31.5" customHeight="1">
      <c r="B242" s="76" t="s">
        <v>135</v>
      </c>
      <c r="C242" s="51" t="s">
        <v>73</v>
      </c>
      <c r="D242" s="51" t="s">
        <v>68</v>
      </c>
      <c r="E242" s="51" t="s">
        <v>426</v>
      </c>
      <c r="F242" s="51" t="s">
        <v>136</v>
      </c>
      <c r="G242" s="51"/>
      <c r="H242" s="56">
        <f t="shared" si="28"/>
        <v>2066</v>
      </c>
      <c r="I242" s="56">
        <f t="shared" si="28"/>
        <v>0</v>
      </c>
      <c r="J242" s="108">
        <f t="shared" si="25"/>
        <v>2066</v>
      </c>
    </row>
    <row r="243" spans="2:10" ht="30">
      <c r="B243" s="77" t="s">
        <v>139</v>
      </c>
      <c r="C243" s="51" t="s">
        <v>73</v>
      </c>
      <c r="D243" s="51" t="s">
        <v>68</v>
      </c>
      <c r="E243" s="51" t="s">
        <v>426</v>
      </c>
      <c r="F243" s="51" t="s">
        <v>138</v>
      </c>
      <c r="G243" s="51"/>
      <c r="H243" s="56">
        <f t="shared" si="28"/>
        <v>2066</v>
      </c>
      <c r="I243" s="56">
        <f t="shared" si="28"/>
        <v>0</v>
      </c>
      <c r="J243" s="108">
        <f t="shared" si="25"/>
        <v>2066</v>
      </c>
    </row>
    <row r="244" spans="2:10" ht="15">
      <c r="B244" s="78" t="s">
        <v>119</v>
      </c>
      <c r="C244" s="52" t="s">
        <v>73</v>
      </c>
      <c r="D244" s="52" t="s">
        <v>68</v>
      </c>
      <c r="E244" s="52" t="s">
        <v>426</v>
      </c>
      <c r="F244" s="52" t="s">
        <v>138</v>
      </c>
      <c r="G244" s="52" t="s">
        <v>103</v>
      </c>
      <c r="H244" s="58">
        <f>'вед.прил 9'!I254</f>
        <v>2066</v>
      </c>
      <c r="I244" s="58">
        <f>'вед.прил 9'!J254</f>
        <v>0</v>
      </c>
      <c r="J244" s="109">
        <f t="shared" si="25"/>
        <v>2066</v>
      </c>
    </row>
    <row r="245" spans="2:10" ht="14.25">
      <c r="B245" s="82" t="s">
        <v>58</v>
      </c>
      <c r="C245" s="53" t="s">
        <v>73</v>
      </c>
      <c r="D245" s="53" t="s">
        <v>74</v>
      </c>
      <c r="E245" s="53"/>
      <c r="F245" s="53"/>
      <c r="G245" s="53"/>
      <c r="H245" s="55">
        <f>H246+H251</f>
        <v>1280</v>
      </c>
      <c r="I245" s="55">
        <f>I246+I251</f>
        <v>0</v>
      </c>
      <c r="J245" s="107">
        <f t="shared" si="25"/>
        <v>1280</v>
      </c>
    </row>
    <row r="246" spans="2:10" ht="15">
      <c r="B246" s="77" t="s">
        <v>37</v>
      </c>
      <c r="C246" s="51" t="s">
        <v>73</v>
      </c>
      <c r="D246" s="51" t="s">
        <v>74</v>
      </c>
      <c r="E246" s="51" t="s">
        <v>283</v>
      </c>
      <c r="F246" s="51"/>
      <c r="G246" s="51"/>
      <c r="H246" s="56">
        <f aca="true" t="shared" si="29" ref="H246:I249">H247</f>
        <v>680</v>
      </c>
      <c r="I246" s="56">
        <f t="shared" si="29"/>
        <v>0</v>
      </c>
      <c r="J246" s="108">
        <f t="shared" si="25"/>
        <v>680</v>
      </c>
    </row>
    <row r="247" spans="2:10" ht="59.25" customHeight="1">
      <c r="B247" s="77" t="s">
        <v>467</v>
      </c>
      <c r="C247" s="51" t="s">
        <v>73</v>
      </c>
      <c r="D247" s="51" t="s">
        <v>74</v>
      </c>
      <c r="E247" s="51" t="s">
        <v>306</v>
      </c>
      <c r="F247" s="51"/>
      <c r="G247" s="51"/>
      <c r="H247" s="56">
        <f t="shared" si="29"/>
        <v>680</v>
      </c>
      <c r="I247" s="56">
        <f t="shared" si="29"/>
        <v>0</v>
      </c>
      <c r="J247" s="108">
        <f t="shared" si="25"/>
        <v>680</v>
      </c>
    </row>
    <row r="248" spans="2:10" ht="15">
      <c r="B248" s="77" t="s">
        <v>148</v>
      </c>
      <c r="C248" s="51" t="s">
        <v>73</v>
      </c>
      <c r="D248" s="51" t="s">
        <v>74</v>
      </c>
      <c r="E248" s="51" t="s">
        <v>306</v>
      </c>
      <c r="F248" s="51" t="s">
        <v>147</v>
      </c>
      <c r="G248" s="51"/>
      <c r="H248" s="56">
        <f t="shared" si="29"/>
        <v>680</v>
      </c>
      <c r="I248" s="56">
        <f t="shared" si="29"/>
        <v>0</v>
      </c>
      <c r="J248" s="108">
        <f t="shared" si="25"/>
        <v>680</v>
      </c>
    </row>
    <row r="249" spans="2:10" ht="57.75" customHeight="1">
      <c r="B249" s="77" t="s">
        <v>240</v>
      </c>
      <c r="C249" s="51" t="s">
        <v>73</v>
      </c>
      <c r="D249" s="51" t="s">
        <v>74</v>
      </c>
      <c r="E249" s="51" t="s">
        <v>306</v>
      </c>
      <c r="F249" s="51" t="s">
        <v>239</v>
      </c>
      <c r="G249" s="51"/>
      <c r="H249" s="56">
        <f t="shared" si="29"/>
        <v>680</v>
      </c>
      <c r="I249" s="56">
        <f t="shared" si="29"/>
        <v>0</v>
      </c>
      <c r="J249" s="108">
        <f t="shared" si="25"/>
        <v>680</v>
      </c>
    </row>
    <row r="250" spans="2:10" ht="15">
      <c r="B250" s="78" t="s">
        <v>119</v>
      </c>
      <c r="C250" s="52" t="s">
        <v>73</v>
      </c>
      <c r="D250" s="52" t="s">
        <v>74</v>
      </c>
      <c r="E250" s="52" t="s">
        <v>306</v>
      </c>
      <c r="F250" s="52" t="s">
        <v>239</v>
      </c>
      <c r="G250" s="52" t="s">
        <v>103</v>
      </c>
      <c r="H250" s="58">
        <f>'вед.прил 9'!I897</f>
        <v>680</v>
      </c>
      <c r="I250" s="58">
        <f>'вед.прил 9'!J897</f>
        <v>0</v>
      </c>
      <c r="J250" s="109">
        <f t="shared" si="25"/>
        <v>680</v>
      </c>
    </row>
    <row r="251" spans="2:10" ht="45">
      <c r="B251" s="76" t="s">
        <v>451</v>
      </c>
      <c r="C251" s="51" t="s">
        <v>73</v>
      </c>
      <c r="D251" s="51" t="s">
        <v>74</v>
      </c>
      <c r="E251" s="51" t="s">
        <v>462</v>
      </c>
      <c r="F251" s="51"/>
      <c r="G251" s="51"/>
      <c r="H251" s="56">
        <f>H252+H255</f>
        <v>600</v>
      </c>
      <c r="I251" s="56">
        <f>I252+I255</f>
        <v>0</v>
      </c>
      <c r="J251" s="108">
        <f t="shared" si="25"/>
        <v>600</v>
      </c>
    </row>
    <row r="252" spans="2:10" ht="30">
      <c r="B252" s="76" t="s">
        <v>135</v>
      </c>
      <c r="C252" s="51" t="s">
        <v>73</v>
      </c>
      <c r="D252" s="51" t="s">
        <v>74</v>
      </c>
      <c r="E252" s="51" t="s">
        <v>462</v>
      </c>
      <c r="F252" s="51" t="s">
        <v>136</v>
      </c>
      <c r="G252" s="51"/>
      <c r="H252" s="56">
        <f>H253</f>
        <v>600</v>
      </c>
      <c r="I252" s="56">
        <f>I253</f>
        <v>-600</v>
      </c>
      <c r="J252" s="108">
        <f t="shared" si="25"/>
        <v>0</v>
      </c>
    </row>
    <row r="253" spans="2:10" ht="30">
      <c r="B253" s="77" t="s">
        <v>139</v>
      </c>
      <c r="C253" s="51" t="s">
        <v>73</v>
      </c>
      <c r="D253" s="51" t="s">
        <v>74</v>
      </c>
      <c r="E253" s="51" t="s">
        <v>462</v>
      </c>
      <c r="F253" s="51" t="s">
        <v>138</v>
      </c>
      <c r="G253" s="51"/>
      <c r="H253" s="56">
        <f>H254</f>
        <v>600</v>
      </c>
      <c r="I253" s="56">
        <f>I254</f>
        <v>-600</v>
      </c>
      <c r="J253" s="108">
        <f t="shared" si="25"/>
        <v>0</v>
      </c>
    </row>
    <row r="254" spans="2:10" ht="15">
      <c r="B254" s="80" t="s">
        <v>119</v>
      </c>
      <c r="C254" s="52" t="s">
        <v>73</v>
      </c>
      <c r="D254" s="52" t="s">
        <v>74</v>
      </c>
      <c r="E254" s="52" t="s">
        <v>462</v>
      </c>
      <c r="F254" s="52" t="s">
        <v>138</v>
      </c>
      <c r="G254" s="52" t="s">
        <v>103</v>
      </c>
      <c r="H254" s="58">
        <f>'вед.прил 9'!I446</f>
        <v>600</v>
      </c>
      <c r="I254" s="58">
        <f>'вед.прил 9'!J446</f>
        <v>-600</v>
      </c>
      <c r="J254" s="109">
        <f t="shared" si="25"/>
        <v>0</v>
      </c>
    </row>
    <row r="255" spans="2:10" ht="30">
      <c r="B255" s="200" t="s">
        <v>429</v>
      </c>
      <c r="C255" s="51" t="s">
        <v>73</v>
      </c>
      <c r="D255" s="51" t="s">
        <v>74</v>
      </c>
      <c r="E255" s="51" t="s">
        <v>462</v>
      </c>
      <c r="F255" s="51" t="s">
        <v>238</v>
      </c>
      <c r="G255" s="51"/>
      <c r="H255" s="56">
        <f aca="true" t="shared" si="30" ref="H255:J256">H256</f>
        <v>0</v>
      </c>
      <c r="I255" s="56">
        <f t="shared" si="30"/>
        <v>600</v>
      </c>
      <c r="J255" s="108">
        <f t="shared" si="30"/>
        <v>600</v>
      </c>
    </row>
    <row r="256" spans="2:10" ht="15">
      <c r="B256" s="200" t="s">
        <v>268</v>
      </c>
      <c r="C256" s="51" t="s">
        <v>73</v>
      </c>
      <c r="D256" s="51" t="s">
        <v>74</v>
      </c>
      <c r="E256" s="51" t="s">
        <v>462</v>
      </c>
      <c r="F256" s="51" t="s">
        <v>33</v>
      </c>
      <c r="G256" s="51"/>
      <c r="H256" s="56">
        <f t="shared" si="30"/>
        <v>0</v>
      </c>
      <c r="I256" s="56">
        <f t="shared" si="30"/>
        <v>600</v>
      </c>
      <c r="J256" s="108">
        <f t="shared" si="30"/>
        <v>600</v>
      </c>
    </row>
    <row r="257" spans="2:10" ht="15">
      <c r="B257" s="208" t="s">
        <v>119</v>
      </c>
      <c r="C257" s="52" t="s">
        <v>73</v>
      </c>
      <c r="D257" s="52" t="s">
        <v>74</v>
      </c>
      <c r="E257" s="52" t="s">
        <v>462</v>
      </c>
      <c r="F257" s="52" t="s">
        <v>33</v>
      </c>
      <c r="G257" s="52" t="s">
        <v>103</v>
      </c>
      <c r="H257" s="58">
        <f>'вед.прил 9'!I602</f>
        <v>0</v>
      </c>
      <c r="I257" s="58">
        <f>'вед.прил 9'!J602</f>
        <v>600</v>
      </c>
      <c r="J257" s="109">
        <f t="shared" si="25"/>
        <v>600</v>
      </c>
    </row>
    <row r="258" spans="2:10" ht="14.25">
      <c r="B258" s="82" t="s">
        <v>264</v>
      </c>
      <c r="C258" s="53" t="s">
        <v>73</v>
      </c>
      <c r="D258" s="53" t="s">
        <v>69</v>
      </c>
      <c r="E258" s="53"/>
      <c r="F258" s="53"/>
      <c r="G258" s="53"/>
      <c r="H258" s="55">
        <f>H268+H292+H305+H259</f>
        <v>21651.6</v>
      </c>
      <c r="I258" s="55">
        <f>I268+I292+I305+I259</f>
        <v>3288.3</v>
      </c>
      <c r="J258" s="107">
        <f t="shared" si="25"/>
        <v>24939.899999999998</v>
      </c>
    </row>
    <row r="259" spans="2:10" ht="15">
      <c r="B259" s="77" t="s">
        <v>37</v>
      </c>
      <c r="C259" s="51" t="s">
        <v>73</v>
      </c>
      <c r="D259" s="51" t="s">
        <v>69</v>
      </c>
      <c r="E259" s="51" t="s">
        <v>283</v>
      </c>
      <c r="F259" s="51"/>
      <c r="G259" s="51"/>
      <c r="H259" s="56">
        <f>H264+H260</f>
        <v>200</v>
      </c>
      <c r="I259" s="56">
        <f>I264+I260</f>
        <v>1250</v>
      </c>
      <c r="J259" s="108">
        <f t="shared" si="25"/>
        <v>1450</v>
      </c>
    </row>
    <row r="260" spans="2:10" ht="60">
      <c r="B260" s="76" t="s">
        <v>280</v>
      </c>
      <c r="C260" s="51" t="s">
        <v>73</v>
      </c>
      <c r="D260" s="51" t="s">
        <v>69</v>
      </c>
      <c r="E260" s="51" t="s">
        <v>287</v>
      </c>
      <c r="F260" s="51"/>
      <c r="G260" s="51"/>
      <c r="H260" s="56">
        <f aca="true" t="shared" si="31" ref="H260:J262">H261</f>
        <v>0</v>
      </c>
      <c r="I260" s="56">
        <f t="shared" si="31"/>
        <v>1250</v>
      </c>
      <c r="J260" s="108">
        <f t="shared" si="31"/>
        <v>1250</v>
      </c>
    </row>
    <row r="261" spans="2:10" ht="30">
      <c r="B261" s="76" t="s">
        <v>135</v>
      </c>
      <c r="C261" s="51" t="s">
        <v>73</v>
      </c>
      <c r="D261" s="51" t="s">
        <v>69</v>
      </c>
      <c r="E261" s="51" t="s">
        <v>287</v>
      </c>
      <c r="F261" s="51" t="s">
        <v>136</v>
      </c>
      <c r="G261" s="51"/>
      <c r="H261" s="56">
        <f t="shared" si="31"/>
        <v>0</v>
      </c>
      <c r="I261" s="56">
        <f t="shared" si="31"/>
        <v>1250</v>
      </c>
      <c r="J261" s="108">
        <f t="shared" si="31"/>
        <v>1250</v>
      </c>
    </row>
    <row r="262" spans="2:10" ht="30">
      <c r="B262" s="76" t="s">
        <v>139</v>
      </c>
      <c r="C262" s="51" t="s">
        <v>73</v>
      </c>
      <c r="D262" s="51" t="s">
        <v>69</v>
      </c>
      <c r="E262" s="51" t="s">
        <v>287</v>
      </c>
      <c r="F262" s="51" t="s">
        <v>138</v>
      </c>
      <c r="G262" s="51"/>
      <c r="H262" s="56">
        <f t="shared" si="31"/>
        <v>0</v>
      </c>
      <c r="I262" s="56">
        <f t="shared" si="31"/>
        <v>1250</v>
      </c>
      <c r="J262" s="108">
        <f t="shared" si="31"/>
        <v>1250</v>
      </c>
    </row>
    <row r="263" spans="2:10" ht="15">
      <c r="B263" s="80" t="s">
        <v>119</v>
      </c>
      <c r="C263" s="52" t="s">
        <v>73</v>
      </c>
      <c r="D263" s="52" t="s">
        <v>69</v>
      </c>
      <c r="E263" s="52" t="s">
        <v>287</v>
      </c>
      <c r="F263" s="52" t="s">
        <v>138</v>
      </c>
      <c r="G263" s="52" t="s">
        <v>103</v>
      </c>
      <c r="H263" s="58">
        <f>'вед.прил 9'!I452+'вед.прил 9'!I608+'вед.прил 9'!I260</f>
        <v>0</v>
      </c>
      <c r="I263" s="58">
        <f>'вед.прил 9'!J452+'вед.прил 9'!J608+'вед.прил 9'!J260</f>
        <v>1250</v>
      </c>
      <c r="J263" s="109">
        <f>'вед.прил 9'!K452+'вед.прил 9'!K608+'вед.прил 9'!K260</f>
        <v>1250</v>
      </c>
    </row>
    <row r="264" spans="2:10" ht="45">
      <c r="B264" s="77" t="s">
        <v>464</v>
      </c>
      <c r="C264" s="51" t="s">
        <v>73</v>
      </c>
      <c r="D264" s="51" t="s">
        <v>69</v>
      </c>
      <c r="E264" s="51" t="s">
        <v>463</v>
      </c>
      <c r="F264" s="51"/>
      <c r="G264" s="51"/>
      <c r="H264" s="56">
        <f aca="true" t="shared" si="32" ref="H264:I266">H265</f>
        <v>200</v>
      </c>
      <c r="I264" s="56">
        <f t="shared" si="32"/>
        <v>0</v>
      </c>
      <c r="J264" s="108">
        <f t="shared" si="25"/>
        <v>200</v>
      </c>
    </row>
    <row r="265" spans="2:10" ht="30">
      <c r="B265" s="76" t="s">
        <v>135</v>
      </c>
      <c r="C265" s="51" t="s">
        <v>73</v>
      </c>
      <c r="D265" s="51" t="s">
        <v>69</v>
      </c>
      <c r="E265" s="51" t="s">
        <v>463</v>
      </c>
      <c r="F265" s="51" t="s">
        <v>136</v>
      </c>
      <c r="G265" s="51"/>
      <c r="H265" s="56">
        <f t="shared" si="32"/>
        <v>200</v>
      </c>
      <c r="I265" s="56">
        <f t="shared" si="32"/>
        <v>0</v>
      </c>
      <c r="J265" s="108">
        <f t="shared" si="25"/>
        <v>200</v>
      </c>
    </row>
    <row r="266" spans="2:10" ht="30">
      <c r="B266" s="77" t="s">
        <v>139</v>
      </c>
      <c r="C266" s="51" t="s">
        <v>73</v>
      </c>
      <c r="D266" s="51" t="s">
        <v>69</v>
      </c>
      <c r="E266" s="51" t="s">
        <v>463</v>
      </c>
      <c r="F266" s="51" t="s">
        <v>138</v>
      </c>
      <c r="G266" s="51"/>
      <c r="H266" s="56">
        <f t="shared" si="32"/>
        <v>200</v>
      </c>
      <c r="I266" s="56">
        <f t="shared" si="32"/>
        <v>0</v>
      </c>
      <c r="J266" s="108">
        <f t="shared" si="25"/>
        <v>200</v>
      </c>
    </row>
    <row r="267" spans="2:10" ht="15">
      <c r="B267" s="80" t="s">
        <v>119</v>
      </c>
      <c r="C267" s="52" t="s">
        <v>73</v>
      </c>
      <c r="D267" s="52" t="s">
        <v>69</v>
      </c>
      <c r="E267" s="52" t="s">
        <v>463</v>
      </c>
      <c r="F267" s="52" t="s">
        <v>138</v>
      </c>
      <c r="G267" s="52" t="s">
        <v>103</v>
      </c>
      <c r="H267" s="58">
        <f>'вед.прил 9'!I456+'вед.прил 9'!I612</f>
        <v>200</v>
      </c>
      <c r="I267" s="58">
        <f>'вед.прил 9'!J456+'вед.прил 9'!J612</f>
        <v>0</v>
      </c>
      <c r="J267" s="109">
        <f t="shared" si="25"/>
        <v>200</v>
      </c>
    </row>
    <row r="268" spans="2:10" ht="45">
      <c r="B268" s="76" t="s">
        <v>200</v>
      </c>
      <c r="C268" s="51" t="s">
        <v>73</v>
      </c>
      <c r="D268" s="51" t="s">
        <v>69</v>
      </c>
      <c r="E268" s="51" t="s">
        <v>392</v>
      </c>
      <c r="F268" s="51"/>
      <c r="G268" s="51"/>
      <c r="H268" s="56">
        <f>H269+H278+H287</f>
        <v>7060</v>
      </c>
      <c r="I268" s="56">
        <f>I269+I278+I287</f>
        <v>732</v>
      </c>
      <c r="J268" s="108">
        <f t="shared" si="25"/>
        <v>7792</v>
      </c>
    </row>
    <row r="269" spans="2:10" ht="45">
      <c r="B269" s="76" t="s">
        <v>158</v>
      </c>
      <c r="C269" s="51" t="s">
        <v>73</v>
      </c>
      <c r="D269" s="51" t="s">
        <v>69</v>
      </c>
      <c r="E269" s="51" t="s">
        <v>201</v>
      </c>
      <c r="F269" s="51"/>
      <c r="G269" s="51"/>
      <c r="H269" s="57">
        <f>H274+H270</f>
        <v>6360</v>
      </c>
      <c r="I269" s="57">
        <f>I274+I270</f>
        <v>721.8</v>
      </c>
      <c r="J269" s="108">
        <f t="shared" si="25"/>
        <v>7081.8</v>
      </c>
    </row>
    <row r="270" spans="2:10" ht="15">
      <c r="B270" s="77" t="s">
        <v>312</v>
      </c>
      <c r="C270" s="51" t="s">
        <v>73</v>
      </c>
      <c r="D270" s="51" t="s">
        <v>69</v>
      </c>
      <c r="E270" s="51" t="s">
        <v>499</v>
      </c>
      <c r="F270" s="51"/>
      <c r="G270" s="51"/>
      <c r="H270" s="57">
        <f aca="true" t="shared" si="33" ref="H270:J272">H271</f>
        <v>0</v>
      </c>
      <c r="I270" s="57">
        <f t="shared" si="33"/>
        <v>721.8</v>
      </c>
      <c r="J270" s="108">
        <f t="shared" si="33"/>
        <v>721.8</v>
      </c>
    </row>
    <row r="271" spans="2:10" ht="30">
      <c r="B271" s="76" t="s">
        <v>135</v>
      </c>
      <c r="C271" s="51" t="s">
        <v>73</v>
      </c>
      <c r="D271" s="51" t="s">
        <v>69</v>
      </c>
      <c r="E271" s="51" t="s">
        <v>499</v>
      </c>
      <c r="F271" s="51" t="s">
        <v>136</v>
      </c>
      <c r="G271" s="51"/>
      <c r="H271" s="57">
        <f t="shared" si="33"/>
        <v>0</v>
      </c>
      <c r="I271" s="57">
        <f t="shared" si="33"/>
        <v>721.8</v>
      </c>
      <c r="J271" s="108">
        <f t="shared" si="33"/>
        <v>721.8</v>
      </c>
    </row>
    <row r="272" spans="2:10" ht="30">
      <c r="B272" s="77" t="s">
        <v>139</v>
      </c>
      <c r="C272" s="51" t="s">
        <v>73</v>
      </c>
      <c r="D272" s="51" t="s">
        <v>69</v>
      </c>
      <c r="E272" s="51" t="s">
        <v>499</v>
      </c>
      <c r="F272" s="51" t="s">
        <v>138</v>
      </c>
      <c r="G272" s="51"/>
      <c r="H272" s="57">
        <f t="shared" si="33"/>
        <v>0</v>
      </c>
      <c r="I272" s="57">
        <f t="shared" si="33"/>
        <v>721.8</v>
      </c>
      <c r="J272" s="108">
        <f t="shared" si="33"/>
        <v>721.8</v>
      </c>
    </row>
    <row r="273" spans="2:10" ht="15">
      <c r="B273" s="80" t="s">
        <v>119</v>
      </c>
      <c r="C273" s="52" t="s">
        <v>73</v>
      </c>
      <c r="D273" s="52" t="s">
        <v>69</v>
      </c>
      <c r="E273" s="52" t="s">
        <v>499</v>
      </c>
      <c r="F273" s="52" t="s">
        <v>138</v>
      </c>
      <c r="G273" s="52" t="s">
        <v>103</v>
      </c>
      <c r="H273" s="59">
        <f>'вед.прил 9'!I462</f>
        <v>0</v>
      </c>
      <c r="I273" s="59">
        <f>'вед.прил 9'!J462</f>
        <v>721.8</v>
      </c>
      <c r="J273" s="109">
        <f>'вед.прил 9'!K462</f>
        <v>721.8</v>
      </c>
    </row>
    <row r="274" spans="2:10" ht="15">
      <c r="B274" s="77" t="s">
        <v>312</v>
      </c>
      <c r="C274" s="51" t="s">
        <v>73</v>
      </c>
      <c r="D274" s="51" t="s">
        <v>69</v>
      </c>
      <c r="E274" s="51" t="s">
        <v>202</v>
      </c>
      <c r="F274" s="51"/>
      <c r="G274" s="51"/>
      <c r="H274" s="57">
        <f aca="true" t="shared" si="34" ref="H274:I276">H275</f>
        <v>6360</v>
      </c>
      <c r="I274" s="57">
        <f t="shared" si="34"/>
        <v>0</v>
      </c>
      <c r="J274" s="108">
        <f t="shared" si="25"/>
        <v>6360</v>
      </c>
    </row>
    <row r="275" spans="2:10" ht="27.75" customHeight="1">
      <c r="B275" s="76" t="s">
        <v>135</v>
      </c>
      <c r="C275" s="51" t="s">
        <v>73</v>
      </c>
      <c r="D275" s="51" t="s">
        <v>69</v>
      </c>
      <c r="E275" s="51" t="s">
        <v>202</v>
      </c>
      <c r="F275" s="51" t="s">
        <v>136</v>
      </c>
      <c r="G275" s="51"/>
      <c r="H275" s="57">
        <f t="shared" si="34"/>
        <v>6360</v>
      </c>
      <c r="I275" s="57">
        <f t="shared" si="34"/>
        <v>0</v>
      </c>
      <c r="J275" s="108">
        <f t="shared" si="25"/>
        <v>6360</v>
      </c>
    </row>
    <row r="276" spans="2:10" ht="30">
      <c r="B276" s="77" t="s">
        <v>139</v>
      </c>
      <c r="C276" s="51" t="s">
        <v>73</v>
      </c>
      <c r="D276" s="51" t="s">
        <v>69</v>
      </c>
      <c r="E276" s="51" t="s">
        <v>202</v>
      </c>
      <c r="F276" s="51" t="s">
        <v>138</v>
      </c>
      <c r="G276" s="51"/>
      <c r="H276" s="57">
        <f t="shared" si="34"/>
        <v>6360</v>
      </c>
      <c r="I276" s="57">
        <f t="shared" si="34"/>
        <v>0</v>
      </c>
      <c r="J276" s="108">
        <f t="shared" si="25"/>
        <v>6360</v>
      </c>
    </row>
    <row r="277" spans="2:10" ht="15">
      <c r="B277" s="80" t="s">
        <v>119</v>
      </c>
      <c r="C277" s="52" t="s">
        <v>73</v>
      </c>
      <c r="D277" s="52" t="s">
        <v>69</v>
      </c>
      <c r="E277" s="52" t="s">
        <v>202</v>
      </c>
      <c r="F277" s="52" t="s">
        <v>138</v>
      </c>
      <c r="G277" s="52" t="s">
        <v>103</v>
      </c>
      <c r="H277" s="59">
        <f>'вед.прил 9'!I466+'вед.прил 9'!I618</f>
        <v>6360</v>
      </c>
      <c r="I277" s="59">
        <f>'вед.прил 9'!J466+'вед.прил 9'!J618</f>
        <v>0</v>
      </c>
      <c r="J277" s="109">
        <f t="shared" si="25"/>
        <v>6360</v>
      </c>
    </row>
    <row r="278" spans="2:10" ht="30">
      <c r="B278" s="76" t="s">
        <v>388</v>
      </c>
      <c r="C278" s="51" t="s">
        <v>73</v>
      </c>
      <c r="D278" s="51" t="s">
        <v>69</v>
      </c>
      <c r="E278" s="51" t="s">
        <v>393</v>
      </c>
      <c r="F278" s="52"/>
      <c r="G278" s="52"/>
      <c r="H278" s="57">
        <f>H283+H279</f>
        <v>600</v>
      </c>
      <c r="I278" s="57">
        <f>I283+I279</f>
        <v>10.2</v>
      </c>
      <c r="J278" s="108">
        <f t="shared" si="25"/>
        <v>610.2</v>
      </c>
    </row>
    <row r="279" spans="2:10" ht="15">
      <c r="B279" s="77" t="s">
        <v>312</v>
      </c>
      <c r="C279" s="51" t="s">
        <v>73</v>
      </c>
      <c r="D279" s="51" t="s">
        <v>69</v>
      </c>
      <c r="E279" s="51" t="s">
        <v>500</v>
      </c>
      <c r="F279" s="51"/>
      <c r="G279" s="51"/>
      <c r="H279" s="57">
        <f aca="true" t="shared" si="35" ref="H279:J281">H280</f>
        <v>0</v>
      </c>
      <c r="I279" s="57">
        <f t="shared" si="35"/>
        <v>10.2</v>
      </c>
      <c r="J279" s="108">
        <f t="shared" si="35"/>
        <v>10.2</v>
      </c>
    </row>
    <row r="280" spans="2:10" ht="30">
      <c r="B280" s="76" t="s">
        <v>135</v>
      </c>
      <c r="C280" s="51" t="s">
        <v>73</v>
      </c>
      <c r="D280" s="51" t="s">
        <v>69</v>
      </c>
      <c r="E280" s="51" t="s">
        <v>500</v>
      </c>
      <c r="F280" s="51" t="s">
        <v>136</v>
      </c>
      <c r="G280" s="51"/>
      <c r="H280" s="57">
        <f t="shared" si="35"/>
        <v>0</v>
      </c>
      <c r="I280" s="57">
        <f t="shared" si="35"/>
        <v>10.2</v>
      </c>
      <c r="J280" s="108">
        <f t="shared" si="35"/>
        <v>10.2</v>
      </c>
    </row>
    <row r="281" spans="2:10" ht="30">
      <c r="B281" s="77" t="s">
        <v>139</v>
      </c>
      <c r="C281" s="51" t="s">
        <v>73</v>
      </c>
      <c r="D281" s="51" t="s">
        <v>69</v>
      </c>
      <c r="E281" s="51" t="s">
        <v>500</v>
      </c>
      <c r="F281" s="51" t="s">
        <v>138</v>
      </c>
      <c r="G281" s="51"/>
      <c r="H281" s="57">
        <f t="shared" si="35"/>
        <v>0</v>
      </c>
      <c r="I281" s="57">
        <f t="shared" si="35"/>
        <v>10.2</v>
      </c>
      <c r="J281" s="108">
        <f t="shared" si="35"/>
        <v>10.2</v>
      </c>
    </row>
    <row r="282" spans="2:10" ht="15">
      <c r="B282" s="80" t="s">
        <v>119</v>
      </c>
      <c r="C282" s="52" t="s">
        <v>73</v>
      </c>
      <c r="D282" s="52" t="s">
        <v>69</v>
      </c>
      <c r="E282" s="52" t="s">
        <v>500</v>
      </c>
      <c r="F282" s="52" t="s">
        <v>138</v>
      </c>
      <c r="G282" s="52" t="s">
        <v>103</v>
      </c>
      <c r="H282" s="59">
        <f>'вед.прил 9'!I471</f>
        <v>0</v>
      </c>
      <c r="I282" s="59">
        <f>'вед.прил 9'!J471</f>
        <v>10.2</v>
      </c>
      <c r="J282" s="109">
        <f>'вед.прил 9'!K471</f>
        <v>10.2</v>
      </c>
    </row>
    <row r="283" spans="2:10" ht="15">
      <c r="B283" s="77" t="s">
        <v>312</v>
      </c>
      <c r="C283" s="51" t="s">
        <v>73</v>
      </c>
      <c r="D283" s="51" t="s">
        <v>69</v>
      </c>
      <c r="E283" s="51" t="s">
        <v>394</v>
      </c>
      <c r="F283" s="52"/>
      <c r="G283" s="52"/>
      <c r="H283" s="57">
        <f aca="true" t="shared" si="36" ref="H283:I285">H284</f>
        <v>600</v>
      </c>
      <c r="I283" s="57">
        <f t="shared" si="36"/>
        <v>0</v>
      </c>
      <c r="J283" s="108">
        <f t="shared" si="25"/>
        <v>600</v>
      </c>
    </row>
    <row r="284" spans="2:10" ht="30">
      <c r="B284" s="76" t="s">
        <v>135</v>
      </c>
      <c r="C284" s="51" t="s">
        <v>73</v>
      </c>
      <c r="D284" s="51" t="s">
        <v>69</v>
      </c>
      <c r="E284" s="51" t="s">
        <v>394</v>
      </c>
      <c r="F284" s="51" t="s">
        <v>136</v>
      </c>
      <c r="G284" s="52"/>
      <c r="H284" s="57">
        <f t="shared" si="36"/>
        <v>600</v>
      </c>
      <c r="I284" s="57">
        <f t="shared" si="36"/>
        <v>0</v>
      </c>
      <c r="J284" s="108">
        <f t="shared" si="25"/>
        <v>600</v>
      </c>
    </row>
    <row r="285" spans="2:10" ht="30">
      <c r="B285" s="77" t="s">
        <v>139</v>
      </c>
      <c r="C285" s="51" t="s">
        <v>73</v>
      </c>
      <c r="D285" s="51" t="s">
        <v>69</v>
      </c>
      <c r="E285" s="51" t="s">
        <v>394</v>
      </c>
      <c r="F285" s="51" t="s">
        <v>138</v>
      </c>
      <c r="G285" s="52"/>
      <c r="H285" s="57">
        <f t="shared" si="36"/>
        <v>600</v>
      </c>
      <c r="I285" s="57">
        <f t="shared" si="36"/>
        <v>0</v>
      </c>
      <c r="J285" s="108">
        <f t="shared" si="25"/>
        <v>600</v>
      </c>
    </row>
    <row r="286" spans="2:10" ht="15">
      <c r="B286" s="80" t="s">
        <v>119</v>
      </c>
      <c r="C286" s="52" t="s">
        <v>73</v>
      </c>
      <c r="D286" s="52" t="s">
        <v>69</v>
      </c>
      <c r="E286" s="52" t="s">
        <v>394</v>
      </c>
      <c r="F286" s="52" t="s">
        <v>138</v>
      </c>
      <c r="G286" s="52" t="s">
        <v>103</v>
      </c>
      <c r="H286" s="59">
        <f>'вед.прил 9'!I475+'вед.прил 9'!I623</f>
        <v>600</v>
      </c>
      <c r="I286" s="59">
        <f>'вед.прил 9'!J475+'вед.прил 9'!J623</f>
        <v>0</v>
      </c>
      <c r="J286" s="109">
        <f t="shared" si="25"/>
        <v>600</v>
      </c>
    </row>
    <row r="287" spans="2:10" ht="30" customHeight="1">
      <c r="B287" s="76" t="s">
        <v>473</v>
      </c>
      <c r="C287" s="51" t="s">
        <v>73</v>
      </c>
      <c r="D287" s="51" t="s">
        <v>69</v>
      </c>
      <c r="E287" s="51" t="s">
        <v>395</v>
      </c>
      <c r="F287" s="52"/>
      <c r="G287" s="52"/>
      <c r="H287" s="57">
        <f aca="true" t="shared" si="37" ref="H287:I290">H288</f>
        <v>100</v>
      </c>
      <c r="I287" s="57">
        <f t="shared" si="37"/>
        <v>0</v>
      </c>
      <c r="J287" s="108">
        <f t="shared" si="25"/>
        <v>100</v>
      </c>
    </row>
    <row r="288" spans="2:10" ht="15">
      <c r="B288" s="77" t="s">
        <v>312</v>
      </c>
      <c r="C288" s="51" t="s">
        <v>73</v>
      </c>
      <c r="D288" s="51" t="s">
        <v>69</v>
      </c>
      <c r="E288" s="51" t="s">
        <v>396</v>
      </c>
      <c r="F288" s="52"/>
      <c r="G288" s="52"/>
      <c r="H288" s="57">
        <f t="shared" si="37"/>
        <v>100</v>
      </c>
      <c r="I288" s="57">
        <f t="shared" si="37"/>
        <v>0</v>
      </c>
      <c r="J288" s="108">
        <f t="shared" si="25"/>
        <v>100</v>
      </c>
    </row>
    <row r="289" spans="2:10" ht="30">
      <c r="B289" s="76" t="s">
        <v>135</v>
      </c>
      <c r="C289" s="51" t="s">
        <v>73</v>
      </c>
      <c r="D289" s="51" t="s">
        <v>69</v>
      </c>
      <c r="E289" s="51" t="s">
        <v>396</v>
      </c>
      <c r="F289" s="51" t="s">
        <v>136</v>
      </c>
      <c r="G289" s="52"/>
      <c r="H289" s="57">
        <f t="shared" si="37"/>
        <v>100</v>
      </c>
      <c r="I289" s="57">
        <f t="shared" si="37"/>
        <v>0</v>
      </c>
      <c r="J289" s="108">
        <f t="shared" si="25"/>
        <v>100</v>
      </c>
    </row>
    <row r="290" spans="2:10" ht="30">
      <c r="B290" s="77" t="s">
        <v>139</v>
      </c>
      <c r="C290" s="51" t="s">
        <v>73</v>
      </c>
      <c r="D290" s="51" t="s">
        <v>69</v>
      </c>
      <c r="E290" s="51" t="s">
        <v>396</v>
      </c>
      <c r="F290" s="51" t="s">
        <v>138</v>
      </c>
      <c r="G290" s="52"/>
      <c r="H290" s="57">
        <f t="shared" si="37"/>
        <v>100</v>
      </c>
      <c r="I290" s="57">
        <f t="shared" si="37"/>
        <v>0</v>
      </c>
      <c r="J290" s="108">
        <f t="shared" si="25"/>
        <v>100</v>
      </c>
    </row>
    <row r="291" spans="2:10" ht="15">
      <c r="B291" s="80" t="s">
        <v>119</v>
      </c>
      <c r="C291" s="52" t="s">
        <v>73</v>
      </c>
      <c r="D291" s="52" t="s">
        <v>69</v>
      </c>
      <c r="E291" s="52" t="s">
        <v>396</v>
      </c>
      <c r="F291" s="52" t="s">
        <v>138</v>
      </c>
      <c r="G291" s="52" t="s">
        <v>103</v>
      </c>
      <c r="H291" s="59">
        <f>'вед.прил 9'!I480+'вед.прил 9'!I628</f>
        <v>100</v>
      </c>
      <c r="I291" s="59">
        <f>'вед.прил 9'!J480+'вед.прил 9'!J628</f>
        <v>0</v>
      </c>
      <c r="J291" s="109">
        <f t="shared" si="25"/>
        <v>100</v>
      </c>
    </row>
    <row r="292" spans="2:10" ht="57.75" customHeight="1">
      <c r="B292" s="77" t="s">
        <v>193</v>
      </c>
      <c r="C292" s="51" t="s">
        <v>73</v>
      </c>
      <c r="D292" s="51" t="s">
        <v>69</v>
      </c>
      <c r="E292" s="51" t="s">
        <v>384</v>
      </c>
      <c r="F292" s="51"/>
      <c r="G292" s="51"/>
      <c r="H292" s="57">
        <f>H293</f>
        <v>13950</v>
      </c>
      <c r="I292" s="57">
        <f>I293</f>
        <v>1306.3000000000002</v>
      </c>
      <c r="J292" s="108">
        <f t="shared" si="25"/>
        <v>15256.3</v>
      </c>
    </row>
    <row r="293" spans="2:10" ht="42" customHeight="1">
      <c r="B293" s="77" t="s">
        <v>385</v>
      </c>
      <c r="C293" s="51" t="s">
        <v>73</v>
      </c>
      <c r="D293" s="51" t="s">
        <v>69</v>
      </c>
      <c r="E293" s="51" t="s">
        <v>386</v>
      </c>
      <c r="F293" s="51"/>
      <c r="G293" s="51"/>
      <c r="H293" s="57">
        <f>H298+H294</f>
        <v>13950</v>
      </c>
      <c r="I293" s="57">
        <f>I298+I294</f>
        <v>1306.3000000000002</v>
      </c>
      <c r="J293" s="108">
        <f t="shared" si="25"/>
        <v>15256.3</v>
      </c>
    </row>
    <row r="294" spans="2:10" ht="18.75" customHeight="1">
      <c r="B294" s="77" t="s">
        <v>312</v>
      </c>
      <c r="C294" s="51" t="s">
        <v>73</v>
      </c>
      <c r="D294" s="51" t="s">
        <v>69</v>
      </c>
      <c r="E294" s="51" t="s">
        <v>498</v>
      </c>
      <c r="F294" s="51"/>
      <c r="G294" s="51"/>
      <c r="H294" s="57">
        <f aca="true" t="shared" si="38" ref="H294:J296">H295</f>
        <v>0</v>
      </c>
      <c r="I294" s="57">
        <f t="shared" si="38"/>
        <v>1074.4</v>
      </c>
      <c r="J294" s="108">
        <f t="shared" si="38"/>
        <v>1074.4</v>
      </c>
    </row>
    <row r="295" spans="2:10" ht="30.75" customHeight="1">
      <c r="B295" s="76" t="s">
        <v>135</v>
      </c>
      <c r="C295" s="51" t="s">
        <v>73</v>
      </c>
      <c r="D295" s="51" t="s">
        <v>69</v>
      </c>
      <c r="E295" s="51" t="s">
        <v>498</v>
      </c>
      <c r="F295" s="51" t="s">
        <v>136</v>
      </c>
      <c r="G295" s="51"/>
      <c r="H295" s="57">
        <f t="shared" si="38"/>
        <v>0</v>
      </c>
      <c r="I295" s="57">
        <f t="shared" si="38"/>
        <v>1074.4</v>
      </c>
      <c r="J295" s="108">
        <f t="shared" si="38"/>
        <v>1074.4</v>
      </c>
    </row>
    <row r="296" spans="2:10" ht="28.5" customHeight="1">
      <c r="B296" s="77" t="s">
        <v>139</v>
      </c>
      <c r="C296" s="51" t="s">
        <v>73</v>
      </c>
      <c r="D296" s="51" t="s">
        <v>69</v>
      </c>
      <c r="E296" s="51" t="s">
        <v>498</v>
      </c>
      <c r="F296" s="51" t="s">
        <v>138</v>
      </c>
      <c r="G296" s="51"/>
      <c r="H296" s="57">
        <f t="shared" si="38"/>
        <v>0</v>
      </c>
      <c r="I296" s="57">
        <f t="shared" si="38"/>
        <v>1074.4</v>
      </c>
      <c r="J296" s="108">
        <f t="shared" si="38"/>
        <v>1074.4</v>
      </c>
    </row>
    <row r="297" spans="2:10" ht="21.75" customHeight="1">
      <c r="B297" s="80" t="s">
        <v>119</v>
      </c>
      <c r="C297" s="52" t="s">
        <v>73</v>
      </c>
      <c r="D297" s="52" t="s">
        <v>69</v>
      </c>
      <c r="E297" s="52" t="s">
        <v>498</v>
      </c>
      <c r="F297" s="52" t="s">
        <v>138</v>
      </c>
      <c r="G297" s="52" t="s">
        <v>103</v>
      </c>
      <c r="H297" s="59">
        <f>'вед.прил 9'!I486</f>
        <v>0</v>
      </c>
      <c r="I297" s="59">
        <f>'вед.прил 9'!J486</f>
        <v>1074.4</v>
      </c>
      <c r="J297" s="109">
        <f>'вед.прил 9'!K486</f>
        <v>1074.4</v>
      </c>
    </row>
    <row r="298" spans="2:10" ht="15">
      <c r="B298" s="77" t="s">
        <v>312</v>
      </c>
      <c r="C298" s="51" t="s">
        <v>73</v>
      </c>
      <c r="D298" s="51" t="s">
        <v>69</v>
      </c>
      <c r="E298" s="51" t="s">
        <v>387</v>
      </c>
      <c r="F298" s="51"/>
      <c r="G298" s="51"/>
      <c r="H298" s="57">
        <f>H299+H302</f>
        <v>13950</v>
      </c>
      <c r="I298" s="57">
        <f>I299+I302</f>
        <v>231.9</v>
      </c>
      <c r="J298" s="108">
        <f t="shared" si="25"/>
        <v>14181.9</v>
      </c>
    </row>
    <row r="299" spans="2:10" ht="30">
      <c r="B299" s="76" t="s">
        <v>135</v>
      </c>
      <c r="C299" s="51" t="s">
        <v>73</v>
      </c>
      <c r="D299" s="51" t="s">
        <v>69</v>
      </c>
      <c r="E299" s="51" t="s">
        <v>387</v>
      </c>
      <c r="F299" s="51" t="s">
        <v>136</v>
      </c>
      <c r="G299" s="51"/>
      <c r="H299" s="57">
        <f>H300</f>
        <v>13950</v>
      </c>
      <c r="I299" s="57">
        <f>I300</f>
        <v>0</v>
      </c>
      <c r="J299" s="108">
        <f t="shared" si="25"/>
        <v>13950</v>
      </c>
    </row>
    <row r="300" spans="2:10" ht="30">
      <c r="B300" s="77" t="s">
        <v>139</v>
      </c>
      <c r="C300" s="51" t="s">
        <v>73</v>
      </c>
      <c r="D300" s="51" t="s">
        <v>69</v>
      </c>
      <c r="E300" s="51" t="s">
        <v>387</v>
      </c>
      <c r="F300" s="51" t="s">
        <v>138</v>
      </c>
      <c r="G300" s="51"/>
      <c r="H300" s="57">
        <f>H301</f>
        <v>13950</v>
      </c>
      <c r="I300" s="57">
        <f>I301</f>
        <v>0</v>
      </c>
      <c r="J300" s="108">
        <f t="shared" si="25"/>
        <v>13950</v>
      </c>
    </row>
    <row r="301" spans="2:10" ht="15">
      <c r="B301" s="80" t="s">
        <v>119</v>
      </c>
      <c r="C301" s="52" t="s">
        <v>73</v>
      </c>
      <c r="D301" s="52" t="s">
        <v>69</v>
      </c>
      <c r="E301" s="52" t="s">
        <v>387</v>
      </c>
      <c r="F301" s="52" t="s">
        <v>138</v>
      </c>
      <c r="G301" s="52" t="s">
        <v>103</v>
      </c>
      <c r="H301" s="59">
        <f>'вед.прил 9'!I266+'вед.прил 9'!I490+'вед.прил 9'!I634</f>
        <v>13950</v>
      </c>
      <c r="I301" s="59">
        <f>'вед.прил 9'!J266+'вед.прил 9'!J490+'вед.прил 9'!J634</f>
        <v>0</v>
      </c>
      <c r="J301" s="109">
        <f t="shared" si="25"/>
        <v>13950</v>
      </c>
    </row>
    <row r="302" spans="2:10" ht="15">
      <c r="B302" s="77" t="s">
        <v>148</v>
      </c>
      <c r="C302" s="51" t="s">
        <v>73</v>
      </c>
      <c r="D302" s="51" t="s">
        <v>69</v>
      </c>
      <c r="E302" s="51" t="s">
        <v>387</v>
      </c>
      <c r="F302" s="51" t="s">
        <v>147</v>
      </c>
      <c r="G302" s="51"/>
      <c r="H302" s="57">
        <f aca="true" t="shared" si="39" ref="H302:J303">H303</f>
        <v>0</v>
      </c>
      <c r="I302" s="57">
        <f t="shared" si="39"/>
        <v>231.9</v>
      </c>
      <c r="J302" s="108">
        <f t="shared" si="39"/>
        <v>13550</v>
      </c>
    </row>
    <row r="303" spans="2:10" ht="15">
      <c r="B303" s="77" t="s">
        <v>150</v>
      </c>
      <c r="C303" s="51" t="s">
        <v>73</v>
      </c>
      <c r="D303" s="51" t="s">
        <v>69</v>
      </c>
      <c r="E303" s="51" t="s">
        <v>387</v>
      </c>
      <c r="F303" s="51" t="s">
        <v>149</v>
      </c>
      <c r="G303" s="51"/>
      <c r="H303" s="57">
        <f t="shared" si="39"/>
        <v>0</v>
      </c>
      <c r="I303" s="57">
        <f t="shared" si="39"/>
        <v>231.9</v>
      </c>
      <c r="J303" s="108">
        <f t="shared" si="39"/>
        <v>13550</v>
      </c>
    </row>
    <row r="304" spans="2:10" ht="15">
      <c r="B304" s="80" t="s">
        <v>119</v>
      </c>
      <c r="C304" s="52" t="s">
        <v>73</v>
      </c>
      <c r="D304" s="52" t="s">
        <v>69</v>
      </c>
      <c r="E304" s="52" t="s">
        <v>387</v>
      </c>
      <c r="F304" s="52" t="s">
        <v>149</v>
      </c>
      <c r="G304" s="52" t="s">
        <v>103</v>
      </c>
      <c r="H304" s="59">
        <f>'вед.прил 9'!I493</f>
        <v>0</v>
      </c>
      <c r="I304" s="59">
        <f>'вед.прил 9'!J493</f>
        <v>231.9</v>
      </c>
      <c r="J304" s="109">
        <f>'вед.прил 9'!I487+'вед.прил 9'!I491</f>
        <v>13550</v>
      </c>
    </row>
    <row r="305" spans="2:10" ht="42.75" customHeight="1">
      <c r="B305" s="87" t="s">
        <v>454</v>
      </c>
      <c r="C305" s="51" t="s">
        <v>73</v>
      </c>
      <c r="D305" s="51" t="s">
        <v>69</v>
      </c>
      <c r="E305" s="51" t="s">
        <v>10</v>
      </c>
      <c r="F305" s="51"/>
      <c r="G305" s="51"/>
      <c r="H305" s="57">
        <f aca="true" t="shared" si="40" ref="H305:I309">H306</f>
        <v>441.6</v>
      </c>
      <c r="I305" s="57">
        <f t="shared" si="40"/>
        <v>0</v>
      </c>
      <c r="J305" s="108">
        <f t="shared" si="25"/>
        <v>441.6</v>
      </c>
    </row>
    <row r="306" spans="2:10" ht="60">
      <c r="B306" s="77" t="s">
        <v>11</v>
      </c>
      <c r="C306" s="51" t="s">
        <v>73</v>
      </c>
      <c r="D306" s="51" t="s">
        <v>69</v>
      </c>
      <c r="E306" s="51" t="s">
        <v>12</v>
      </c>
      <c r="F306" s="51"/>
      <c r="G306" s="51"/>
      <c r="H306" s="57">
        <f t="shared" si="40"/>
        <v>441.6</v>
      </c>
      <c r="I306" s="57">
        <f t="shared" si="40"/>
        <v>0</v>
      </c>
      <c r="J306" s="108">
        <f aca="true" t="shared" si="41" ref="J306:J397">H306+I306</f>
        <v>441.6</v>
      </c>
    </row>
    <row r="307" spans="2:10" ht="15">
      <c r="B307" s="77" t="s">
        <v>312</v>
      </c>
      <c r="C307" s="51" t="s">
        <v>73</v>
      </c>
      <c r="D307" s="51" t="s">
        <v>69</v>
      </c>
      <c r="E307" s="51" t="s">
        <v>13</v>
      </c>
      <c r="F307" s="51"/>
      <c r="G307" s="51"/>
      <c r="H307" s="57">
        <f t="shared" si="40"/>
        <v>441.6</v>
      </c>
      <c r="I307" s="57">
        <f t="shared" si="40"/>
        <v>0</v>
      </c>
      <c r="J307" s="108">
        <f t="shared" si="41"/>
        <v>441.6</v>
      </c>
    </row>
    <row r="308" spans="2:10" ht="30">
      <c r="B308" s="76" t="s">
        <v>135</v>
      </c>
      <c r="C308" s="51" t="s">
        <v>73</v>
      </c>
      <c r="D308" s="51" t="s">
        <v>69</v>
      </c>
      <c r="E308" s="51" t="s">
        <v>13</v>
      </c>
      <c r="F308" s="51" t="s">
        <v>136</v>
      </c>
      <c r="G308" s="51"/>
      <c r="H308" s="57">
        <f t="shared" si="40"/>
        <v>441.6</v>
      </c>
      <c r="I308" s="57">
        <f t="shared" si="40"/>
        <v>0</v>
      </c>
      <c r="J308" s="108">
        <f t="shared" si="41"/>
        <v>441.6</v>
      </c>
    </row>
    <row r="309" spans="2:10" ht="30">
      <c r="B309" s="77" t="s">
        <v>139</v>
      </c>
      <c r="C309" s="51" t="s">
        <v>73</v>
      </c>
      <c r="D309" s="51" t="s">
        <v>69</v>
      </c>
      <c r="E309" s="51" t="s">
        <v>13</v>
      </c>
      <c r="F309" s="51" t="s">
        <v>138</v>
      </c>
      <c r="G309" s="51"/>
      <c r="H309" s="57">
        <f t="shared" si="40"/>
        <v>441.6</v>
      </c>
      <c r="I309" s="57">
        <f t="shared" si="40"/>
        <v>0</v>
      </c>
      <c r="J309" s="108">
        <f t="shared" si="41"/>
        <v>441.6</v>
      </c>
    </row>
    <row r="310" spans="2:10" ht="15">
      <c r="B310" s="80" t="s">
        <v>119</v>
      </c>
      <c r="C310" s="52" t="s">
        <v>73</v>
      </c>
      <c r="D310" s="52" t="s">
        <v>69</v>
      </c>
      <c r="E310" s="52" t="s">
        <v>13</v>
      </c>
      <c r="F310" s="52" t="s">
        <v>138</v>
      </c>
      <c r="G310" s="52" t="s">
        <v>103</v>
      </c>
      <c r="H310" s="59">
        <f>'вед.прил 9'!I499+'вед.прил 9'!I640</f>
        <v>441.6</v>
      </c>
      <c r="I310" s="59">
        <f>'вед.прил 9'!J499+'вед.прил 9'!J640</f>
        <v>0</v>
      </c>
      <c r="J310" s="109">
        <f t="shared" si="41"/>
        <v>441.6</v>
      </c>
    </row>
    <row r="311" spans="2:10" ht="28.5">
      <c r="B311" s="79" t="s">
        <v>282</v>
      </c>
      <c r="C311" s="53" t="s">
        <v>73</v>
      </c>
      <c r="D311" s="53" t="s">
        <v>73</v>
      </c>
      <c r="E311" s="53"/>
      <c r="F311" s="53"/>
      <c r="G311" s="53"/>
      <c r="H311" s="54">
        <f>H312</f>
        <v>309.6</v>
      </c>
      <c r="I311" s="54">
        <f>I312</f>
        <v>5329.2</v>
      </c>
      <c r="J311" s="107">
        <f t="shared" si="41"/>
        <v>5638.8</v>
      </c>
    </row>
    <row r="312" spans="2:10" ht="15">
      <c r="B312" s="76" t="s">
        <v>37</v>
      </c>
      <c r="C312" s="51" t="s">
        <v>73</v>
      </c>
      <c r="D312" s="51" t="s">
        <v>73</v>
      </c>
      <c r="E312" s="51" t="s">
        <v>283</v>
      </c>
      <c r="F312" s="51"/>
      <c r="G312" s="51"/>
      <c r="H312" s="57">
        <f>H320+H313</f>
        <v>309.6</v>
      </c>
      <c r="I312" s="57">
        <f>I320+I313</f>
        <v>5329.2</v>
      </c>
      <c r="J312" s="108">
        <f t="shared" si="41"/>
        <v>5638.8</v>
      </c>
    </row>
    <row r="313" spans="2:10" ht="30">
      <c r="B313" s="146" t="s">
        <v>132</v>
      </c>
      <c r="C313" s="51" t="s">
        <v>73</v>
      </c>
      <c r="D313" s="51" t="s">
        <v>73</v>
      </c>
      <c r="E313" s="51" t="s">
        <v>284</v>
      </c>
      <c r="F313" s="51"/>
      <c r="G313" s="51"/>
      <c r="H313" s="57">
        <f>H314+H317</f>
        <v>0</v>
      </c>
      <c r="I313" s="57">
        <f>I314+I317</f>
        <v>5329.2</v>
      </c>
      <c r="J313" s="108">
        <f t="shared" si="41"/>
        <v>5329.2</v>
      </c>
    </row>
    <row r="314" spans="2:10" ht="75.75" customHeight="1">
      <c r="B314" s="76" t="s">
        <v>267</v>
      </c>
      <c r="C314" s="51" t="s">
        <v>73</v>
      </c>
      <c r="D314" s="51" t="s">
        <v>73</v>
      </c>
      <c r="E314" s="51" t="s">
        <v>284</v>
      </c>
      <c r="F314" s="51" t="s">
        <v>133</v>
      </c>
      <c r="G314" s="51"/>
      <c r="H314" s="57">
        <f>H315</f>
        <v>0</v>
      </c>
      <c r="I314" s="57">
        <f>I315</f>
        <v>5199.9</v>
      </c>
      <c r="J314" s="108">
        <f t="shared" si="41"/>
        <v>5199.9</v>
      </c>
    </row>
    <row r="315" spans="2:10" ht="28.5" customHeight="1">
      <c r="B315" s="76" t="s">
        <v>137</v>
      </c>
      <c r="C315" s="51" t="s">
        <v>73</v>
      </c>
      <c r="D315" s="51" t="s">
        <v>73</v>
      </c>
      <c r="E315" s="51" t="s">
        <v>284</v>
      </c>
      <c r="F315" s="51" t="s">
        <v>134</v>
      </c>
      <c r="G315" s="51"/>
      <c r="H315" s="57">
        <f>H316</f>
        <v>0</v>
      </c>
      <c r="I315" s="57">
        <f>I316</f>
        <v>5199.9</v>
      </c>
      <c r="J315" s="108">
        <f t="shared" si="41"/>
        <v>5199.9</v>
      </c>
    </row>
    <row r="316" spans="2:10" ht="15">
      <c r="B316" s="78" t="s">
        <v>119</v>
      </c>
      <c r="C316" s="51" t="s">
        <v>73</v>
      </c>
      <c r="D316" s="51" t="s">
        <v>73</v>
      </c>
      <c r="E316" s="52" t="s">
        <v>284</v>
      </c>
      <c r="F316" s="52" t="s">
        <v>134</v>
      </c>
      <c r="G316" s="52" t="s">
        <v>103</v>
      </c>
      <c r="H316" s="58">
        <f>'вед.прил 9'!I646</f>
        <v>0</v>
      </c>
      <c r="I316" s="58">
        <f>'вед.прил 9'!J646</f>
        <v>5199.9</v>
      </c>
      <c r="J316" s="109">
        <f t="shared" si="41"/>
        <v>5199.9</v>
      </c>
    </row>
    <row r="317" spans="2:10" ht="30">
      <c r="B317" s="77" t="s">
        <v>135</v>
      </c>
      <c r="C317" s="51" t="s">
        <v>73</v>
      </c>
      <c r="D317" s="51" t="s">
        <v>73</v>
      </c>
      <c r="E317" s="51" t="s">
        <v>284</v>
      </c>
      <c r="F317" s="51" t="s">
        <v>136</v>
      </c>
      <c r="G317" s="51"/>
      <c r="H317" s="56">
        <f>H318</f>
        <v>0</v>
      </c>
      <c r="I317" s="56">
        <f>I318</f>
        <v>129.3</v>
      </c>
      <c r="J317" s="108">
        <f t="shared" si="41"/>
        <v>129.3</v>
      </c>
    </row>
    <row r="318" spans="2:10" ht="30">
      <c r="B318" s="77" t="s">
        <v>139</v>
      </c>
      <c r="C318" s="51" t="s">
        <v>73</v>
      </c>
      <c r="D318" s="51" t="s">
        <v>73</v>
      </c>
      <c r="E318" s="51" t="s">
        <v>284</v>
      </c>
      <c r="F318" s="51" t="s">
        <v>138</v>
      </c>
      <c r="G318" s="51"/>
      <c r="H318" s="56">
        <f>H319</f>
        <v>0</v>
      </c>
      <c r="I318" s="56">
        <f>I319</f>
        <v>129.3</v>
      </c>
      <c r="J318" s="108">
        <f t="shared" si="41"/>
        <v>129.3</v>
      </c>
    </row>
    <row r="319" spans="2:10" ht="15">
      <c r="B319" s="78" t="s">
        <v>119</v>
      </c>
      <c r="C319" s="51" t="s">
        <v>73</v>
      </c>
      <c r="D319" s="51" t="s">
        <v>73</v>
      </c>
      <c r="E319" s="52" t="s">
        <v>284</v>
      </c>
      <c r="F319" s="52" t="s">
        <v>138</v>
      </c>
      <c r="G319" s="52" t="s">
        <v>103</v>
      </c>
      <c r="H319" s="58">
        <f>'вед.прил 9'!I649</f>
        <v>0</v>
      </c>
      <c r="I319" s="58">
        <f>'вед.прил 9'!J649</f>
        <v>129.3</v>
      </c>
      <c r="J319" s="109">
        <f t="shared" si="41"/>
        <v>129.3</v>
      </c>
    </row>
    <row r="320" spans="2:10" ht="45">
      <c r="B320" s="76" t="s">
        <v>281</v>
      </c>
      <c r="C320" s="51" t="s">
        <v>73</v>
      </c>
      <c r="D320" s="51" t="s">
        <v>73</v>
      </c>
      <c r="E320" s="51" t="s">
        <v>382</v>
      </c>
      <c r="F320" s="51"/>
      <c r="G320" s="51"/>
      <c r="H320" s="57">
        <f aca="true" t="shared" si="42" ref="H320:I322">H321</f>
        <v>309.6</v>
      </c>
      <c r="I320" s="57">
        <f t="shared" si="42"/>
        <v>0</v>
      </c>
      <c r="J320" s="108">
        <f t="shared" si="41"/>
        <v>309.6</v>
      </c>
    </row>
    <row r="321" spans="2:10" ht="30">
      <c r="B321" s="76" t="s">
        <v>152</v>
      </c>
      <c r="C321" s="51" t="s">
        <v>73</v>
      </c>
      <c r="D321" s="51" t="s">
        <v>73</v>
      </c>
      <c r="E321" s="51" t="s">
        <v>382</v>
      </c>
      <c r="F321" s="51" t="s">
        <v>151</v>
      </c>
      <c r="G321" s="51"/>
      <c r="H321" s="57">
        <f t="shared" si="42"/>
        <v>309.6</v>
      </c>
      <c r="I321" s="57">
        <f t="shared" si="42"/>
        <v>0</v>
      </c>
      <c r="J321" s="108">
        <f t="shared" si="41"/>
        <v>309.6</v>
      </c>
    </row>
    <row r="322" spans="2:10" ht="15">
      <c r="B322" s="76" t="s">
        <v>235</v>
      </c>
      <c r="C322" s="51" t="s">
        <v>73</v>
      </c>
      <c r="D322" s="51" t="s">
        <v>73</v>
      </c>
      <c r="E322" s="51" t="s">
        <v>382</v>
      </c>
      <c r="F322" s="51" t="s">
        <v>234</v>
      </c>
      <c r="G322" s="51"/>
      <c r="H322" s="57">
        <f t="shared" si="42"/>
        <v>309.6</v>
      </c>
      <c r="I322" s="57">
        <f t="shared" si="42"/>
        <v>0</v>
      </c>
      <c r="J322" s="108">
        <f t="shared" si="41"/>
        <v>309.6</v>
      </c>
    </row>
    <row r="323" spans="2:10" ht="15">
      <c r="B323" s="80" t="s">
        <v>119</v>
      </c>
      <c r="C323" s="52" t="s">
        <v>73</v>
      </c>
      <c r="D323" s="52" t="s">
        <v>73</v>
      </c>
      <c r="E323" s="52" t="s">
        <v>382</v>
      </c>
      <c r="F323" s="52" t="s">
        <v>234</v>
      </c>
      <c r="G323" s="52" t="s">
        <v>103</v>
      </c>
      <c r="H323" s="59">
        <f>'вед.прил 9'!I505</f>
        <v>309.6</v>
      </c>
      <c r="I323" s="59">
        <f>'вед.прил 9'!J505</f>
        <v>0</v>
      </c>
      <c r="J323" s="109">
        <f t="shared" si="41"/>
        <v>309.6</v>
      </c>
    </row>
    <row r="324" spans="2:10" ht="19.5" customHeight="1">
      <c r="B324" s="112" t="s">
        <v>59</v>
      </c>
      <c r="C324" s="53" t="s">
        <v>75</v>
      </c>
      <c r="D324" s="53"/>
      <c r="E324" s="53"/>
      <c r="F324" s="53"/>
      <c r="G324" s="53"/>
      <c r="H324" s="113">
        <f>H327+H354+H439+H501+H405</f>
        <v>580590.5</v>
      </c>
      <c r="I324" s="113">
        <f>I327+I354+I439+I501+I405</f>
        <v>12338.699999999999</v>
      </c>
      <c r="J324" s="107">
        <f t="shared" si="41"/>
        <v>592929.2</v>
      </c>
    </row>
    <row r="325" spans="2:10" ht="19.5" customHeight="1">
      <c r="B325" s="99" t="s">
        <v>119</v>
      </c>
      <c r="C325" s="53" t="s">
        <v>75</v>
      </c>
      <c r="D325" s="53"/>
      <c r="E325" s="53"/>
      <c r="F325" s="53"/>
      <c r="G325" s="53" t="s">
        <v>103</v>
      </c>
      <c r="H325" s="113">
        <f>H343+H374+H384+H390+H446+H453+H458+H463+H468+H474+H479+H484+H489+H495+H506+H509+H514+H522+H525+H528+H539+H542+H545+H551+H500+H353+H404+H416+H427+H438+H512+H332+H363+H394+H347+H378+H518+H535+H423+H412+H434</f>
        <v>196198.39999999994</v>
      </c>
      <c r="I325" s="113">
        <f>I343+I374+I384+I390+I446+I453+I458+I463+I468+I474+I479+I484+I489+I495+I506+I509+I514+I522+I525+I528+I539+I542+I545+I551+I500+I353+I404+I416+I427+I438+I512+I332+I363+I394+I347+I378+I518+I535+I423+I412+I434</f>
        <v>12338.699999999999</v>
      </c>
      <c r="J325" s="107">
        <f t="shared" si="41"/>
        <v>208537.09999999995</v>
      </c>
    </row>
    <row r="326" spans="2:10" ht="14.25">
      <c r="B326" s="99" t="s">
        <v>120</v>
      </c>
      <c r="C326" s="53" t="s">
        <v>75</v>
      </c>
      <c r="D326" s="53"/>
      <c r="E326" s="53"/>
      <c r="F326" s="53"/>
      <c r="G326" s="53" t="s">
        <v>104</v>
      </c>
      <c r="H326" s="113">
        <f>H339+H359+H370+H400</f>
        <v>384392.1</v>
      </c>
      <c r="I326" s="113">
        <f>I339+I359+I370+I400</f>
        <v>0</v>
      </c>
      <c r="J326" s="107">
        <f t="shared" si="41"/>
        <v>384392.1</v>
      </c>
    </row>
    <row r="327" spans="2:10" ht="14.25">
      <c r="B327" s="79" t="s">
        <v>60</v>
      </c>
      <c r="C327" s="53" t="s">
        <v>75</v>
      </c>
      <c r="D327" s="53" t="s">
        <v>68</v>
      </c>
      <c r="E327" s="53"/>
      <c r="F327" s="53"/>
      <c r="G327" s="53"/>
      <c r="H327" s="54">
        <f>H333+H348+H328</f>
        <v>197915.6</v>
      </c>
      <c r="I327" s="54">
        <f>I333+I348+I328</f>
        <v>3711.5</v>
      </c>
      <c r="J327" s="54">
        <f>J333+J348+J328</f>
        <v>201627.1</v>
      </c>
    </row>
    <row r="328" spans="2:10" ht="15">
      <c r="B328" s="76" t="s">
        <v>37</v>
      </c>
      <c r="C328" s="51" t="s">
        <v>75</v>
      </c>
      <c r="D328" s="51" t="s">
        <v>68</v>
      </c>
      <c r="E328" s="51" t="s">
        <v>283</v>
      </c>
      <c r="F328" s="53"/>
      <c r="G328" s="53"/>
      <c r="H328" s="57">
        <f aca="true" t="shared" si="43" ref="H328:J331">H329</f>
        <v>0</v>
      </c>
      <c r="I328" s="57">
        <f t="shared" si="43"/>
        <v>247.3</v>
      </c>
      <c r="J328" s="108">
        <f t="shared" si="43"/>
        <v>247.3</v>
      </c>
    </row>
    <row r="329" spans="2:10" ht="60">
      <c r="B329" s="76" t="s">
        <v>280</v>
      </c>
      <c r="C329" s="51" t="s">
        <v>75</v>
      </c>
      <c r="D329" s="51" t="s">
        <v>68</v>
      </c>
      <c r="E329" s="51" t="s">
        <v>287</v>
      </c>
      <c r="F329" s="201"/>
      <c r="G329" s="201"/>
      <c r="H329" s="57">
        <f t="shared" si="43"/>
        <v>0</v>
      </c>
      <c r="I329" s="57">
        <f t="shared" si="43"/>
        <v>247.3</v>
      </c>
      <c r="J329" s="108">
        <f t="shared" si="43"/>
        <v>247.3</v>
      </c>
    </row>
    <row r="330" spans="2:10" ht="45">
      <c r="B330" s="118" t="s">
        <v>142</v>
      </c>
      <c r="C330" s="51" t="s">
        <v>75</v>
      </c>
      <c r="D330" s="51" t="s">
        <v>68</v>
      </c>
      <c r="E330" s="51" t="s">
        <v>287</v>
      </c>
      <c r="F330" s="202">
        <v>600</v>
      </c>
      <c r="G330" s="51"/>
      <c r="H330" s="57">
        <f t="shared" si="43"/>
        <v>0</v>
      </c>
      <c r="I330" s="57">
        <f t="shared" si="43"/>
        <v>247.3</v>
      </c>
      <c r="J330" s="108">
        <f t="shared" si="43"/>
        <v>247.3</v>
      </c>
    </row>
    <row r="331" spans="2:10" ht="15">
      <c r="B331" s="118" t="s">
        <v>144</v>
      </c>
      <c r="C331" s="51" t="s">
        <v>75</v>
      </c>
      <c r="D331" s="51" t="s">
        <v>68</v>
      </c>
      <c r="E331" s="51" t="s">
        <v>287</v>
      </c>
      <c r="F331" s="51" t="s">
        <v>143</v>
      </c>
      <c r="G331" s="51"/>
      <c r="H331" s="57">
        <f t="shared" si="43"/>
        <v>0</v>
      </c>
      <c r="I331" s="57">
        <f t="shared" si="43"/>
        <v>247.3</v>
      </c>
      <c r="J331" s="108">
        <f t="shared" si="43"/>
        <v>247.3</v>
      </c>
    </row>
    <row r="332" spans="2:10" ht="15">
      <c r="B332" s="78" t="s">
        <v>119</v>
      </c>
      <c r="C332" s="52" t="s">
        <v>75</v>
      </c>
      <c r="D332" s="52" t="s">
        <v>68</v>
      </c>
      <c r="E332" s="52" t="s">
        <v>287</v>
      </c>
      <c r="F332" s="52" t="s">
        <v>143</v>
      </c>
      <c r="G332" s="52" t="s">
        <v>103</v>
      </c>
      <c r="H332" s="59">
        <f>'вед.прил 9'!I61</f>
        <v>0</v>
      </c>
      <c r="I332" s="59">
        <f>'вед.прил 9'!J61</f>
        <v>247.3</v>
      </c>
      <c r="J332" s="109">
        <f>'вед.прил 9'!K61</f>
        <v>247.3</v>
      </c>
    </row>
    <row r="333" spans="2:10" ht="45">
      <c r="B333" s="118" t="s">
        <v>186</v>
      </c>
      <c r="C333" s="51" t="s">
        <v>75</v>
      </c>
      <c r="D333" s="51" t="s">
        <v>68</v>
      </c>
      <c r="E333" s="51" t="s">
        <v>289</v>
      </c>
      <c r="F333" s="51"/>
      <c r="G333" s="51"/>
      <c r="H333" s="57">
        <f>H334</f>
        <v>197815.6</v>
      </c>
      <c r="I333" s="57">
        <f>I334</f>
        <v>3464.2</v>
      </c>
      <c r="J333" s="108">
        <f t="shared" si="41"/>
        <v>201279.80000000002</v>
      </c>
    </row>
    <row r="334" spans="2:10" ht="45">
      <c r="B334" s="118" t="s">
        <v>166</v>
      </c>
      <c r="C334" s="51" t="s">
        <v>75</v>
      </c>
      <c r="D334" s="51" t="s">
        <v>68</v>
      </c>
      <c r="E334" s="51" t="s">
        <v>290</v>
      </c>
      <c r="F334" s="51"/>
      <c r="G334" s="51"/>
      <c r="H334" s="57">
        <f>H335</f>
        <v>197815.6</v>
      </c>
      <c r="I334" s="57">
        <f>I335</f>
        <v>3464.2</v>
      </c>
      <c r="J334" s="108">
        <f t="shared" si="41"/>
        <v>201279.80000000002</v>
      </c>
    </row>
    <row r="335" spans="2:10" ht="63" customHeight="1">
      <c r="B335" s="118" t="s">
        <v>167</v>
      </c>
      <c r="C335" s="51" t="s">
        <v>75</v>
      </c>
      <c r="D335" s="51" t="s">
        <v>68</v>
      </c>
      <c r="E335" s="51" t="s">
        <v>291</v>
      </c>
      <c r="F335" s="51"/>
      <c r="G335" s="51"/>
      <c r="H335" s="57">
        <f>H336+H340+H344</f>
        <v>197815.6</v>
      </c>
      <c r="I335" s="57">
        <f>I336+I340+I344</f>
        <v>3464.2</v>
      </c>
      <c r="J335" s="108">
        <f t="shared" si="41"/>
        <v>201279.80000000002</v>
      </c>
    </row>
    <row r="336" spans="2:10" ht="195">
      <c r="B336" s="125" t="s">
        <v>468</v>
      </c>
      <c r="C336" s="51" t="s">
        <v>75</v>
      </c>
      <c r="D336" s="51" t="s">
        <v>68</v>
      </c>
      <c r="E336" s="51" t="s">
        <v>292</v>
      </c>
      <c r="F336" s="51"/>
      <c r="G336" s="51"/>
      <c r="H336" s="57">
        <f aca="true" t="shared" si="44" ref="H336:I338">H337</f>
        <v>133755</v>
      </c>
      <c r="I336" s="57">
        <f t="shared" si="44"/>
        <v>0</v>
      </c>
      <c r="J336" s="108">
        <f t="shared" si="41"/>
        <v>133755</v>
      </c>
    </row>
    <row r="337" spans="2:10" ht="45">
      <c r="B337" s="118" t="s">
        <v>142</v>
      </c>
      <c r="C337" s="51" t="s">
        <v>75</v>
      </c>
      <c r="D337" s="51" t="s">
        <v>68</v>
      </c>
      <c r="E337" s="51" t="s">
        <v>292</v>
      </c>
      <c r="F337" s="51" t="s">
        <v>141</v>
      </c>
      <c r="G337" s="51"/>
      <c r="H337" s="57">
        <f t="shared" si="44"/>
        <v>133755</v>
      </c>
      <c r="I337" s="57">
        <f t="shared" si="44"/>
        <v>0</v>
      </c>
      <c r="J337" s="108">
        <f t="shared" si="41"/>
        <v>133755</v>
      </c>
    </row>
    <row r="338" spans="2:10" ht="15">
      <c r="B338" s="118" t="s">
        <v>144</v>
      </c>
      <c r="C338" s="51" t="s">
        <v>75</v>
      </c>
      <c r="D338" s="51" t="s">
        <v>68</v>
      </c>
      <c r="E338" s="51" t="s">
        <v>292</v>
      </c>
      <c r="F338" s="51" t="s">
        <v>143</v>
      </c>
      <c r="G338" s="51"/>
      <c r="H338" s="57">
        <f t="shared" si="44"/>
        <v>133755</v>
      </c>
      <c r="I338" s="57">
        <f t="shared" si="44"/>
        <v>0</v>
      </c>
      <c r="J338" s="108">
        <f t="shared" si="41"/>
        <v>133755</v>
      </c>
    </row>
    <row r="339" spans="2:10" ht="15">
      <c r="B339" s="121" t="s">
        <v>120</v>
      </c>
      <c r="C339" s="52" t="s">
        <v>75</v>
      </c>
      <c r="D339" s="52" t="s">
        <v>68</v>
      </c>
      <c r="E339" s="52" t="s">
        <v>292</v>
      </c>
      <c r="F339" s="52" t="s">
        <v>143</v>
      </c>
      <c r="G339" s="52" t="s">
        <v>104</v>
      </c>
      <c r="H339" s="59">
        <f>'вед.прил 9'!I68</f>
        <v>133755</v>
      </c>
      <c r="I339" s="59">
        <f>'вед.прил 9'!J68</f>
        <v>0</v>
      </c>
      <c r="J339" s="109">
        <f t="shared" si="41"/>
        <v>133755</v>
      </c>
    </row>
    <row r="340" spans="2:10" ht="15">
      <c r="B340" s="118" t="s">
        <v>312</v>
      </c>
      <c r="C340" s="51" t="s">
        <v>75</v>
      </c>
      <c r="D340" s="51" t="s">
        <v>68</v>
      </c>
      <c r="E340" s="51" t="s">
        <v>293</v>
      </c>
      <c r="F340" s="51"/>
      <c r="G340" s="51"/>
      <c r="H340" s="56">
        <f aca="true" t="shared" si="45" ref="H340:I342">H341</f>
        <v>64060.6</v>
      </c>
      <c r="I340" s="56">
        <f t="shared" si="45"/>
        <v>0</v>
      </c>
      <c r="J340" s="108">
        <f t="shared" si="41"/>
        <v>64060.6</v>
      </c>
    </row>
    <row r="341" spans="2:10" ht="45">
      <c r="B341" s="118" t="s">
        <v>142</v>
      </c>
      <c r="C341" s="51" t="s">
        <v>75</v>
      </c>
      <c r="D341" s="51" t="s">
        <v>68</v>
      </c>
      <c r="E341" s="51" t="s">
        <v>293</v>
      </c>
      <c r="F341" s="51" t="s">
        <v>141</v>
      </c>
      <c r="G341" s="51"/>
      <c r="H341" s="56">
        <f t="shared" si="45"/>
        <v>64060.6</v>
      </c>
      <c r="I341" s="56">
        <f t="shared" si="45"/>
        <v>0</v>
      </c>
      <c r="J341" s="108">
        <f t="shared" si="41"/>
        <v>64060.6</v>
      </c>
    </row>
    <row r="342" spans="2:10" ht="15">
      <c r="B342" s="118" t="s">
        <v>144</v>
      </c>
      <c r="C342" s="51" t="s">
        <v>75</v>
      </c>
      <c r="D342" s="51" t="s">
        <v>68</v>
      </c>
      <c r="E342" s="51" t="s">
        <v>293</v>
      </c>
      <c r="F342" s="51" t="s">
        <v>143</v>
      </c>
      <c r="G342" s="51"/>
      <c r="H342" s="56">
        <f t="shared" si="45"/>
        <v>64060.6</v>
      </c>
      <c r="I342" s="56">
        <f t="shared" si="45"/>
        <v>0</v>
      </c>
      <c r="J342" s="108">
        <f t="shared" si="41"/>
        <v>64060.6</v>
      </c>
    </row>
    <row r="343" spans="2:10" ht="15">
      <c r="B343" s="119" t="s">
        <v>119</v>
      </c>
      <c r="C343" s="52" t="s">
        <v>75</v>
      </c>
      <c r="D343" s="52" t="s">
        <v>68</v>
      </c>
      <c r="E343" s="52" t="s">
        <v>293</v>
      </c>
      <c r="F343" s="52" t="s">
        <v>143</v>
      </c>
      <c r="G343" s="52" t="s">
        <v>103</v>
      </c>
      <c r="H343" s="58">
        <f>'вед.прил 9'!I72</f>
        <v>64060.6</v>
      </c>
      <c r="I343" s="58">
        <f>'вед.прил 9'!J72</f>
        <v>0</v>
      </c>
      <c r="J343" s="109">
        <f t="shared" si="41"/>
        <v>64060.6</v>
      </c>
    </row>
    <row r="344" spans="2:10" ht="15">
      <c r="B344" s="118" t="s">
        <v>312</v>
      </c>
      <c r="C344" s="51" t="s">
        <v>75</v>
      </c>
      <c r="D344" s="51" t="s">
        <v>68</v>
      </c>
      <c r="E344" s="51" t="s">
        <v>491</v>
      </c>
      <c r="F344" s="51"/>
      <c r="G344" s="51"/>
      <c r="H344" s="56">
        <f aca="true" t="shared" si="46" ref="H344:J346">H345</f>
        <v>0</v>
      </c>
      <c r="I344" s="56">
        <f t="shared" si="46"/>
        <v>3464.2</v>
      </c>
      <c r="J344" s="108">
        <f t="shared" si="46"/>
        <v>3464.2</v>
      </c>
    </row>
    <row r="345" spans="2:10" ht="45">
      <c r="B345" s="118" t="s">
        <v>142</v>
      </c>
      <c r="C345" s="51" t="s">
        <v>75</v>
      </c>
      <c r="D345" s="51" t="s">
        <v>68</v>
      </c>
      <c r="E345" s="51" t="s">
        <v>491</v>
      </c>
      <c r="F345" s="51" t="s">
        <v>141</v>
      </c>
      <c r="G345" s="51"/>
      <c r="H345" s="56">
        <f t="shared" si="46"/>
        <v>0</v>
      </c>
      <c r="I345" s="56">
        <f t="shared" si="46"/>
        <v>3464.2</v>
      </c>
      <c r="J345" s="108">
        <f t="shared" si="46"/>
        <v>3464.2</v>
      </c>
    </row>
    <row r="346" spans="2:10" ht="15">
      <c r="B346" s="118" t="s">
        <v>144</v>
      </c>
      <c r="C346" s="51" t="s">
        <v>75</v>
      </c>
      <c r="D346" s="51" t="s">
        <v>68</v>
      </c>
      <c r="E346" s="51" t="s">
        <v>491</v>
      </c>
      <c r="F346" s="51" t="s">
        <v>143</v>
      </c>
      <c r="G346" s="51"/>
      <c r="H346" s="56">
        <f t="shared" si="46"/>
        <v>0</v>
      </c>
      <c r="I346" s="56">
        <f t="shared" si="46"/>
        <v>3464.2</v>
      </c>
      <c r="J346" s="108">
        <f t="shared" si="46"/>
        <v>3464.2</v>
      </c>
    </row>
    <row r="347" spans="2:10" ht="15">
      <c r="B347" s="119" t="s">
        <v>119</v>
      </c>
      <c r="C347" s="52" t="s">
        <v>75</v>
      </c>
      <c r="D347" s="52" t="s">
        <v>68</v>
      </c>
      <c r="E347" s="52" t="s">
        <v>491</v>
      </c>
      <c r="F347" s="52" t="s">
        <v>143</v>
      </c>
      <c r="G347" s="52" t="s">
        <v>103</v>
      </c>
      <c r="H347" s="58">
        <f>'вед.прил 9'!I76</f>
        <v>0</v>
      </c>
      <c r="I347" s="58">
        <f>'вед.прил 9'!J76</f>
        <v>3464.2</v>
      </c>
      <c r="J347" s="109">
        <f>'вед.прил 9'!K76</f>
        <v>3464.2</v>
      </c>
    </row>
    <row r="348" spans="2:10" ht="45">
      <c r="B348" s="77" t="s">
        <v>185</v>
      </c>
      <c r="C348" s="51" t="s">
        <v>75</v>
      </c>
      <c r="D348" s="51" t="s">
        <v>68</v>
      </c>
      <c r="E348" s="51" t="s">
        <v>28</v>
      </c>
      <c r="F348" s="51"/>
      <c r="G348" s="51"/>
      <c r="H348" s="56">
        <f aca="true" t="shared" si="47" ref="H348:I352">H349</f>
        <v>100</v>
      </c>
      <c r="I348" s="56">
        <f t="shared" si="47"/>
        <v>0</v>
      </c>
      <c r="J348" s="108">
        <f t="shared" si="41"/>
        <v>100</v>
      </c>
    </row>
    <row r="349" spans="2:10" ht="75">
      <c r="B349" s="87" t="s">
        <v>29</v>
      </c>
      <c r="C349" s="51" t="s">
        <v>75</v>
      </c>
      <c r="D349" s="51" t="s">
        <v>68</v>
      </c>
      <c r="E349" s="51" t="s">
        <v>30</v>
      </c>
      <c r="F349" s="51"/>
      <c r="G349" s="51"/>
      <c r="H349" s="56">
        <f t="shared" si="47"/>
        <v>100</v>
      </c>
      <c r="I349" s="56">
        <f t="shared" si="47"/>
        <v>0</v>
      </c>
      <c r="J349" s="108">
        <f t="shared" si="41"/>
        <v>100</v>
      </c>
    </row>
    <row r="350" spans="2:10" ht="15">
      <c r="B350" s="77" t="s">
        <v>312</v>
      </c>
      <c r="C350" s="51" t="s">
        <v>75</v>
      </c>
      <c r="D350" s="51" t="s">
        <v>68</v>
      </c>
      <c r="E350" s="51" t="s">
        <v>31</v>
      </c>
      <c r="F350" s="51"/>
      <c r="G350" s="51"/>
      <c r="H350" s="56">
        <f t="shared" si="47"/>
        <v>100</v>
      </c>
      <c r="I350" s="56">
        <f t="shared" si="47"/>
        <v>0</v>
      </c>
      <c r="J350" s="108">
        <f t="shared" si="41"/>
        <v>100</v>
      </c>
    </row>
    <row r="351" spans="2:10" ht="45">
      <c r="B351" s="76" t="s">
        <v>142</v>
      </c>
      <c r="C351" s="51" t="s">
        <v>75</v>
      </c>
      <c r="D351" s="51" t="s">
        <v>68</v>
      </c>
      <c r="E351" s="51" t="s">
        <v>31</v>
      </c>
      <c r="F351" s="51" t="s">
        <v>141</v>
      </c>
      <c r="G351" s="51"/>
      <c r="H351" s="56">
        <f t="shared" si="47"/>
        <v>100</v>
      </c>
      <c r="I351" s="56">
        <f t="shared" si="47"/>
        <v>0</v>
      </c>
      <c r="J351" s="108">
        <f t="shared" si="41"/>
        <v>100</v>
      </c>
    </row>
    <row r="352" spans="2:10" ht="15">
      <c r="B352" s="76" t="s">
        <v>144</v>
      </c>
      <c r="C352" s="51" t="s">
        <v>75</v>
      </c>
      <c r="D352" s="51" t="s">
        <v>68</v>
      </c>
      <c r="E352" s="51" t="s">
        <v>31</v>
      </c>
      <c r="F352" s="51" t="s">
        <v>143</v>
      </c>
      <c r="G352" s="51"/>
      <c r="H352" s="56">
        <f t="shared" si="47"/>
        <v>100</v>
      </c>
      <c r="I352" s="56">
        <f t="shared" si="47"/>
        <v>0</v>
      </c>
      <c r="J352" s="108">
        <f t="shared" si="41"/>
        <v>100</v>
      </c>
    </row>
    <row r="353" spans="2:10" ht="15">
      <c r="B353" s="78" t="s">
        <v>119</v>
      </c>
      <c r="C353" s="52" t="s">
        <v>75</v>
      </c>
      <c r="D353" s="52" t="s">
        <v>68</v>
      </c>
      <c r="E353" s="52" t="s">
        <v>31</v>
      </c>
      <c r="F353" s="52" t="s">
        <v>143</v>
      </c>
      <c r="G353" s="52" t="s">
        <v>103</v>
      </c>
      <c r="H353" s="58">
        <f>'вед.прил 9'!I82</f>
        <v>100</v>
      </c>
      <c r="I353" s="58">
        <f>'вед.прил 9'!J82</f>
        <v>0</v>
      </c>
      <c r="J353" s="109">
        <f>H353+I353</f>
        <v>100</v>
      </c>
    </row>
    <row r="354" spans="2:10" ht="19.5" customHeight="1">
      <c r="B354" s="79" t="s">
        <v>61</v>
      </c>
      <c r="C354" s="53" t="s">
        <v>75</v>
      </c>
      <c r="D354" s="53" t="s">
        <v>74</v>
      </c>
      <c r="E354" s="53"/>
      <c r="F354" s="53"/>
      <c r="G354" s="53"/>
      <c r="H354" s="54">
        <f>H355+H364</f>
        <v>320872.8</v>
      </c>
      <c r="I354" s="54">
        <f>I355+I364</f>
        <v>8461.9</v>
      </c>
      <c r="J354" s="107">
        <f t="shared" si="41"/>
        <v>329334.7</v>
      </c>
    </row>
    <row r="355" spans="2:10" ht="15">
      <c r="B355" s="118" t="s">
        <v>37</v>
      </c>
      <c r="C355" s="51" t="s">
        <v>75</v>
      </c>
      <c r="D355" s="51" t="s">
        <v>74</v>
      </c>
      <c r="E355" s="51" t="s">
        <v>283</v>
      </c>
      <c r="F355" s="53"/>
      <c r="G355" s="53"/>
      <c r="H355" s="57">
        <f>H356+H360</f>
        <v>6937.1</v>
      </c>
      <c r="I355" s="57">
        <f>I356+I360</f>
        <v>600</v>
      </c>
      <c r="J355" s="108">
        <f t="shared" si="41"/>
        <v>7537.1</v>
      </c>
    </row>
    <row r="356" spans="2:10" ht="46.5" customHeight="1">
      <c r="B356" s="125" t="s">
        <v>307</v>
      </c>
      <c r="C356" s="51" t="s">
        <v>75</v>
      </c>
      <c r="D356" s="51" t="s">
        <v>74</v>
      </c>
      <c r="E356" s="122" t="s">
        <v>308</v>
      </c>
      <c r="F356" s="53"/>
      <c r="G356" s="53"/>
      <c r="H356" s="57">
        <f aca="true" t="shared" si="48" ref="H356:I358">H357</f>
        <v>6937.1</v>
      </c>
      <c r="I356" s="57">
        <f t="shared" si="48"/>
        <v>0</v>
      </c>
      <c r="J356" s="108">
        <f t="shared" si="41"/>
        <v>6937.1</v>
      </c>
    </row>
    <row r="357" spans="2:10" ht="44.25" customHeight="1">
      <c r="B357" s="118" t="s">
        <v>142</v>
      </c>
      <c r="C357" s="51" t="s">
        <v>75</v>
      </c>
      <c r="D357" s="51" t="s">
        <v>74</v>
      </c>
      <c r="E357" s="122" t="s">
        <v>308</v>
      </c>
      <c r="F357" s="51" t="s">
        <v>141</v>
      </c>
      <c r="G357" s="53"/>
      <c r="H357" s="57">
        <f t="shared" si="48"/>
        <v>6937.1</v>
      </c>
      <c r="I357" s="57">
        <f t="shared" si="48"/>
        <v>0</v>
      </c>
      <c r="J357" s="108">
        <f t="shared" si="41"/>
        <v>6937.1</v>
      </c>
    </row>
    <row r="358" spans="2:10" ht="15">
      <c r="B358" s="118" t="s">
        <v>144</v>
      </c>
      <c r="C358" s="51" t="s">
        <v>75</v>
      </c>
      <c r="D358" s="51" t="s">
        <v>74</v>
      </c>
      <c r="E358" s="122" t="s">
        <v>308</v>
      </c>
      <c r="F358" s="51" t="s">
        <v>143</v>
      </c>
      <c r="G358" s="53"/>
      <c r="H358" s="57">
        <f t="shared" si="48"/>
        <v>6937.1</v>
      </c>
      <c r="I358" s="57">
        <f t="shared" si="48"/>
        <v>0</v>
      </c>
      <c r="J358" s="108">
        <f t="shared" si="41"/>
        <v>6937.1</v>
      </c>
    </row>
    <row r="359" spans="2:10" ht="15">
      <c r="B359" s="121" t="s">
        <v>120</v>
      </c>
      <c r="C359" s="52" t="s">
        <v>75</v>
      </c>
      <c r="D359" s="52" t="s">
        <v>74</v>
      </c>
      <c r="E359" s="123" t="s">
        <v>308</v>
      </c>
      <c r="F359" s="52" t="s">
        <v>143</v>
      </c>
      <c r="G359" s="52" t="s">
        <v>104</v>
      </c>
      <c r="H359" s="59">
        <f>'вед.прил 9'!I88</f>
        <v>6937.1</v>
      </c>
      <c r="I359" s="59">
        <f>'вед.прил 9'!J88</f>
        <v>0</v>
      </c>
      <c r="J359" s="109">
        <f t="shared" si="41"/>
        <v>6937.1</v>
      </c>
    </row>
    <row r="360" spans="2:10" ht="60">
      <c r="B360" s="76" t="s">
        <v>280</v>
      </c>
      <c r="C360" s="51" t="s">
        <v>75</v>
      </c>
      <c r="D360" s="51" t="s">
        <v>74</v>
      </c>
      <c r="E360" s="51" t="s">
        <v>287</v>
      </c>
      <c r="F360" s="201"/>
      <c r="G360" s="201"/>
      <c r="H360" s="57">
        <f aca="true" t="shared" si="49" ref="H360:J362">H361</f>
        <v>0</v>
      </c>
      <c r="I360" s="57">
        <f t="shared" si="49"/>
        <v>600</v>
      </c>
      <c r="J360" s="108">
        <f t="shared" si="49"/>
        <v>600</v>
      </c>
    </row>
    <row r="361" spans="2:10" ht="45">
      <c r="B361" s="118" t="s">
        <v>142</v>
      </c>
      <c r="C361" s="51" t="s">
        <v>75</v>
      </c>
      <c r="D361" s="51" t="s">
        <v>74</v>
      </c>
      <c r="E361" s="51" t="s">
        <v>287</v>
      </c>
      <c r="F361" s="202">
        <v>600</v>
      </c>
      <c r="G361" s="51"/>
      <c r="H361" s="57">
        <f t="shared" si="49"/>
        <v>0</v>
      </c>
      <c r="I361" s="57">
        <f t="shared" si="49"/>
        <v>600</v>
      </c>
      <c r="J361" s="108">
        <f t="shared" si="49"/>
        <v>600</v>
      </c>
    </row>
    <row r="362" spans="2:10" ht="15">
      <c r="B362" s="118" t="s">
        <v>144</v>
      </c>
      <c r="C362" s="51" t="s">
        <v>75</v>
      </c>
      <c r="D362" s="51" t="s">
        <v>74</v>
      </c>
      <c r="E362" s="51" t="s">
        <v>287</v>
      </c>
      <c r="F362" s="51" t="s">
        <v>143</v>
      </c>
      <c r="G362" s="51"/>
      <c r="H362" s="57">
        <f t="shared" si="49"/>
        <v>0</v>
      </c>
      <c r="I362" s="57">
        <f t="shared" si="49"/>
        <v>600</v>
      </c>
      <c r="J362" s="108">
        <f t="shared" si="49"/>
        <v>600</v>
      </c>
    </row>
    <row r="363" spans="2:10" ht="15">
      <c r="B363" s="78" t="s">
        <v>119</v>
      </c>
      <c r="C363" s="52" t="s">
        <v>75</v>
      </c>
      <c r="D363" s="52" t="s">
        <v>74</v>
      </c>
      <c r="E363" s="52" t="s">
        <v>287</v>
      </c>
      <c r="F363" s="52" t="s">
        <v>143</v>
      </c>
      <c r="G363" s="52" t="s">
        <v>103</v>
      </c>
      <c r="H363" s="59">
        <f>'вед.прил 9'!I92</f>
        <v>0</v>
      </c>
      <c r="I363" s="59">
        <f>'вед.прил 9'!J92</f>
        <v>600</v>
      </c>
      <c r="J363" s="109">
        <f>'вед.прил 9'!K92</f>
        <v>600</v>
      </c>
    </row>
    <row r="364" spans="2:10" ht="45">
      <c r="B364" s="118" t="s">
        <v>186</v>
      </c>
      <c r="C364" s="51" t="s">
        <v>75</v>
      </c>
      <c r="D364" s="51" t="s">
        <v>74</v>
      </c>
      <c r="E364" s="51" t="s">
        <v>289</v>
      </c>
      <c r="F364" s="51"/>
      <c r="G364" s="51"/>
      <c r="H364" s="57">
        <f>H365+H379+H385+H395</f>
        <v>313935.7</v>
      </c>
      <c r="I364" s="57">
        <f>I365+I379+I385+I395</f>
        <v>7861.9</v>
      </c>
      <c r="J364" s="108">
        <f t="shared" si="41"/>
        <v>321797.60000000003</v>
      </c>
    </row>
    <row r="365" spans="2:10" ht="33.75" customHeight="1">
      <c r="B365" s="76" t="s">
        <v>168</v>
      </c>
      <c r="C365" s="51" t="s">
        <v>75</v>
      </c>
      <c r="D365" s="51" t="s">
        <v>74</v>
      </c>
      <c r="E365" s="51" t="s">
        <v>294</v>
      </c>
      <c r="F365" s="51"/>
      <c r="G365" s="51"/>
      <c r="H365" s="57">
        <f>H366</f>
        <v>211547.3</v>
      </c>
      <c r="I365" s="57">
        <f>I366</f>
        <v>3104</v>
      </c>
      <c r="J365" s="108">
        <f t="shared" si="41"/>
        <v>214651.3</v>
      </c>
    </row>
    <row r="366" spans="2:10" ht="45">
      <c r="B366" s="125" t="s">
        <v>309</v>
      </c>
      <c r="C366" s="51" t="s">
        <v>75</v>
      </c>
      <c r="D366" s="51" t="s">
        <v>74</v>
      </c>
      <c r="E366" s="51" t="s">
        <v>295</v>
      </c>
      <c r="F366" s="51"/>
      <c r="G366" s="51"/>
      <c r="H366" s="57">
        <f>H367+H371+H375</f>
        <v>211547.3</v>
      </c>
      <c r="I366" s="57">
        <f>I367+I371+I375</f>
        <v>3104</v>
      </c>
      <c r="J366" s="108">
        <f t="shared" si="41"/>
        <v>214651.3</v>
      </c>
    </row>
    <row r="367" spans="2:10" ht="195">
      <c r="B367" s="125" t="s">
        <v>468</v>
      </c>
      <c r="C367" s="51" t="s">
        <v>75</v>
      </c>
      <c r="D367" s="51" t="s">
        <v>74</v>
      </c>
      <c r="E367" s="51" t="s">
        <v>310</v>
      </c>
      <c r="F367" s="51"/>
      <c r="G367" s="51"/>
      <c r="H367" s="57">
        <f aca="true" t="shared" si="50" ref="H367:I369">H368</f>
        <v>165700</v>
      </c>
      <c r="I367" s="57">
        <f t="shared" si="50"/>
        <v>0</v>
      </c>
      <c r="J367" s="108">
        <f t="shared" si="41"/>
        <v>165700</v>
      </c>
    </row>
    <row r="368" spans="2:10" ht="45">
      <c r="B368" s="118" t="s">
        <v>142</v>
      </c>
      <c r="C368" s="51" t="s">
        <v>75</v>
      </c>
      <c r="D368" s="51" t="s">
        <v>74</v>
      </c>
      <c r="E368" s="51" t="s">
        <v>310</v>
      </c>
      <c r="F368" s="51" t="s">
        <v>141</v>
      </c>
      <c r="G368" s="51"/>
      <c r="H368" s="57">
        <f t="shared" si="50"/>
        <v>165700</v>
      </c>
      <c r="I368" s="57">
        <f t="shared" si="50"/>
        <v>0</v>
      </c>
      <c r="J368" s="108">
        <f t="shared" si="41"/>
        <v>165700</v>
      </c>
    </row>
    <row r="369" spans="2:10" ht="15">
      <c r="B369" s="118" t="s">
        <v>144</v>
      </c>
      <c r="C369" s="51" t="s">
        <v>75</v>
      </c>
      <c r="D369" s="51" t="s">
        <v>74</v>
      </c>
      <c r="E369" s="51" t="s">
        <v>310</v>
      </c>
      <c r="F369" s="51" t="s">
        <v>143</v>
      </c>
      <c r="G369" s="51"/>
      <c r="H369" s="57">
        <f t="shared" si="50"/>
        <v>165700</v>
      </c>
      <c r="I369" s="57">
        <f t="shared" si="50"/>
        <v>0</v>
      </c>
      <c r="J369" s="108">
        <f t="shared" si="41"/>
        <v>165700</v>
      </c>
    </row>
    <row r="370" spans="2:10" ht="15">
      <c r="B370" s="121" t="s">
        <v>120</v>
      </c>
      <c r="C370" s="52" t="s">
        <v>75</v>
      </c>
      <c r="D370" s="52" t="s">
        <v>74</v>
      </c>
      <c r="E370" s="52" t="s">
        <v>310</v>
      </c>
      <c r="F370" s="52" t="s">
        <v>143</v>
      </c>
      <c r="G370" s="52" t="s">
        <v>104</v>
      </c>
      <c r="H370" s="58">
        <f>'вед.прил 9'!I99</f>
        <v>165700</v>
      </c>
      <c r="I370" s="58">
        <f>'вед.прил 9'!J99</f>
        <v>0</v>
      </c>
      <c r="J370" s="109">
        <f t="shared" si="41"/>
        <v>165700</v>
      </c>
    </row>
    <row r="371" spans="2:10" ht="15">
      <c r="B371" s="118" t="s">
        <v>312</v>
      </c>
      <c r="C371" s="51" t="s">
        <v>75</v>
      </c>
      <c r="D371" s="51" t="s">
        <v>74</v>
      </c>
      <c r="E371" s="51" t="s">
        <v>296</v>
      </c>
      <c r="F371" s="51"/>
      <c r="G371" s="51"/>
      <c r="H371" s="56">
        <f aca="true" t="shared" si="51" ref="H371:I373">H372</f>
        <v>45847.3</v>
      </c>
      <c r="I371" s="56">
        <f t="shared" si="51"/>
        <v>0</v>
      </c>
      <c r="J371" s="108">
        <f t="shared" si="41"/>
        <v>45847.3</v>
      </c>
    </row>
    <row r="372" spans="2:10" ht="45">
      <c r="B372" s="118" t="s">
        <v>142</v>
      </c>
      <c r="C372" s="51" t="s">
        <v>75</v>
      </c>
      <c r="D372" s="51" t="s">
        <v>74</v>
      </c>
      <c r="E372" s="51" t="s">
        <v>296</v>
      </c>
      <c r="F372" s="51" t="s">
        <v>141</v>
      </c>
      <c r="G372" s="51"/>
      <c r="H372" s="56">
        <f t="shared" si="51"/>
        <v>45847.3</v>
      </c>
      <c r="I372" s="56">
        <f t="shared" si="51"/>
        <v>0</v>
      </c>
      <c r="J372" s="108">
        <f t="shared" si="41"/>
        <v>45847.3</v>
      </c>
    </row>
    <row r="373" spans="2:10" ht="15">
      <c r="B373" s="118" t="s">
        <v>144</v>
      </c>
      <c r="C373" s="51" t="s">
        <v>75</v>
      </c>
      <c r="D373" s="51" t="s">
        <v>74</v>
      </c>
      <c r="E373" s="51" t="s">
        <v>296</v>
      </c>
      <c r="F373" s="51" t="s">
        <v>143</v>
      </c>
      <c r="G373" s="51"/>
      <c r="H373" s="56">
        <f t="shared" si="51"/>
        <v>45847.3</v>
      </c>
      <c r="I373" s="56">
        <f t="shared" si="51"/>
        <v>0</v>
      </c>
      <c r="J373" s="108">
        <f t="shared" si="41"/>
        <v>45847.3</v>
      </c>
    </row>
    <row r="374" spans="2:10" ht="22.5" customHeight="1">
      <c r="B374" s="119" t="s">
        <v>119</v>
      </c>
      <c r="C374" s="52" t="s">
        <v>75</v>
      </c>
      <c r="D374" s="52" t="s">
        <v>74</v>
      </c>
      <c r="E374" s="52" t="s">
        <v>296</v>
      </c>
      <c r="F374" s="52" t="s">
        <v>143</v>
      </c>
      <c r="G374" s="52" t="s">
        <v>103</v>
      </c>
      <c r="H374" s="58">
        <f>'вед.прил 9'!I103</f>
        <v>45847.3</v>
      </c>
      <c r="I374" s="58">
        <f>'вед.прил 9'!J103</f>
        <v>0</v>
      </c>
      <c r="J374" s="109">
        <f t="shared" si="41"/>
        <v>45847.3</v>
      </c>
    </row>
    <row r="375" spans="2:10" ht="22.5" customHeight="1">
      <c r="B375" s="118" t="s">
        <v>312</v>
      </c>
      <c r="C375" s="51" t="s">
        <v>75</v>
      </c>
      <c r="D375" s="51" t="s">
        <v>74</v>
      </c>
      <c r="E375" s="51" t="s">
        <v>492</v>
      </c>
      <c r="F375" s="51"/>
      <c r="G375" s="51"/>
      <c r="H375" s="56">
        <f aca="true" t="shared" si="52" ref="H375:J377">H376</f>
        <v>0</v>
      </c>
      <c r="I375" s="56">
        <f t="shared" si="52"/>
        <v>3104</v>
      </c>
      <c r="J375" s="108">
        <f t="shared" si="52"/>
        <v>3104</v>
      </c>
    </row>
    <row r="376" spans="2:10" ht="22.5" customHeight="1">
      <c r="B376" s="118" t="s">
        <v>142</v>
      </c>
      <c r="C376" s="51" t="s">
        <v>75</v>
      </c>
      <c r="D376" s="51" t="s">
        <v>74</v>
      </c>
      <c r="E376" s="51" t="s">
        <v>492</v>
      </c>
      <c r="F376" s="51" t="s">
        <v>141</v>
      </c>
      <c r="G376" s="51"/>
      <c r="H376" s="56">
        <f t="shared" si="52"/>
        <v>0</v>
      </c>
      <c r="I376" s="56">
        <f t="shared" si="52"/>
        <v>3104</v>
      </c>
      <c r="J376" s="108">
        <f t="shared" si="52"/>
        <v>3104</v>
      </c>
    </row>
    <row r="377" spans="2:10" ht="22.5" customHeight="1">
      <c r="B377" s="118" t="s">
        <v>144</v>
      </c>
      <c r="C377" s="51" t="s">
        <v>75</v>
      </c>
      <c r="D377" s="51" t="s">
        <v>74</v>
      </c>
      <c r="E377" s="51" t="s">
        <v>492</v>
      </c>
      <c r="F377" s="51" t="s">
        <v>143</v>
      </c>
      <c r="G377" s="51"/>
      <c r="H377" s="56">
        <f t="shared" si="52"/>
        <v>0</v>
      </c>
      <c r="I377" s="56">
        <f t="shared" si="52"/>
        <v>3104</v>
      </c>
      <c r="J377" s="108">
        <f t="shared" si="52"/>
        <v>3104</v>
      </c>
    </row>
    <row r="378" spans="2:10" ht="22.5" customHeight="1">
      <c r="B378" s="119" t="s">
        <v>119</v>
      </c>
      <c r="C378" s="52" t="s">
        <v>75</v>
      </c>
      <c r="D378" s="52" t="s">
        <v>74</v>
      </c>
      <c r="E378" s="52" t="s">
        <v>492</v>
      </c>
      <c r="F378" s="52" t="s">
        <v>143</v>
      </c>
      <c r="G378" s="52" t="s">
        <v>103</v>
      </c>
      <c r="H378" s="58">
        <f>'вед.прил 9'!I107</f>
        <v>0</v>
      </c>
      <c r="I378" s="58">
        <f>'вед.прил 9'!J107</f>
        <v>3104</v>
      </c>
      <c r="J378" s="109">
        <f>'вед.прил 9'!K107</f>
        <v>3104</v>
      </c>
    </row>
    <row r="379" spans="2:10" ht="45">
      <c r="B379" s="77" t="s">
        <v>172</v>
      </c>
      <c r="C379" s="51" t="s">
        <v>75</v>
      </c>
      <c r="D379" s="51" t="s">
        <v>74</v>
      </c>
      <c r="E379" s="51" t="s">
        <v>27</v>
      </c>
      <c r="F379" s="51"/>
      <c r="G379" s="51"/>
      <c r="H379" s="56">
        <f aca="true" t="shared" si="53" ref="H379:I383">H380</f>
        <v>2117.5</v>
      </c>
      <c r="I379" s="56">
        <f t="shared" si="53"/>
        <v>0</v>
      </c>
      <c r="J379" s="108">
        <f t="shared" si="41"/>
        <v>2117.5</v>
      </c>
    </row>
    <row r="380" spans="2:10" ht="30">
      <c r="B380" s="83" t="s">
        <v>449</v>
      </c>
      <c r="C380" s="51" t="s">
        <v>75</v>
      </c>
      <c r="D380" s="51" t="s">
        <v>74</v>
      </c>
      <c r="E380" s="51" t="s">
        <v>174</v>
      </c>
      <c r="F380" s="51"/>
      <c r="G380" s="51"/>
      <c r="H380" s="56">
        <f t="shared" si="53"/>
        <v>2117.5</v>
      </c>
      <c r="I380" s="56">
        <f t="shared" si="53"/>
        <v>0</v>
      </c>
      <c r="J380" s="108">
        <f t="shared" si="41"/>
        <v>2117.5</v>
      </c>
    </row>
    <row r="381" spans="2:10" ht="15">
      <c r="B381" s="81" t="s">
        <v>312</v>
      </c>
      <c r="C381" s="51" t="s">
        <v>75</v>
      </c>
      <c r="D381" s="51" t="s">
        <v>74</v>
      </c>
      <c r="E381" s="51" t="s">
        <v>175</v>
      </c>
      <c r="F381" s="51"/>
      <c r="G381" s="51"/>
      <c r="H381" s="56">
        <f t="shared" si="53"/>
        <v>2117.5</v>
      </c>
      <c r="I381" s="56">
        <f t="shared" si="53"/>
        <v>0</v>
      </c>
      <c r="J381" s="108">
        <f t="shared" si="41"/>
        <v>2117.5</v>
      </c>
    </row>
    <row r="382" spans="2:10" ht="45">
      <c r="B382" s="76" t="s">
        <v>142</v>
      </c>
      <c r="C382" s="51" t="s">
        <v>75</v>
      </c>
      <c r="D382" s="51" t="s">
        <v>74</v>
      </c>
      <c r="E382" s="51" t="s">
        <v>175</v>
      </c>
      <c r="F382" s="51" t="s">
        <v>141</v>
      </c>
      <c r="G382" s="51"/>
      <c r="H382" s="56">
        <f t="shared" si="53"/>
        <v>2117.5</v>
      </c>
      <c r="I382" s="56">
        <f t="shared" si="53"/>
        <v>0</v>
      </c>
      <c r="J382" s="108">
        <f t="shared" si="41"/>
        <v>2117.5</v>
      </c>
    </row>
    <row r="383" spans="2:10" ht="15">
      <c r="B383" s="76" t="s">
        <v>144</v>
      </c>
      <c r="C383" s="51" t="s">
        <v>75</v>
      </c>
      <c r="D383" s="51" t="s">
        <v>74</v>
      </c>
      <c r="E383" s="51" t="s">
        <v>175</v>
      </c>
      <c r="F383" s="51" t="s">
        <v>143</v>
      </c>
      <c r="G383" s="51"/>
      <c r="H383" s="56">
        <f t="shared" si="53"/>
        <v>2117.5</v>
      </c>
      <c r="I383" s="56">
        <f t="shared" si="53"/>
        <v>0</v>
      </c>
      <c r="J383" s="108">
        <f t="shared" si="41"/>
        <v>2117.5</v>
      </c>
    </row>
    <row r="384" spans="2:10" ht="15">
      <c r="B384" s="78" t="s">
        <v>119</v>
      </c>
      <c r="C384" s="52" t="s">
        <v>75</v>
      </c>
      <c r="D384" s="51" t="s">
        <v>74</v>
      </c>
      <c r="E384" s="52" t="s">
        <v>175</v>
      </c>
      <c r="F384" s="52" t="s">
        <v>143</v>
      </c>
      <c r="G384" s="52" t="s">
        <v>103</v>
      </c>
      <c r="H384" s="58">
        <f>'вед.прил 9'!I113</f>
        <v>2117.5</v>
      </c>
      <c r="I384" s="58">
        <f>'вед.прил 9'!J113</f>
        <v>0</v>
      </c>
      <c r="J384" s="109">
        <f t="shared" si="41"/>
        <v>2117.5</v>
      </c>
    </row>
    <row r="385" spans="2:10" ht="45">
      <c r="B385" s="77" t="s">
        <v>176</v>
      </c>
      <c r="C385" s="51" t="s">
        <v>75</v>
      </c>
      <c r="D385" s="51" t="s">
        <v>74</v>
      </c>
      <c r="E385" s="51" t="s">
        <v>273</v>
      </c>
      <c r="F385" s="51"/>
      <c r="G385" s="51"/>
      <c r="H385" s="56">
        <f aca="true" t="shared" si="54" ref="H385:I389">H386</f>
        <v>18165.6</v>
      </c>
      <c r="I385" s="56">
        <f t="shared" si="54"/>
        <v>4757.9</v>
      </c>
      <c r="J385" s="108">
        <f t="shared" si="41"/>
        <v>22923.5</v>
      </c>
    </row>
    <row r="386" spans="2:10" ht="58.5" customHeight="1">
      <c r="B386" s="77" t="s">
        <v>274</v>
      </c>
      <c r="C386" s="51" t="s">
        <v>75</v>
      </c>
      <c r="D386" s="51" t="s">
        <v>74</v>
      </c>
      <c r="E386" s="51" t="s">
        <v>275</v>
      </c>
      <c r="F386" s="51"/>
      <c r="G386" s="51"/>
      <c r="H386" s="56">
        <f>H387+H391</f>
        <v>18165.6</v>
      </c>
      <c r="I386" s="56">
        <f>I387+I391</f>
        <v>4757.9</v>
      </c>
      <c r="J386" s="108">
        <f t="shared" si="41"/>
        <v>22923.5</v>
      </c>
    </row>
    <row r="387" spans="2:10" ht="15">
      <c r="B387" s="137" t="s">
        <v>312</v>
      </c>
      <c r="C387" s="51" t="s">
        <v>75</v>
      </c>
      <c r="D387" s="51" t="s">
        <v>74</v>
      </c>
      <c r="E387" s="51" t="s">
        <v>437</v>
      </c>
      <c r="F387" s="51"/>
      <c r="G387" s="51"/>
      <c r="H387" s="56">
        <f t="shared" si="54"/>
        <v>18165.6</v>
      </c>
      <c r="I387" s="56">
        <f t="shared" si="54"/>
        <v>0</v>
      </c>
      <c r="J387" s="108">
        <f t="shared" si="41"/>
        <v>18165.6</v>
      </c>
    </row>
    <row r="388" spans="2:10" ht="45">
      <c r="B388" s="76" t="s">
        <v>142</v>
      </c>
      <c r="C388" s="51" t="s">
        <v>75</v>
      </c>
      <c r="D388" s="51" t="s">
        <v>74</v>
      </c>
      <c r="E388" s="51" t="s">
        <v>437</v>
      </c>
      <c r="F388" s="51" t="s">
        <v>141</v>
      </c>
      <c r="G388" s="51"/>
      <c r="H388" s="56">
        <f t="shared" si="54"/>
        <v>18165.6</v>
      </c>
      <c r="I388" s="56">
        <f t="shared" si="54"/>
        <v>0</v>
      </c>
      <c r="J388" s="108">
        <f t="shared" si="41"/>
        <v>18165.6</v>
      </c>
    </row>
    <row r="389" spans="2:10" ht="15">
      <c r="B389" s="76" t="s">
        <v>144</v>
      </c>
      <c r="C389" s="51" t="s">
        <v>75</v>
      </c>
      <c r="D389" s="51" t="s">
        <v>74</v>
      </c>
      <c r="E389" s="51" t="s">
        <v>437</v>
      </c>
      <c r="F389" s="51" t="s">
        <v>143</v>
      </c>
      <c r="G389" s="51"/>
      <c r="H389" s="56">
        <f t="shared" si="54"/>
        <v>18165.6</v>
      </c>
      <c r="I389" s="56">
        <f t="shared" si="54"/>
        <v>0</v>
      </c>
      <c r="J389" s="108">
        <f t="shared" si="41"/>
        <v>18165.6</v>
      </c>
    </row>
    <row r="390" spans="2:10" ht="15">
      <c r="B390" s="78" t="s">
        <v>119</v>
      </c>
      <c r="C390" s="52" t="s">
        <v>75</v>
      </c>
      <c r="D390" s="52" t="s">
        <v>74</v>
      </c>
      <c r="E390" s="52" t="s">
        <v>437</v>
      </c>
      <c r="F390" s="52" t="s">
        <v>143</v>
      </c>
      <c r="G390" s="52" t="s">
        <v>103</v>
      </c>
      <c r="H390" s="58">
        <f>'вед.прил 9'!I119</f>
        <v>18165.6</v>
      </c>
      <c r="I390" s="58">
        <f>'вед.прил 9'!J119</f>
        <v>0</v>
      </c>
      <c r="J390" s="109">
        <f t="shared" si="41"/>
        <v>18165.6</v>
      </c>
    </row>
    <row r="391" spans="2:10" ht="15">
      <c r="B391" s="137" t="s">
        <v>312</v>
      </c>
      <c r="C391" s="51" t="s">
        <v>75</v>
      </c>
      <c r="D391" s="51" t="s">
        <v>74</v>
      </c>
      <c r="E391" s="51" t="s">
        <v>490</v>
      </c>
      <c r="F391" s="51"/>
      <c r="G391" s="51"/>
      <c r="H391" s="56">
        <f aca="true" t="shared" si="55" ref="H391:J393">H392</f>
        <v>0</v>
      </c>
      <c r="I391" s="56">
        <f t="shared" si="55"/>
        <v>4757.9</v>
      </c>
      <c r="J391" s="108">
        <f t="shared" si="55"/>
        <v>4757.9</v>
      </c>
    </row>
    <row r="392" spans="2:10" ht="45">
      <c r="B392" s="76" t="s">
        <v>142</v>
      </c>
      <c r="C392" s="51" t="s">
        <v>75</v>
      </c>
      <c r="D392" s="51" t="s">
        <v>74</v>
      </c>
      <c r="E392" s="51" t="s">
        <v>490</v>
      </c>
      <c r="F392" s="51" t="s">
        <v>141</v>
      </c>
      <c r="G392" s="51"/>
      <c r="H392" s="56">
        <f t="shared" si="55"/>
        <v>0</v>
      </c>
      <c r="I392" s="56">
        <f t="shared" si="55"/>
        <v>4757.9</v>
      </c>
      <c r="J392" s="108">
        <f t="shared" si="55"/>
        <v>4757.9</v>
      </c>
    </row>
    <row r="393" spans="2:10" ht="15">
      <c r="B393" s="76" t="s">
        <v>144</v>
      </c>
      <c r="C393" s="51" t="s">
        <v>75</v>
      </c>
      <c r="D393" s="51" t="s">
        <v>74</v>
      </c>
      <c r="E393" s="51" t="s">
        <v>490</v>
      </c>
      <c r="F393" s="51" t="s">
        <v>143</v>
      </c>
      <c r="G393" s="51"/>
      <c r="H393" s="56">
        <f t="shared" si="55"/>
        <v>0</v>
      </c>
      <c r="I393" s="56">
        <f t="shared" si="55"/>
        <v>4757.9</v>
      </c>
      <c r="J393" s="108">
        <f t="shared" si="55"/>
        <v>4757.9</v>
      </c>
    </row>
    <row r="394" spans="2:10" ht="15">
      <c r="B394" s="78" t="s">
        <v>119</v>
      </c>
      <c r="C394" s="52" t="s">
        <v>75</v>
      </c>
      <c r="D394" s="52" t="s">
        <v>74</v>
      </c>
      <c r="E394" s="52" t="s">
        <v>490</v>
      </c>
      <c r="F394" s="52" t="s">
        <v>143</v>
      </c>
      <c r="G394" s="52" t="s">
        <v>103</v>
      </c>
      <c r="H394" s="58">
        <f>'вед.прил 9'!I123</f>
        <v>0</v>
      </c>
      <c r="I394" s="58">
        <f>'вед.прил 9'!J123</f>
        <v>4757.9</v>
      </c>
      <c r="J394" s="109">
        <f>'вед.прил 9'!K123</f>
        <v>4757.9</v>
      </c>
    </row>
    <row r="395" spans="2:10" ht="45">
      <c r="B395" s="77" t="s">
        <v>182</v>
      </c>
      <c r="C395" s="51" t="s">
        <v>75</v>
      </c>
      <c r="D395" s="51" t="s">
        <v>74</v>
      </c>
      <c r="E395" s="51" t="s">
        <v>21</v>
      </c>
      <c r="F395" s="52"/>
      <c r="G395" s="52"/>
      <c r="H395" s="56">
        <f>H396</f>
        <v>82105.3</v>
      </c>
      <c r="I395" s="56">
        <f>I396</f>
        <v>0</v>
      </c>
      <c r="J395" s="108">
        <f t="shared" si="41"/>
        <v>82105.3</v>
      </c>
    </row>
    <row r="396" spans="2:10" ht="72" customHeight="1">
      <c r="B396" s="77" t="s">
        <v>440</v>
      </c>
      <c r="C396" s="51" t="s">
        <v>75</v>
      </c>
      <c r="D396" s="51" t="s">
        <v>74</v>
      </c>
      <c r="E396" s="51" t="s">
        <v>441</v>
      </c>
      <c r="F396" s="52"/>
      <c r="G396" s="52"/>
      <c r="H396" s="56">
        <f>H397+H401</f>
        <v>82105.3</v>
      </c>
      <c r="I396" s="56">
        <f>I397+I401</f>
        <v>0</v>
      </c>
      <c r="J396" s="108">
        <f t="shared" si="41"/>
        <v>82105.3</v>
      </c>
    </row>
    <row r="397" spans="2:10" ht="15">
      <c r="B397" s="77" t="s">
        <v>312</v>
      </c>
      <c r="C397" s="51" t="s">
        <v>75</v>
      </c>
      <c r="D397" s="51" t="s">
        <v>74</v>
      </c>
      <c r="E397" s="51" t="s">
        <v>442</v>
      </c>
      <c r="F397" s="52"/>
      <c r="G397" s="52"/>
      <c r="H397" s="56">
        <f aca="true" t="shared" si="56" ref="H397:I399">H398</f>
        <v>78000</v>
      </c>
      <c r="I397" s="56">
        <f t="shared" si="56"/>
        <v>0</v>
      </c>
      <c r="J397" s="108">
        <f t="shared" si="41"/>
        <v>78000</v>
      </c>
    </row>
    <row r="398" spans="2:10" ht="30">
      <c r="B398" s="76" t="s">
        <v>429</v>
      </c>
      <c r="C398" s="51" t="s">
        <v>75</v>
      </c>
      <c r="D398" s="51" t="s">
        <v>74</v>
      </c>
      <c r="E398" s="51" t="s">
        <v>442</v>
      </c>
      <c r="F398" s="51" t="s">
        <v>238</v>
      </c>
      <c r="G398" s="52"/>
      <c r="H398" s="56">
        <f t="shared" si="56"/>
        <v>78000</v>
      </c>
      <c r="I398" s="56">
        <f t="shared" si="56"/>
        <v>0</v>
      </c>
      <c r="J398" s="108">
        <f aca="true" t="shared" si="57" ref="J398:J473">H398+I398</f>
        <v>78000</v>
      </c>
    </row>
    <row r="399" spans="2:10" ht="15">
      <c r="B399" s="76" t="s">
        <v>268</v>
      </c>
      <c r="C399" s="51" t="s">
        <v>75</v>
      </c>
      <c r="D399" s="51" t="s">
        <v>74</v>
      </c>
      <c r="E399" s="51" t="s">
        <v>442</v>
      </c>
      <c r="F399" s="51" t="s">
        <v>33</v>
      </c>
      <c r="G399" s="52"/>
      <c r="H399" s="56">
        <f t="shared" si="56"/>
        <v>78000</v>
      </c>
      <c r="I399" s="56">
        <f t="shared" si="56"/>
        <v>0</v>
      </c>
      <c r="J399" s="108">
        <f t="shared" si="57"/>
        <v>78000</v>
      </c>
    </row>
    <row r="400" spans="2:10" ht="15">
      <c r="B400" s="78" t="s">
        <v>120</v>
      </c>
      <c r="C400" s="52" t="s">
        <v>75</v>
      </c>
      <c r="D400" s="52" t="s">
        <v>74</v>
      </c>
      <c r="E400" s="52" t="s">
        <v>442</v>
      </c>
      <c r="F400" s="52" t="s">
        <v>33</v>
      </c>
      <c r="G400" s="52" t="s">
        <v>104</v>
      </c>
      <c r="H400" s="58">
        <f>'вед.прил 9'!I275</f>
        <v>78000</v>
      </c>
      <c r="I400" s="58">
        <f>'вед.прил 9'!J275</f>
        <v>0</v>
      </c>
      <c r="J400" s="109">
        <f t="shared" si="57"/>
        <v>78000</v>
      </c>
    </row>
    <row r="401" spans="2:10" ht="15">
      <c r="B401" s="77" t="s">
        <v>312</v>
      </c>
      <c r="C401" s="51" t="s">
        <v>75</v>
      </c>
      <c r="D401" s="51" t="s">
        <v>74</v>
      </c>
      <c r="E401" s="51" t="s">
        <v>443</v>
      </c>
      <c r="F401" s="52"/>
      <c r="G401" s="52"/>
      <c r="H401" s="56">
        <f aca="true" t="shared" si="58" ref="H401:I403">H402</f>
        <v>4105.3</v>
      </c>
      <c r="I401" s="56">
        <f t="shared" si="58"/>
        <v>0</v>
      </c>
      <c r="J401" s="108">
        <f t="shared" si="57"/>
        <v>4105.3</v>
      </c>
    </row>
    <row r="402" spans="2:10" ht="30">
      <c r="B402" s="76" t="s">
        <v>429</v>
      </c>
      <c r="C402" s="51" t="s">
        <v>75</v>
      </c>
      <c r="D402" s="51" t="s">
        <v>74</v>
      </c>
      <c r="E402" s="51" t="s">
        <v>443</v>
      </c>
      <c r="F402" s="51" t="s">
        <v>238</v>
      </c>
      <c r="G402" s="52"/>
      <c r="H402" s="56">
        <f t="shared" si="58"/>
        <v>4105.3</v>
      </c>
      <c r="I402" s="56">
        <f t="shared" si="58"/>
        <v>0</v>
      </c>
      <c r="J402" s="108">
        <f t="shared" si="57"/>
        <v>4105.3</v>
      </c>
    </row>
    <row r="403" spans="2:10" ht="15">
      <c r="B403" s="76" t="s">
        <v>268</v>
      </c>
      <c r="C403" s="51" t="s">
        <v>75</v>
      </c>
      <c r="D403" s="51" t="s">
        <v>74</v>
      </c>
      <c r="E403" s="51" t="s">
        <v>443</v>
      </c>
      <c r="F403" s="51" t="s">
        <v>33</v>
      </c>
      <c r="G403" s="52"/>
      <c r="H403" s="56">
        <f t="shared" si="58"/>
        <v>4105.3</v>
      </c>
      <c r="I403" s="56">
        <f t="shared" si="58"/>
        <v>0</v>
      </c>
      <c r="J403" s="108">
        <f t="shared" si="57"/>
        <v>4105.3</v>
      </c>
    </row>
    <row r="404" spans="2:10" ht="15">
      <c r="B404" s="78" t="s">
        <v>119</v>
      </c>
      <c r="C404" s="52" t="s">
        <v>75</v>
      </c>
      <c r="D404" s="52" t="s">
        <v>74</v>
      </c>
      <c r="E404" s="52" t="s">
        <v>443</v>
      </c>
      <c r="F404" s="52" t="s">
        <v>33</v>
      </c>
      <c r="G404" s="52" t="s">
        <v>103</v>
      </c>
      <c r="H404" s="58">
        <f>'вед.прил 9'!I279</f>
        <v>4105.3</v>
      </c>
      <c r="I404" s="58">
        <f>'вед.прил 9'!J279</f>
        <v>0</v>
      </c>
      <c r="J404" s="109">
        <f t="shared" si="57"/>
        <v>4105.3</v>
      </c>
    </row>
    <row r="405" spans="2:10" ht="14.25">
      <c r="B405" s="79" t="s">
        <v>445</v>
      </c>
      <c r="C405" s="53" t="s">
        <v>75</v>
      </c>
      <c r="D405" s="53" t="s">
        <v>69</v>
      </c>
      <c r="E405" s="53"/>
      <c r="F405" s="53"/>
      <c r="G405" s="53"/>
      <c r="H405" s="54">
        <f>H406+H417+H428</f>
        <v>39343</v>
      </c>
      <c r="I405" s="54">
        <f>I406+I417+I428</f>
        <v>131</v>
      </c>
      <c r="J405" s="107">
        <f t="shared" si="57"/>
        <v>39474</v>
      </c>
    </row>
    <row r="406" spans="2:10" ht="45">
      <c r="B406" s="76" t="s">
        <v>186</v>
      </c>
      <c r="C406" s="51" t="s">
        <v>75</v>
      </c>
      <c r="D406" s="51" t="s">
        <v>69</v>
      </c>
      <c r="E406" s="51" t="s">
        <v>289</v>
      </c>
      <c r="F406" s="51"/>
      <c r="G406" s="51"/>
      <c r="H406" s="57">
        <f aca="true" t="shared" si="59" ref="H406:I415">H407</f>
        <v>7335.4</v>
      </c>
      <c r="I406" s="57">
        <f t="shared" si="59"/>
        <v>53.6</v>
      </c>
      <c r="J406" s="108">
        <f t="shared" si="57"/>
        <v>7389</v>
      </c>
    </row>
    <row r="407" spans="2:10" ht="45">
      <c r="B407" s="77" t="s">
        <v>170</v>
      </c>
      <c r="C407" s="51" t="s">
        <v>75</v>
      </c>
      <c r="D407" s="51" t="s">
        <v>69</v>
      </c>
      <c r="E407" s="51" t="s">
        <v>269</v>
      </c>
      <c r="F407" s="51"/>
      <c r="G407" s="51"/>
      <c r="H407" s="57">
        <f t="shared" si="59"/>
        <v>7335.4</v>
      </c>
      <c r="I407" s="57">
        <f t="shared" si="59"/>
        <v>53.6</v>
      </c>
      <c r="J407" s="108">
        <f t="shared" si="57"/>
        <v>7389</v>
      </c>
    </row>
    <row r="408" spans="2:10" ht="45">
      <c r="B408" s="76" t="s">
        <v>171</v>
      </c>
      <c r="C408" s="51" t="s">
        <v>75</v>
      </c>
      <c r="D408" s="51" t="s">
        <v>69</v>
      </c>
      <c r="E408" s="51" t="s">
        <v>270</v>
      </c>
      <c r="F408" s="51"/>
      <c r="G408" s="51"/>
      <c r="H408" s="57">
        <f>H413+H409</f>
        <v>7335.4</v>
      </c>
      <c r="I408" s="57">
        <f>I413+I409</f>
        <v>53.6</v>
      </c>
      <c r="J408" s="108">
        <f t="shared" si="57"/>
        <v>7389</v>
      </c>
    </row>
    <row r="409" spans="2:10" ht="15">
      <c r="B409" s="81" t="s">
        <v>312</v>
      </c>
      <c r="C409" s="51" t="s">
        <v>75</v>
      </c>
      <c r="D409" s="51" t="s">
        <v>69</v>
      </c>
      <c r="E409" s="51" t="s">
        <v>506</v>
      </c>
      <c r="F409" s="52"/>
      <c r="G409" s="52"/>
      <c r="H409" s="57">
        <f aca="true" t="shared" si="60" ref="H409:J411">H410</f>
        <v>0</v>
      </c>
      <c r="I409" s="57">
        <f t="shared" si="60"/>
        <v>53.6</v>
      </c>
      <c r="J409" s="108">
        <f t="shared" si="60"/>
        <v>53.6</v>
      </c>
    </row>
    <row r="410" spans="2:10" ht="45">
      <c r="B410" s="76" t="s">
        <v>142</v>
      </c>
      <c r="C410" s="51" t="s">
        <v>75</v>
      </c>
      <c r="D410" s="51" t="s">
        <v>69</v>
      </c>
      <c r="E410" s="51" t="s">
        <v>506</v>
      </c>
      <c r="F410" s="51" t="s">
        <v>141</v>
      </c>
      <c r="G410" s="51"/>
      <c r="H410" s="57">
        <f t="shared" si="60"/>
        <v>0</v>
      </c>
      <c r="I410" s="57">
        <f t="shared" si="60"/>
        <v>53.6</v>
      </c>
      <c r="J410" s="108">
        <f t="shared" si="60"/>
        <v>53.6</v>
      </c>
    </row>
    <row r="411" spans="2:10" ht="15">
      <c r="B411" s="76" t="s">
        <v>144</v>
      </c>
      <c r="C411" s="51" t="s">
        <v>75</v>
      </c>
      <c r="D411" s="51" t="s">
        <v>69</v>
      </c>
      <c r="E411" s="51" t="s">
        <v>507</v>
      </c>
      <c r="F411" s="51" t="s">
        <v>143</v>
      </c>
      <c r="G411" s="51"/>
      <c r="H411" s="57">
        <f t="shared" si="60"/>
        <v>0</v>
      </c>
      <c r="I411" s="57">
        <f t="shared" si="60"/>
        <v>53.6</v>
      </c>
      <c r="J411" s="108">
        <f t="shared" si="60"/>
        <v>53.6</v>
      </c>
    </row>
    <row r="412" spans="2:10" ht="15">
      <c r="B412" s="78" t="s">
        <v>119</v>
      </c>
      <c r="C412" s="52" t="s">
        <v>75</v>
      </c>
      <c r="D412" s="52" t="s">
        <v>69</v>
      </c>
      <c r="E412" s="52" t="s">
        <v>507</v>
      </c>
      <c r="F412" s="52" t="s">
        <v>143</v>
      </c>
      <c r="G412" s="52" t="s">
        <v>103</v>
      </c>
      <c r="H412" s="59">
        <f>'вед.прил 9'!I661</f>
        <v>0</v>
      </c>
      <c r="I412" s="59">
        <f>'вед.прил 9'!J661</f>
        <v>53.6</v>
      </c>
      <c r="J412" s="109">
        <f>'вед.прил 9'!K661</f>
        <v>53.6</v>
      </c>
    </row>
    <row r="413" spans="2:10" ht="15">
      <c r="B413" s="81" t="s">
        <v>312</v>
      </c>
      <c r="C413" s="51" t="s">
        <v>75</v>
      </c>
      <c r="D413" s="51" t="s">
        <v>69</v>
      </c>
      <c r="E413" s="51" t="s">
        <v>271</v>
      </c>
      <c r="F413" s="52"/>
      <c r="G413" s="52"/>
      <c r="H413" s="57">
        <f t="shared" si="59"/>
        <v>7335.4</v>
      </c>
      <c r="I413" s="57">
        <f t="shared" si="59"/>
        <v>0</v>
      </c>
      <c r="J413" s="108">
        <f t="shared" si="57"/>
        <v>7335.4</v>
      </c>
    </row>
    <row r="414" spans="2:10" ht="45">
      <c r="B414" s="76" t="s">
        <v>142</v>
      </c>
      <c r="C414" s="51" t="s">
        <v>75</v>
      </c>
      <c r="D414" s="51" t="s">
        <v>69</v>
      </c>
      <c r="E414" s="51" t="s">
        <v>271</v>
      </c>
      <c r="F414" s="51" t="s">
        <v>141</v>
      </c>
      <c r="G414" s="51"/>
      <c r="H414" s="57">
        <f t="shared" si="59"/>
        <v>7335.4</v>
      </c>
      <c r="I414" s="57">
        <f t="shared" si="59"/>
        <v>0</v>
      </c>
      <c r="J414" s="108">
        <f t="shared" si="57"/>
        <v>7335.4</v>
      </c>
    </row>
    <row r="415" spans="2:10" ht="15">
      <c r="B415" s="76" t="s">
        <v>144</v>
      </c>
      <c r="C415" s="51" t="s">
        <v>75</v>
      </c>
      <c r="D415" s="51" t="s">
        <v>69</v>
      </c>
      <c r="E415" s="51" t="s">
        <v>272</v>
      </c>
      <c r="F415" s="51" t="s">
        <v>143</v>
      </c>
      <c r="G415" s="51"/>
      <c r="H415" s="57">
        <f t="shared" si="59"/>
        <v>7335.4</v>
      </c>
      <c r="I415" s="57">
        <f t="shared" si="59"/>
        <v>0</v>
      </c>
      <c r="J415" s="108">
        <f t="shared" si="57"/>
        <v>7335.4</v>
      </c>
    </row>
    <row r="416" spans="2:10" ht="15">
      <c r="B416" s="78" t="s">
        <v>119</v>
      </c>
      <c r="C416" s="52" t="s">
        <v>75</v>
      </c>
      <c r="D416" s="52" t="s">
        <v>69</v>
      </c>
      <c r="E416" s="52" t="s">
        <v>272</v>
      </c>
      <c r="F416" s="52" t="s">
        <v>143</v>
      </c>
      <c r="G416" s="52" t="s">
        <v>103</v>
      </c>
      <c r="H416" s="59">
        <f>'вед.прил 9'!I665</f>
        <v>7335.4</v>
      </c>
      <c r="I416" s="59">
        <f>'вед.прил 9'!J665</f>
        <v>0</v>
      </c>
      <c r="J416" s="109">
        <f t="shared" si="57"/>
        <v>7335.4</v>
      </c>
    </row>
    <row r="417" spans="2:10" ht="47.25" customHeight="1">
      <c r="B417" s="76" t="s">
        <v>203</v>
      </c>
      <c r="C417" s="51" t="s">
        <v>75</v>
      </c>
      <c r="D417" s="51" t="s">
        <v>69</v>
      </c>
      <c r="E417" s="51" t="s">
        <v>333</v>
      </c>
      <c r="F417" s="51"/>
      <c r="G417" s="51"/>
      <c r="H417" s="57">
        <f aca="true" t="shared" si="61" ref="H417:I426">H418</f>
        <v>22032.8</v>
      </c>
      <c r="I417" s="57">
        <f t="shared" si="61"/>
        <v>64.1</v>
      </c>
      <c r="J417" s="108">
        <f t="shared" si="57"/>
        <v>22096.899999999998</v>
      </c>
    </row>
    <row r="418" spans="2:10" ht="45">
      <c r="B418" s="76" t="s">
        <v>39</v>
      </c>
      <c r="C418" s="51" t="s">
        <v>75</v>
      </c>
      <c r="D418" s="51" t="s">
        <v>69</v>
      </c>
      <c r="E418" s="51" t="s">
        <v>333</v>
      </c>
      <c r="F418" s="51"/>
      <c r="G418" s="51"/>
      <c r="H418" s="57">
        <f t="shared" si="61"/>
        <v>22032.8</v>
      </c>
      <c r="I418" s="57">
        <f t="shared" si="61"/>
        <v>64.1</v>
      </c>
      <c r="J418" s="108">
        <f t="shared" si="57"/>
        <v>22096.899999999998</v>
      </c>
    </row>
    <row r="419" spans="2:10" ht="63" customHeight="1">
      <c r="B419" s="76" t="s">
        <v>219</v>
      </c>
      <c r="C419" s="51" t="s">
        <v>75</v>
      </c>
      <c r="D419" s="51" t="s">
        <v>69</v>
      </c>
      <c r="E419" s="51" t="s">
        <v>336</v>
      </c>
      <c r="F419" s="51"/>
      <c r="G419" s="51"/>
      <c r="H419" s="57">
        <f>H424+H420</f>
        <v>22032.8</v>
      </c>
      <c r="I419" s="57">
        <f>I424+I420</f>
        <v>64.1</v>
      </c>
      <c r="J419" s="108">
        <f t="shared" si="57"/>
        <v>22096.899999999998</v>
      </c>
    </row>
    <row r="420" spans="2:10" ht="21.75" customHeight="1">
      <c r="B420" s="77" t="s">
        <v>312</v>
      </c>
      <c r="C420" s="51" t="s">
        <v>75</v>
      </c>
      <c r="D420" s="51" t="s">
        <v>69</v>
      </c>
      <c r="E420" s="51" t="s">
        <v>505</v>
      </c>
      <c r="F420" s="51"/>
      <c r="G420" s="51"/>
      <c r="H420" s="57">
        <f aca="true" t="shared" si="62" ref="H420:J422">H421</f>
        <v>0</v>
      </c>
      <c r="I420" s="57">
        <f t="shared" si="62"/>
        <v>64.1</v>
      </c>
      <c r="J420" s="108">
        <f t="shared" si="62"/>
        <v>64.1</v>
      </c>
    </row>
    <row r="421" spans="2:10" ht="45" customHeight="1">
      <c r="B421" s="76" t="s">
        <v>142</v>
      </c>
      <c r="C421" s="51" t="s">
        <v>75</v>
      </c>
      <c r="D421" s="51" t="s">
        <v>69</v>
      </c>
      <c r="E421" s="51" t="s">
        <v>505</v>
      </c>
      <c r="F421" s="51" t="s">
        <v>141</v>
      </c>
      <c r="G421" s="51"/>
      <c r="H421" s="57">
        <f t="shared" si="62"/>
        <v>0</v>
      </c>
      <c r="I421" s="57">
        <f t="shared" si="62"/>
        <v>64.1</v>
      </c>
      <c r="J421" s="108">
        <f t="shared" si="62"/>
        <v>64.1</v>
      </c>
    </row>
    <row r="422" spans="2:10" ht="16.5" customHeight="1">
      <c r="B422" s="76" t="s">
        <v>144</v>
      </c>
      <c r="C422" s="51" t="s">
        <v>75</v>
      </c>
      <c r="D422" s="51" t="s">
        <v>69</v>
      </c>
      <c r="E422" s="51" t="s">
        <v>505</v>
      </c>
      <c r="F422" s="51" t="s">
        <v>143</v>
      </c>
      <c r="G422" s="51"/>
      <c r="H422" s="57">
        <f t="shared" si="62"/>
        <v>0</v>
      </c>
      <c r="I422" s="57">
        <f t="shared" si="62"/>
        <v>64.1</v>
      </c>
      <c r="J422" s="108">
        <f t="shared" si="62"/>
        <v>64.1</v>
      </c>
    </row>
    <row r="423" spans="2:10" ht="15.75" customHeight="1">
      <c r="B423" s="78" t="s">
        <v>119</v>
      </c>
      <c r="C423" s="52" t="s">
        <v>75</v>
      </c>
      <c r="D423" s="52" t="s">
        <v>69</v>
      </c>
      <c r="E423" s="52" t="s">
        <v>505</v>
      </c>
      <c r="F423" s="52" t="s">
        <v>143</v>
      </c>
      <c r="G423" s="52" t="s">
        <v>103</v>
      </c>
      <c r="H423" s="59">
        <f>'вед.прил 9'!I672</f>
        <v>0</v>
      </c>
      <c r="I423" s="59">
        <f>'вед.прил 9'!J672</f>
        <v>64.1</v>
      </c>
      <c r="J423" s="109">
        <f>'вед.прил 9'!K672</f>
        <v>64.1</v>
      </c>
    </row>
    <row r="424" spans="2:10" ht="15">
      <c r="B424" s="77" t="s">
        <v>312</v>
      </c>
      <c r="C424" s="51" t="s">
        <v>75</v>
      </c>
      <c r="D424" s="51" t="s">
        <v>69</v>
      </c>
      <c r="E424" s="51" t="s">
        <v>337</v>
      </c>
      <c r="F424" s="51"/>
      <c r="G424" s="51"/>
      <c r="H424" s="57">
        <f t="shared" si="61"/>
        <v>22032.8</v>
      </c>
      <c r="I424" s="57">
        <f t="shared" si="61"/>
        <v>0</v>
      </c>
      <c r="J424" s="108">
        <f t="shared" si="57"/>
        <v>22032.8</v>
      </c>
    </row>
    <row r="425" spans="2:10" ht="45">
      <c r="B425" s="76" t="s">
        <v>142</v>
      </c>
      <c r="C425" s="51" t="s">
        <v>75</v>
      </c>
      <c r="D425" s="51" t="s">
        <v>69</v>
      </c>
      <c r="E425" s="51" t="s">
        <v>337</v>
      </c>
      <c r="F425" s="51" t="s">
        <v>141</v>
      </c>
      <c r="G425" s="51"/>
      <c r="H425" s="57">
        <f t="shared" si="61"/>
        <v>22032.8</v>
      </c>
      <c r="I425" s="57">
        <f t="shared" si="61"/>
        <v>0</v>
      </c>
      <c r="J425" s="108">
        <f t="shared" si="57"/>
        <v>22032.8</v>
      </c>
    </row>
    <row r="426" spans="2:10" ht="15">
      <c r="B426" s="76" t="s">
        <v>144</v>
      </c>
      <c r="C426" s="51" t="s">
        <v>75</v>
      </c>
      <c r="D426" s="51" t="s">
        <v>69</v>
      </c>
      <c r="E426" s="51" t="s">
        <v>337</v>
      </c>
      <c r="F426" s="51" t="s">
        <v>143</v>
      </c>
      <c r="G426" s="51"/>
      <c r="H426" s="57">
        <f t="shared" si="61"/>
        <v>22032.8</v>
      </c>
      <c r="I426" s="57">
        <f t="shared" si="61"/>
        <v>0</v>
      </c>
      <c r="J426" s="108">
        <f t="shared" si="57"/>
        <v>22032.8</v>
      </c>
    </row>
    <row r="427" spans="2:10" ht="15">
      <c r="B427" s="78" t="s">
        <v>119</v>
      </c>
      <c r="C427" s="52" t="s">
        <v>75</v>
      </c>
      <c r="D427" s="52" t="s">
        <v>69</v>
      </c>
      <c r="E427" s="52" t="s">
        <v>337</v>
      </c>
      <c r="F427" s="52" t="s">
        <v>143</v>
      </c>
      <c r="G427" s="52" t="s">
        <v>103</v>
      </c>
      <c r="H427" s="59">
        <f>'вед.прил 9'!I676</f>
        <v>22032.8</v>
      </c>
      <c r="I427" s="59">
        <f>'вед.прил 9'!J676</f>
        <v>0</v>
      </c>
      <c r="J427" s="109">
        <f t="shared" si="57"/>
        <v>22032.8</v>
      </c>
    </row>
    <row r="428" spans="2:10" ht="60">
      <c r="B428" s="76" t="s">
        <v>204</v>
      </c>
      <c r="C428" s="51" t="s">
        <v>75</v>
      </c>
      <c r="D428" s="51" t="s">
        <v>69</v>
      </c>
      <c r="E428" s="51" t="s">
        <v>415</v>
      </c>
      <c r="F428" s="51"/>
      <c r="G428" s="51"/>
      <c r="H428" s="57">
        <f aca="true" t="shared" si="63" ref="H428:I437">H429</f>
        <v>9974.8</v>
      </c>
      <c r="I428" s="57">
        <f t="shared" si="63"/>
        <v>13.3</v>
      </c>
      <c r="J428" s="108">
        <f t="shared" si="57"/>
        <v>9988.099999999999</v>
      </c>
    </row>
    <row r="429" spans="2:10" ht="60">
      <c r="B429" s="76" t="s">
        <v>205</v>
      </c>
      <c r="C429" s="51" t="s">
        <v>75</v>
      </c>
      <c r="D429" s="51" t="s">
        <v>69</v>
      </c>
      <c r="E429" s="51" t="s">
        <v>425</v>
      </c>
      <c r="F429" s="51"/>
      <c r="G429" s="51"/>
      <c r="H429" s="57">
        <f t="shared" si="63"/>
        <v>9974.8</v>
      </c>
      <c r="I429" s="57">
        <f t="shared" si="63"/>
        <v>13.3</v>
      </c>
      <c r="J429" s="108">
        <f t="shared" si="57"/>
        <v>9988.099999999999</v>
      </c>
    </row>
    <row r="430" spans="2:10" ht="75">
      <c r="B430" s="76" t="s">
        <v>422</v>
      </c>
      <c r="C430" s="51" t="s">
        <v>75</v>
      </c>
      <c r="D430" s="51" t="s">
        <v>69</v>
      </c>
      <c r="E430" s="51" t="s">
        <v>424</v>
      </c>
      <c r="F430" s="51"/>
      <c r="G430" s="51"/>
      <c r="H430" s="57">
        <f>H435+H431</f>
        <v>9974.8</v>
      </c>
      <c r="I430" s="57">
        <f>I435+I431</f>
        <v>13.3</v>
      </c>
      <c r="J430" s="108">
        <f t="shared" si="57"/>
        <v>9988.099999999999</v>
      </c>
    </row>
    <row r="431" spans="2:10" ht="15">
      <c r="B431" s="77" t="s">
        <v>312</v>
      </c>
      <c r="C431" s="51" t="s">
        <v>75</v>
      </c>
      <c r="D431" s="51" t="s">
        <v>69</v>
      </c>
      <c r="E431" s="51" t="s">
        <v>508</v>
      </c>
      <c r="F431" s="51"/>
      <c r="G431" s="51"/>
      <c r="H431" s="57">
        <f aca="true" t="shared" si="64" ref="H431:J433">H432</f>
        <v>0</v>
      </c>
      <c r="I431" s="57">
        <f t="shared" si="64"/>
        <v>13.3</v>
      </c>
      <c r="J431" s="108">
        <f t="shared" si="64"/>
        <v>13.3</v>
      </c>
    </row>
    <row r="432" spans="2:10" ht="45">
      <c r="B432" s="76" t="s">
        <v>142</v>
      </c>
      <c r="C432" s="51" t="s">
        <v>75</v>
      </c>
      <c r="D432" s="51" t="s">
        <v>69</v>
      </c>
      <c r="E432" s="51" t="s">
        <v>508</v>
      </c>
      <c r="F432" s="51" t="s">
        <v>141</v>
      </c>
      <c r="G432" s="51"/>
      <c r="H432" s="57">
        <f t="shared" si="64"/>
        <v>0</v>
      </c>
      <c r="I432" s="57">
        <f t="shared" si="64"/>
        <v>13.3</v>
      </c>
      <c r="J432" s="108">
        <f t="shared" si="64"/>
        <v>13.3</v>
      </c>
    </row>
    <row r="433" spans="2:10" ht="15">
      <c r="B433" s="76" t="s">
        <v>144</v>
      </c>
      <c r="C433" s="51" t="s">
        <v>75</v>
      </c>
      <c r="D433" s="51" t="s">
        <v>69</v>
      </c>
      <c r="E433" s="51" t="s">
        <v>508</v>
      </c>
      <c r="F433" s="51" t="s">
        <v>143</v>
      </c>
      <c r="G433" s="51"/>
      <c r="H433" s="57">
        <f t="shared" si="64"/>
        <v>0</v>
      </c>
      <c r="I433" s="57">
        <f t="shared" si="64"/>
        <v>13.3</v>
      </c>
      <c r="J433" s="108">
        <f t="shared" si="64"/>
        <v>13.3</v>
      </c>
    </row>
    <row r="434" spans="2:10" ht="15">
      <c r="B434" s="78" t="s">
        <v>119</v>
      </c>
      <c r="C434" s="52" t="s">
        <v>75</v>
      </c>
      <c r="D434" s="52" t="s">
        <v>69</v>
      </c>
      <c r="E434" s="52" t="s">
        <v>508</v>
      </c>
      <c r="F434" s="52" t="s">
        <v>143</v>
      </c>
      <c r="G434" s="52" t="s">
        <v>103</v>
      </c>
      <c r="H434" s="59">
        <f>'вед.прил 9'!I683</f>
        <v>0</v>
      </c>
      <c r="I434" s="59">
        <f>'вед.прил 9'!J683</f>
        <v>13.3</v>
      </c>
      <c r="J434" s="109">
        <f>'вед.прил 9'!K683</f>
        <v>13.3</v>
      </c>
    </row>
    <row r="435" spans="2:10" ht="21" customHeight="1">
      <c r="B435" s="77" t="s">
        <v>312</v>
      </c>
      <c r="C435" s="51" t="s">
        <v>75</v>
      </c>
      <c r="D435" s="51" t="s">
        <v>69</v>
      </c>
      <c r="E435" s="51" t="s">
        <v>423</v>
      </c>
      <c r="F435" s="51"/>
      <c r="G435" s="51"/>
      <c r="H435" s="57">
        <f t="shared" si="63"/>
        <v>9974.8</v>
      </c>
      <c r="I435" s="57">
        <f t="shared" si="63"/>
        <v>0</v>
      </c>
      <c r="J435" s="108">
        <f t="shared" si="57"/>
        <v>9974.8</v>
      </c>
    </row>
    <row r="436" spans="2:10" ht="45">
      <c r="B436" s="76" t="s">
        <v>142</v>
      </c>
      <c r="C436" s="51" t="s">
        <v>75</v>
      </c>
      <c r="D436" s="51" t="s">
        <v>69</v>
      </c>
      <c r="E436" s="51" t="s">
        <v>423</v>
      </c>
      <c r="F436" s="51" t="s">
        <v>141</v>
      </c>
      <c r="G436" s="51"/>
      <c r="H436" s="57">
        <f t="shared" si="63"/>
        <v>9974.8</v>
      </c>
      <c r="I436" s="57">
        <f t="shared" si="63"/>
        <v>0</v>
      </c>
      <c r="J436" s="108">
        <f t="shared" si="57"/>
        <v>9974.8</v>
      </c>
    </row>
    <row r="437" spans="2:10" ht="24" customHeight="1">
      <c r="B437" s="76" t="s">
        <v>144</v>
      </c>
      <c r="C437" s="51" t="s">
        <v>75</v>
      </c>
      <c r="D437" s="51" t="s">
        <v>69</v>
      </c>
      <c r="E437" s="51" t="s">
        <v>423</v>
      </c>
      <c r="F437" s="51" t="s">
        <v>143</v>
      </c>
      <c r="G437" s="51"/>
      <c r="H437" s="57">
        <f t="shared" si="63"/>
        <v>9974.8</v>
      </c>
      <c r="I437" s="57">
        <f t="shared" si="63"/>
        <v>0</v>
      </c>
      <c r="J437" s="108">
        <f t="shared" si="57"/>
        <v>9974.8</v>
      </c>
    </row>
    <row r="438" spans="2:10" ht="22.5" customHeight="1">
      <c r="B438" s="78" t="s">
        <v>119</v>
      </c>
      <c r="C438" s="52" t="s">
        <v>75</v>
      </c>
      <c r="D438" s="52" t="s">
        <v>69</v>
      </c>
      <c r="E438" s="52" t="s">
        <v>423</v>
      </c>
      <c r="F438" s="52" t="s">
        <v>143</v>
      </c>
      <c r="G438" s="52" t="s">
        <v>103</v>
      </c>
      <c r="H438" s="59">
        <f>'вед.прил 9'!I687</f>
        <v>9974.8</v>
      </c>
      <c r="I438" s="59">
        <f>'вед.прил 9'!J687</f>
        <v>0</v>
      </c>
      <c r="J438" s="109">
        <f t="shared" si="57"/>
        <v>9974.8</v>
      </c>
    </row>
    <row r="439" spans="2:10" ht="28.5">
      <c r="B439" s="79" t="s">
        <v>62</v>
      </c>
      <c r="C439" s="53" t="s">
        <v>75</v>
      </c>
      <c r="D439" s="53" t="s">
        <v>75</v>
      </c>
      <c r="E439" s="53"/>
      <c r="F439" s="53"/>
      <c r="G439" s="53"/>
      <c r="H439" s="55">
        <f>H440+H447</f>
        <v>2230</v>
      </c>
      <c r="I439" s="55">
        <f>I440+I447</f>
        <v>0</v>
      </c>
      <c r="J439" s="107">
        <f t="shared" si="57"/>
        <v>2230</v>
      </c>
    </row>
    <row r="440" spans="2:10" ht="45">
      <c r="B440" s="76" t="s">
        <v>186</v>
      </c>
      <c r="C440" s="51" t="s">
        <v>75</v>
      </c>
      <c r="D440" s="51" t="s">
        <v>75</v>
      </c>
      <c r="E440" s="51" t="s">
        <v>289</v>
      </c>
      <c r="F440" s="51"/>
      <c r="G440" s="51"/>
      <c r="H440" s="56">
        <f aca="true" t="shared" si="65" ref="H440:I445">H441</f>
        <v>2000</v>
      </c>
      <c r="I440" s="56">
        <f t="shared" si="65"/>
        <v>0</v>
      </c>
      <c r="J440" s="108">
        <f t="shared" si="57"/>
        <v>2000</v>
      </c>
    </row>
    <row r="441" spans="2:10" ht="45">
      <c r="B441" s="77" t="s">
        <v>172</v>
      </c>
      <c r="C441" s="51" t="s">
        <v>75</v>
      </c>
      <c r="D441" s="51" t="s">
        <v>75</v>
      </c>
      <c r="E441" s="51" t="s">
        <v>27</v>
      </c>
      <c r="F441" s="51"/>
      <c r="G441" s="51"/>
      <c r="H441" s="56">
        <f t="shared" si="65"/>
        <v>2000</v>
      </c>
      <c r="I441" s="56">
        <f t="shared" si="65"/>
        <v>0</v>
      </c>
      <c r="J441" s="108">
        <f t="shared" si="57"/>
        <v>2000</v>
      </c>
    </row>
    <row r="442" spans="2:10" ht="30" customHeight="1">
      <c r="B442" s="83" t="s">
        <v>449</v>
      </c>
      <c r="C442" s="51" t="s">
        <v>75</v>
      </c>
      <c r="D442" s="51" t="s">
        <v>75</v>
      </c>
      <c r="E442" s="51" t="s">
        <v>474</v>
      </c>
      <c r="F442" s="51"/>
      <c r="G442" s="51"/>
      <c r="H442" s="57">
        <f t="shared" si="65"/>
        <v>2000</v>
      </c>
      <c r="I442" s="57">
        <f t="shared" si="65"/>
        <v>0</v>
      </c>
      <c r="J442" s="108">
        <f t="shared" si="57"/>
        <v>2000</v>
      </c>
    </row>
    <row r="443" spans="2:10" ht="15">
      <c r="B443" s="77" t="s">
        <v>312</v>
      </c>
      <c r="C443" s="51" t="s">
        <v>75</v>
      </c>
      <c r="D443" s="51" t="s">
        <v>75</v>
      </c>
      <c r="E443" s="51" t="s">
        <v>438</v>
      </c>
      <c r="F443" s="51"/>
      <c r="G443" s="51"/>
      <c r="H443" s="56">
        <f t="shared" si="65"/>
        <v>2000</v>
      </c>
      <c r="I443" s="56">
        <f t="shared" si="65"/>
        <v>0</v>
      </c>
      <c r="J443" s="108">
        <f t="shared" si="57"/>
        <v>2000</v>
      </c>
    </row>
    <row r="444" spans="2:10" ht="30">
      <c r="B444" s="76" t="s">
        <v>152</v>
      </c>
      <c r="C444" s="51" t="s">
        <v>75</v>
      </c>
      <c r="D444" s="51" t="s">
        <v>75</v>
      </c>
      <c r="E444" s="51" t="s">
        <v>438</v>
      </c>
      <c r="F444" s="51" t="s">
        <v>151</v>
      </c>
      <c r="G444" s="51"/>
      <c r="H444" s="56">
        <f t="shared" si="65"/>
        <v>2000</v>
      </c>
      <c r="I444" s="56">
        <f t="shared" si="65"/>
        <v>0</v>
      </c>
      <c r="J444" s="108">
        <f t="shared" si="57"/>
        <v>2000</v>
      </c>
    </row>
    <row r="445" spans="2:10" ht="32.25" customHeight="1">
      <c r="B445" s="76" t="s">
        <v>233</v>
      </c>
      <c r="C445" s="51" t="s">
        <v>75</v>
      </c>
      <c r="D445" s="51" t="s">
        <v>75</v>
      </c>
      <c r="E445" s="51" t="s">
        <v>438</v>
      </c>
      <c r="F445" s="51" t="s">
        <v>155</v>
      </c>
      <c r="G445" s="51"/>
      <c r="H445" s="56">
        <f t="shared" si="65"/>
        <v>2000</v>
      </c>
      <c r="I445" s="56">
        <f t="shared" si="65"/>
        <v>0</v>
      </c>
      <c r="J445" s="108">
        <f t="shared" si="57"/>
        <v>2000</v>
      </c>
    </row>
    <row r="446" spans="2:10" ht="15">
      <c r="B446" s="78" t="s">
        <v>119</v>
      </c>
      <c r="C446" s="52" t="s">
        <v>75</v>
      </c>
      <c r="D446" s="52" t="s">
        <v>75</v>
      </c>
      <c r="E446" s="52" t="s">
        <v>438</v>
      </c>
      <c r="F446" s="52" t="s">
        <v>155</v>
      </c>
      <c r="G446" s="52" t="s">
        <v>103</v>
      </c>
      <c r="H446" s="58">
        <f>'вед.прил 9'!I131</f>
        <v>2000</v>
      </c>
      <c r="I446" s="58">
        <f>'вед.прил 9'!J131</f>
        <v>0</v>
      </c>
      <c r="J446" s="109">
        <f t="shared" si="57"/>
        <v>2000</v>
      </c>
    </row>
    <row r="447" spans="2:10" ht="45">
      <c r="B447" s="77" t="s">
        <v>38</v>
      </c>
      <c r="C447" s="51" t="s">
        <v>75</v>
      </c>
      <c r="D447" s="51" t="s">
        <v>75</v>
      </c>
      <c r="E447" s="51" t="s">
        <v>313</v>
      </c>
      <c r="F447" s="51"/>
      <c r="G447" s="51"/>
      <c r="H447" s="57">
        <f>H448+H469+H490</f>
        <v>230</v>
      </c>
      <c r="I447" s="57">
        <f>I448+I469+I490</f>
        <v>0</v>
      </c>
      <c r="J447" s="108">
        <f t="shared" si="57"/>
        <v>230</v>
      </c>
    </row>
    <row r="448" spans="2:10" ht="30">
      <c r="B448" s="77" t="s">
        <v>369</v>
      </c>
      <c r="C448" s="51" t="s">
        <v>75</v>
      </c>
      <c r="D448" s="51" t="s">
        <v>75</v>
      </c>
      <c r="E448" s="51" t="s">
        <v>370</v>
      </c>
      <c r="F448" s="51"/>
      <c r="G448" s="51"/>
      <c r="H448" s="56">
        <f>H449+H454+H459+H464</f>
        <v>100</v>
      </c>
      <c r="I448" s="56">
        <f>I449+I454+I459+I464</f>
        <v>0</v>
      </c>
      <c r="J448" s="108">
        <f t="shared" si="57"/>
        <v>100</v>
      </c>
    </row>
    <row r="449" spans="2:10" ht="77.25" customHeight="1">
      <c r="B449" s="77" t="s">
        <v>371</v>
      </c>
      <c r="C449" s="51" t="s">
        <v>75</v>
      </c>
      <c r="D449" s="51" t="s">
        <v>75</v>
      </c>
      <c r="E449" s="51" t="s">
        <v>372</v>
      </c>
      <c r="F449" s="51"/>
      <c r="G449" s="51"/>
      <c r="H449" s="57">
        <f aca="true" t="shared" si="66" ref="H449:I452">H450</f>
        <v>20</v>
      </c>
      <c r="I449" s="57">
        <f t="shared" si="66"/>
        <v>0</v>
      </c>
      <c r="J449" s="108">
        <f t="shared" si="57"/>
        <v>20</v>
      </c>
    </row>
    <row r="450" spans="2:10" ht="15">
      <c r="B450" s="77" t="s">
        <v>312</v>
      </c>
      <c r="C450" s="51" t="s">
        <v>75</v>
      </c>
      <c r="D450" s="51" t="s">
        <v>75</v>
      </c>
      <c r="E450" s="51" t="s">
        <v>383</v>
      </c>
      <c r="F450" s="51"/>
      <c r="G450" s="51"/>
      <c r="H450" s="57">
        <f t="shared" si="66"/>
        <v>20</v>
      </c>
      <c r="I450" s="57">
        <f t="shared" si="66"/>
        <v>0</v>
      </c>
      <c r="J450" s="108">
        <f t="shared" si="57"/>
        <v>20</v>
      </c>
    </row>
    <row r="451" spans="2:10" ht="31.5" customHeight="1">
      <c r="B451" s="76" t="s">
        <v>135</v>
      </c>
      <c r="C451" s="51" t="s">
        <v>75</v>
      </c>
      <c r="D451" s="51" t="s">
        <v>75</v>
      </c>
      <c r="E451" s="51" t="s">
        <v>383</v>
      </c>
      <c r="F451" s="51" t="s">
        <v>136</v>
      </c>
      <c r="G451" s="51"/>
      <c r="H451" s="57">
        <f t="shared" si="66"/>
        <v>20</v>
      </c>
      <c r="I451" s="57">
        <f t="shared" si="66"/>
        <v>0</v>
      </c>
      <c r="J451" s="108">
        <f t="shared" si="57"/>
        <v>20</v>
      </c>
    </row>
    <row r="452" spans="2:10" ht="29.25" customHeight="1">
      <c r="B452" s="77" t="s">
        <v>139</v>
      </c>
      <c r="C452" s="51" t="s">
        <v>75</v>
      </c>
      <c r="D452" s="51" t="s">
        <v>75</v>
      </c>
      <c r="E452" s="51" t="s">
        <v>383</v>
      </c>
      <c r="F452" s="51" t="s">
        <v>138</v>
      </c>
      <c r="G452" s="51"/>
      <c r="H452" s="57">
        <f t="shared" si="66"/>
        <v>20</v>
      </c>
      <c r="I452" s="57">
        <f t="shared" si="66"/>
        <v>0</v>
      </c>
      <c r="J452" s="108">
        <f t="shared" si="57"/>
        <v>20</v>
      </c>
    </row>
    <row r="453" spans="2:10" ht="15">
      <c r="B453" s="80" t="s">
        <v>119</v>
      </c>
      <c r="C453" s="52" t="s">
        <v>75</v>
      </c>
      <c r="D453" s="52" t="s">
        <v>75</v>
      </c>
      <c r="E453" s="52" t="s">
        <v>383</v>
      </c>
      <c r="F453" s="52" t="s">
        <v>138</v>
      </c>
      <c r="G453" s="52" t="s">
        <v>103</v>
      </c>
      <c r="H453" s="58">
        <f>'вед.прил 9'!I695</f>
        <v>20</v>
      </c>
      <c r="I453" s="58">
        <f>'вед.прил 9'!J695</f>
        <v>0</v>
      </c>
      <c r="J453" s="109">
        <f t="shared" si="57"/>
        <v>20</v>
      </c>
    </row>
    <row r="454" spans="2:10" ht="29.25" customHeight="1">
      <c r="B454" s="77" t="s">
        <v>373</v>
      </c>
      <c r="C454" s="51" t="s">
        <v>75</v>
      </c>
      <c r="D454" s="51" t="s">
        <v>75</v>
      </c>
      <c r="E454" s="51" t="s">
        <v>374</v>
      </c>
      <c r="F454" s="51"/>
      <c r="G454" s="51"/>
      <c r="H454" s="57">
        <f aca="true" t="shared" si="67" ref="H454:I457">H455</f>
        <v>15</v>
      </c>
      <c r="I454" s="57">
        <f t="shared" si="67"/>
        <v>0</v>
      </c>
      <c r="J454" s="108">
        <f t="shared" si="57"/>
        <v>15</v>
      </c>
    </row>
    <row r="455" spans="2:10" ht="20.25" customHeight="1">
      <c r="B455" s="77" t="s">
        <v>312</v>
      </c>
      <c r="C455" s="51" t="s">
        <v>75</v>
      </c>
      <c r="D455" s="51" t="s">
        <v>75</v>
      </c>
      <c r="E455" s="51" t="s">
        <v>375</v>
      </c>
      <c r="F455" s="51"/>
      <c r="G455" s="51"/>
      <c r="H455" s="57">
        <f t="shared" si="67"/>
        <v>15</v>
      </c>
      <c r="I455" s="57">
        <f t="shared" si="67"/>
        <v>0</v>
      </c>
      <c r="J455" s="108">
        <f t="shared" si="57"/>
        <v>15</v>
      </c>
    </row>
    <row r="456" spans="2:10" ht="33" customHeight="1">
      <c r="B456" s="76" t="s">
        <v>135</v>
      </c>
      <c r="C456" s="51" t="s">
        <v>75</v>
      </c>
      <c r="D456" s="51" t="s">
        <v>75</v>
      </c>
      <c r="E456" s="51" t="s">
        <v>375</v>
      </c>
      <c r="F456" s="51" t="s">
        <v>136</v>
      </c>
      <c r="G456" s="51"/>
      <c r="H456" s="57">
        <f t="shared" si="67"/>
        <v>15</v>
      </c>
      <c r="I456" s="57">
        <f t="shared" si="67"/>
        <v>0</v>
      </c>
      <c r="J456" s="108">
        <f t="shared" si="57"/>
        <v>15</v>
      </c>
    </row>
    <row r="457" spans="2:10" ht="33" customHeight="1">
      <c r="B457" s="77" t="s">
        <v>139</v>
      </c>
      <c r="C457" s="51" t="s">
        <v>75</v>
      </c>
      <c r="D457" s="51" t="s">
        <v>75</v>
      </c>
      <c r="E457" s="51" t="s">
        <v>375</v>
      </c>
      <c r="F457" s="51" t="s">
        <v>138</v>
      </c>
      <c r="G457" s="51"/>
      <c r="H457" s="56">
        <f t="shared" si="67"/>
        <v>15</v>
      </c>
      <c r="I457" s="56">
        <f t="shared" si="67"/>
        <v>0</v>
      </c>
      <c r="J457" s="108">
        <f t="shared" si="57"/>
        <v>15</v>
      </c>
    </row>
    <row r="458" spans="2:10" ht="14.25" customHeight="1">
      <c r="B458" s="80" t="s">
        <v>119</v>
      </c>
      <c r="C458" s="52" t="s">
        <v>75</v>
      </c>
      <c r="D458" s="52" t="s">
        <v>75</v>
      </c>
      <c r="E458" s="52" t="s">
        <v>375</v>
      </c>
      <c r="F458" s="52" t="s">
        <v>138</v>
      </c>
      <c r="G458" s="52" t="s">
        <v>103</v>
      </c>
      <c r="H458" s="59">
        <f>'вед.прил 9'!I700</f>
        <v>15</v>
      </c>
      <c r="I458" s="59">
        <f>'вед.прил 9'!J700</f>
        <v>0</v>
      </c>
      <c r="J458" s="109">
        <f t="shared" si="57"/>
        <v>15</v>
      </c>
    </row>
    <row r="459" spans="2:10" ht="28.5" customHeight="1">
      <c r="B459" s="77" t="s">
        <v>376</v>
      </c>
      <c r="C459" s="51" t="s">
        <v>75</v>
      </c>
      <c r="D459" s="51" t="s">
        <v>75</v>
      </c>
      <c r="E459" s="51" t="s">
        <v>377</v>
      </c>
      <c r="F459" s="51"/>
      <c r="G459" s="51"/>
      <c r="H459" s="57">
        <f aca="true" t="shared" si="68" ref="H459:I462">H460</f>
        <v>50</v>
      </c>
      <c r="I459" s="57">
        <f t="shared" si="68"/>
        <v>0</v>
      </c>
      <c r="J459" s="108">
        <f t="shared" si="57"/>
        <v>50</v>
      </c>
    </row>
    <row r="460" spans="2:10" ht="18" customHeight="1">
      <c r="B460" s="77" t="s">
        <v>312</v>
      </c>
      <c r="C460" s="51" t="s">
        <v>75</v>
      </c>
      <c r="D460" s="51" t="s">
        <v>75</v>
      </c>
      <c r="E460" s="51" t="s">
        <v>378</v>
      </c>
      <c r="F460" s="51"/>
      <c r="G460" s="51"/>
      <c r="H460" s="57">
        <f t="shared" si="68"/>
        <v>50</v>
      </c>
      <c r="I460" s="57">
        <f t="shared" si="68"/>
        <v>0</v>
      </c>
      <c r="J460" s="108">
        <f t="shared" si="57"/>
        <v>50</v>
      </c>
    </row>
    <row r="461" spans="2:10" ht="32.25" customHeight="1">
      <c r="B461" s="76" t="s">
        <v>135</v>
      </c>
      <c r="C461" s="51" t="s">
        <v>75</v>
      </c>
      <c r="D461" s="51" t="s">
        <v>75</v>
      </c>
      <c r="E461" s="51" t="s">
        <v>378</v>
      </c>
      <c r="F461" s="51" t="s">
        <v>136</v>
      </c>
      <c r="G461" s="51"/>
      <c r="H461" s="57">
        <f t="shared" si="68"/>
        <v>50</v>
      </c>
      <c r="I461" s="57">
        <f t="shared" si="68"/>
        <v>0</v>
      </c>
      <c r="J461" s="108">
        <f t="shared" si="57"/>
        <v>50</v>
      </c>
    </row>
    <row r="462" spans="2:10" ht="27" customHeight="1">
      <c r="B462" s="77" t="s">
        <v>139</v>
      </c>
      <c r="C462" s="51" t="s">
        <v>75</v>
      </c>
      <c r="D462" s="51" t="s">
        <v>75</v>
      </c>
      <c r="E462" s="51" t="s">
        <v>378</v>
      </c>
      <c r="F462" s="51" t="s">
        <v>138</v>
      </c>
      <c r="G462" s="51"/>
      <c r="H462" s="57">
        <f t="shared" si="68"/>
        <v>50</v>
      </c>
      <c r="I462" s="57">
        <f t="shared" si="68"/>
        <v>0</v>
      </c>
      <c r="J462" s="108">
        <f t="shared" si="57"/>
        <v>50</v>
      </c>
    </row>
    <row r="463" spans="2:10" ht="15" customHeight="1">
      <c r="B463" s="80" t="s">
        <v>119</v>
      </c>
      <c r="C463" s="52" t="s">
        <v>75</v>
      </c>
      <c r="D463" s="52" t="s">
        <v>75</v>
      </c>
      <c r="E463" s="52" t="s">
        <v>378</v>
      </c>
      <c r="F463" s="52" t="s">
        <v>138</v>
      </c>
      <c r="G463" s="52" t="s">
        <v>103</v>
      </c>
      <c r="H463" s="59">
        <f>'вед.прил 9'!I705</f>
        <v>50</v>
      </c>
      <c r="I463" s="59">
        <f>'вед.прил 9'!J705</f>
        <v>0</v>
      </c>
      <c r="J463" s="109">
        <f t="shared" si="57"/>
        <v>50</v>
      </c>
    </row>
    <row r="464" spans="2:10" ht="56.25" customHeight="1">
      <c r="B464" s="77" t="s">
        <v>379</v>
      </c>
      <c r="C464" s="51" t="s">
        <v>75</v>
      </c>
      <c r="D464" s="51" t="s">
        <v>75</v>
      </c>
      <c r="E464" s="51" t="s">
        <v>380</v>
      </c>
      <c r="F464" s="51"/>
      <c r="G464" s="51"/>
      <c r="H464" s="57">
        <f aca="true" t="shared" si="69" ref="H464:I467">H465</f>
        <v>15</v>
      </c>
      <c r="I464" s="57">
        <f t="shared" si="69"/>
        <v>0</v>
      </c>
      <c r="J464" s="108">
        <f t="shared" si="57"/>
        <v>15</v>
      </c>
    </row>
    <row r="465" spans="2:10" ht="19.5" customHeight="1">
      <c r="B465" s="77" t="s">
        <v>312</v>
      </c>
      <c r="C465" s="51" t="s">
        <v>75</v>
      </c>
      <c r="D465" s="51" t="s">
        <v>75</v>
      </c>
      <c r="E465" s="51" t="s">
        <v>381</v>
      </c>
      <c r="F465" s="51"/>
      <c r="G465" s="51"/>
      <c r="H465" s="57">
        <f t="shared" si="69"/>
        <v>15</v>
      </c>
      <c r="I465" s="57">
        <f t="shared" si="69"/>
        <v>0</v>
      </c>
      <c r="J465" s="108">
        <f t="shared" si="57"/>
        <v>15</v>
      </c>
    </row>
    <row r="466" spans="2:10" ht="33.75" customHeight="1">
      <c r="B466" s="76" t="s">
        <v>135</v>
      </c>
      <c r="C466" s="51" t="s">
        <v>75</v>
      </c>
      <c r="D466" s="51" t="s">
        <v>75</v>
      </c>
      <c r="E466" s="51" t="s">
        <v>381</v>
      </c>
      <c r="F466" s="51" t="s">
        <v>136</v>
      </c>
      <c r="G466" s="51"/>
      <c r="H466" s="57">
        <f t="shared" si="69"/>
        <v>15</v>
      </c>
      <c r="I466" s="57">
        <f t="shared" si="69"/>
        <v>0</v>
      </c>
      <c r="J466" s="108">
        <f t="shared" si="57"/>
        <v>15</v>
      </c>
    </row>
    <row r="467" spans="2:10" ht="28.5" customHeight="1">
      <c r="B467" s="77" t="s">
        <v>139</v>
      </c>
      <c r="C467" s="51" t="s">
        <v>75</v>
      </c>
      <c r="D467" s="51" t="s">
        <v>75</v>
      </c>
      <c r="E467" s="51" t="s">
        <v>381</v>
      </c>
      <c r="F467" s="51" t="s">
        <v>138</v>
      </c>
      <c r="G467" s="51"/>
      <c r="H467" s="57">
        <f t="shared" si="69"/>
        <v>15</v>
      </c>
      <c r="I467" s="57">
        <f t="shared" si="69"/>
        <v>0</v>
      </c>
      <c r="J467" s="108">
        <f t="shared" si="57"/>
        <v>15</v>
      </c>
    </row>
    <row r="468" spans="2:10" ht="22.5" customHeight="1">
      <c r="B468" s="80" t="s">
        <v>119</v>
      </c>
      <c r="C468" s="52" t="s">
        <v>75</v>
      </c>
      <c r="D468" s="52" t="s">
        <v>75</v>
      </c>
      <c r="E468" s="52" t="s">
        <v>381</v>
      </c>
      <c r="F468" s="52" t="s">
        <v>138</v>
      </c>
      <c r="G468" s="52" t="s">
        <v>103</v>
      </c>
      <c r="H468" s="59">
        <f>'вед.прил 9'!I710</f>
        <v>15</v>
      </c>
      <c r="I468" s="59">
        <f>'вед.прил 9'!J710</f>
        <v>0</v>
      </c>
      <c r="J468" s="109">
        <f t="shared" si="57"/>
        <v>15</v>
      </c>
    </row>
    <row r="469" spans="2:10" ht="43.5" customHeight="1">
      <c r="B469" s="77" t="s">
        <v>355</v>
      </c>
      <c r="C469" s="51" t="s">
        <v>75</v>
      </c>
      <c r="D469" s="51" t="s">
        <v>75</v>
      </c>
      <c r="E469" s="51" t="s">
        <v>356</v>
      </c>
      <c r="F469" s="51"/>
      <c r="G469" s="51"/>
      <c r="H469" s="57">
        <f>H470+H475+H480+H485</f>
        <v>100</v>
      </c>
      <c r="I469" s="57">
        <f>I470+I475+I480+I485</f>
        <v>0</v>
      </c>
      <c r="J469" s="108">
        <f t="shared" si="57"/>
        <v>100</v>
      </c>
    </row>
    <row r="470" spans="2:10" ht="73.5" customHeight="1">
      <c r="B470" s="77" t="s">
        <v>357</v>
      </c>
      <c r="C470" s="51" t="s">
        <v>75</v>
      </c>
      <c r="D470" s="51" t="s">
        <v>75</v>
      </c>
      <c r="E470" s="51" t="s">
        <v>361</v>
      </c>
      <c r="F470" s="51"/>
      <c r="G470" s="51"/>
      <c r="H470" s="57">
        <f aca="true" t="shared" si="70" ref="H470:I473">H471</f>
        <v>50</v>
      </c>
      <c r="I470" s="57">
        <f t="shared" si="70"/>
        <v>0</v>
      </c>
      <c r="J470" s="108">
        <f t="shared" si="57"/>
        <v>50</v>
      </c>
    </row>
    <row r="471" spans="2:10" ht="18.75" customHeight="1">
      <c r="B471" s="77" t="s">
        <v>312</v>
      </c>
      <c r="C471" s="51" t="s">
        <v>75</v>
      </c>
      <c r="D471" s="51" t="s">
        <v>75</v>
      </c>
      <c r="E471" s="51" t="s">
        <v>362</v>
      </c>
      <c r="F471" s="51"/>
      <c r="G471" s="51"/>
      <c r="H471" s="57">
        <f t="shared" si="70"/>
        <v>50</v>
      </c>
      <c r="I471" s="57">
        <f t="shared" si="70"/>
        <v>0</v>
      </c>
      <c r="J471" s="108">
        <f t="shared" si="57"/>
        <v>50</v>
      </c>
    </row>
    <row r="472" spans="2:10" ht="28.5" customHeight="1">
      <c r="B472" s="76" t="s">
        <v>135</v>
      </c>
      <c r="C472" s="51" t="s">
        <v>75</v>
      </c>
      <c r="D472" s="51" t="s">
        <v>75</v>
      </c>
      <c r="E472" s="51" t="s">
        <v>362</v>
      </c>
      <c r="F472" s="51" t="s">
        <v>136</v>
      </c>
      <c r="G472" s="51"/>
      <c r="H472" s="57">
        <f t="shared" si="70"/>
        <v>50</v>
      </c>
      <c r="I472" s="57">
        <f t="shared" si="70"/>
        <v>0</v>
      </c>
      <c r="J472" s="108">
        <f t="shared" si="57"/>
        <v>50</v>
      </c>
    </row>
    <row r="473" spans="2:10" ht="29.25" customHeight="1">
      <c r="B473" s="77" t="s">
        <v>139</v>
      </c>
      <c r="C473" s="51" t="s">
        <v>75</v>
      </c>
      <c r="D473" s="51" t="s">
        <v>75</v>
      </c>
      <c r="E473" s="51" t="s">
        <v>362</v>
      </c>
      <c r="F473" s="51" t="s">
        <v>138</v>
      </c>
      <c r="G473" s="51"/>
      <c r="H473" s="57">
        <f t="shared" si="70"/>
        <v>50</v>
      </c>
      <c r="I473" s="57">
        <f t="shared" si="70"/>
        <v>0</v>
      </c>
      <c r="J473" s="108">
        <f t="shared" si="57"/>
        <v>50</v>
      </c>
    </row>
    <row r="474" spans="2:10" ht="14.25" customHeight="1">
      <c r="B474" s="80" t="s">
        <v>119</v>
      </c>
      <c r="C474" s="52" t="s">
        <v>75</v>
      </c>
      <c r="D474" s="52" t="s">
        <v>75</v>
      </c>
      <c r="E474" s="52" t="s">
        <v>362</v>
      </c>
      <c r="F474" s="52" t="s">
        <v>138</v>
      </c>
      <c r="G474" s="52" t="s">
        <v>103</v>
      </c>
      <c r="H474" s="59">
        <f>'вед.прил 9'!I716</f>
        <v>50</v>
      </c>
      <c r="I474" s="59">
        <f>'вед.прил 9'!J716</f>
        <v>0</v>
      </c>
      <c r="J474" s="109">
        <f aca="true" t="shared" si="71" ref="J474:J547">H474+I474</f>
        <v>50</v>
      </c>
    </row>
    <row r="475" spans="2:10" ht="78" customHeight="1">
      <c r="B475" s="76" t="s">
        <v>358</v>
      </c>
      <c r="C475" s="51" t="s">
        <v>75</v>
      </c>
      <c r="D475" s="51" t="s">
        <v>75</v>
      </c>
      <c r="E475" s="51" t="s">
        <v>363</v>
      </c>
      <c r="F475" s="51"/>
      <c r="G475" s="51"/>
      <c r="H475" s="57">
        <f aca="true" t="shared" si="72" ref="H475:I478">H476</f>
        <v>10</v>
      </c>
      <c r="I475" s="57">
        <f t="shared" si="72"/>
        <v>0</v>
      </c>
      <c r="J475" s="108">
        <f t="shared" si="71"/>
        <v>10</v>
      </c>
    </row>
    <row r="476" spans="2:10" ht="19.5" customHeight="1">
      <c r="B476" s="77" t="s">
        <v>312</v>
      </c>
      <c r="C476" s="51" t="s">
        <v>75</v>
      </c>
      <c r="D476" s="51" t="s">
        <v>75</v>
      </c>
      <c r="E476" s="51" t="s">
        <v>364</v>
      </c>
      <c r="F476" s="51"/>
      <c r="G476" s="51"/>
      <c r="H476" s="57">
        <f t="shared" si="72"/>
        <v>10</v>
      </c>
      <c r="I476" s="57">
        <f t="shared" si="72"/>
        <v>0</v>
      </c>
      <c r="J476" s="108">
        <f t="shared" si="71"/>
        <v>10</v>
      </c>
    </row>
    <row r="477" spans="2:10" ht="29.25" customHeight="1">
      <c r="B477" s="76" t="s">
        <v>135</v>
      </c>
      <c r="C477" s="51" t="s">
        <v>75</v>
      </c>
      <c r="D477" s="51" t="s">
        <v>75</v>
      </c>
      <c r="E477" s="51" t="s">
        <v>364</v>
      </c>
      <c r="F477" s="51" t="s">
        <v>136</v>
      </c>
      <c r="G477" s="51"/>
      <c r="H477" s="57">
        <f t="shared" si="72"/>
        <v>10</v>
      </c>
      <c r="I477" s="57">
        <f t="shared" si="72"/>
        <v>0</v>
      </c>
      <c r="J477" s="108">
        <f t="shared" si="71"/>
        <v>10</v>
      </c>
    </row>
    <row r="478" spans="2:10" ht="28.5" customHeight="1">
      <c r="B478" s="77" t="s">
        <v>139</v>
      </c>
      <c r="C478" s="51" t="s">
        <v>75</v>
      </c>
      <c r="D478" s="51" t="s">
        <v>75</v>
      </c>
      <c r="E478" s="51" t="s">
        <v>364</v>
      </c>
      <c r="F478" s="51" t="s">
        <v>138</v>
      </c>
      <c r="G478" s="51"/>
      <c r="H478" s="57">
        <f t="shared" si="72"/>
        <v>10</v>
      </c>
      <c r="I478" s="57">
        <f t="shared" si="72"/>
        <v>0</v>
      </c>
      <c r="J478" s="108">
        <f t="shared" si="71"/>
        <v>10</v>
      </c>
    </row>
    <row r="479" spans="2:10" ht="14.25" customHeight="1">
      <c r="B479" s="80" t="s">
        <v>119</v>
      </c>
      <c r="C479" s="52" t="s">
        <v>75</v>
      </c>
      <c r="D479" s="52" t="s">
        <v>75</v>
      </c>
      <c r="E479" s="52" t="s">
        <v>364</v>
      </c>
      <c r="F479" s="52" t="s">
        <v>138</v>
      </c>
      <c r="G479" s="52" t="s">
        <v>103</v>
      </c>
      <c r="H479" s="59">
        <f>'вед.прил 9'!I721</f>
        <v>10</v>
      </c>
      <c r="I479" s="59">
        <f>'вед.прил 9'!J721</f>
        <v>0</v>
      </c>
      <c r="J479" s="109">
        <f t="shared" si="71"/>
        <v>10</v>
      </c>
    </row>
    <row r="480" spans="2:10" ht="60" customHeight="1">
      <c r="B480" s="76" t="s">
        <v>359</v>
      </c>
      <c r="C480" s="51" t="s">
        <v>75</v>
      </c>
      <c r="D480" s="51" t="s">
        <v>75</v>
      </c>
      <c r="E480" s="51" t="s">
        <v>365</v>
      </c>
      <c r="F480" s="51"/>
      <c r="G480" s="51"/>
      <c r="H480" s="57">
        <f aca="true" t="shared" si="73" ref="H480:I483">H481</f>
        <v>15</v>
      </c>
      <c r="I480" s="57">
        <f t="shared" si="73"/>
        <v>0</v>
      </c>
      <c r="J480" s="108">
        <f t="shared" si="71"/>
        <v>15</v>
      </c>
    </row>
    <row r="481" spans="2:10" ht="17.25" customHeight="1">
      <c r="B481" s="77" t="s">
        <v>312</v>
      </c>
      <c r="C481" s="51" t="s">
        <v>75</v>
      </c>
      <c r="D481" s="51" t="s">
        <v>75</v>
      </c>
      <c r="E481" s="51" t="s">
        <v>366</v>
      </c>
      <c r="F481" s="51"/>
      <c r="G481" s="52"/>
      <c r="H481" s="57">
        <f t="shared" si="73"/>
        <v>15</v>
      </c>
      <c r="I481" s="57">
        <f t="shared" si="73"/>
        <v>0</v>
      </c>
      <c r="J481" s="108">
        <f t="shared" si="71"/>
        <v>15</v>
      </c>
    </row>
    <row r="482" spans="2:10" ht="31.5" customHeight="1">
      <c r="B482" s="76" t="s">
        <v>135</v>
      </c>
      <c r="C482" s="51" t="s">
        <v>75</v>
      </c>
      <c r="D482" s="51" t="s">
        <v>75</v>
      </c>
      <c r="E482" s="51" t="s">
        <v>366</v>
      </c>
      <c r="F482" s="51" t="s">
        <v>136</v>
      </c>
      <c r="G482" s="52"/>
      <c r="H482" s="57">
        <f t="shared" si="73"/>
        <v>15</v>
      </c>
      <c r="I482" s="57">
        <f t="shared" si="73"/>
        <v>0</v>
      </c>
      <c r="J482" s="108">
        <f t="shared" si="71"/>
        <v>15</v>
      </c>
    </row>
    <row r="483" spans="2:10" ht="29.25" customHeight="1">
      <c r="B483" s="77" t="s">
        <v>139</v>
      </c>
      <c r="C483" s="51" t="s">
        <v>75</v>
      </c>
      <c r="D483" s="51" t="s">
        <v>75</v>
      </c>
      <c r="E483" s="51" t="s">
        <v>366</v>
      </c>
      <c r="F483" s="51" t="s">
        <v>138</v>
      </c>
      <c r="G483" s="52"/>
      <c r="H483" s="57">
        <f t="shared" si="73"/>
        <v>15</v>
      </c>
      <c r="I483" s="57">
        <f t="shared" si="73"/>
        <v>0</v>
      </c>
      <c r="J483" s="108">
        <f t="shared" si="71"/>
        <v>15</v>
      </c>
    </row>
    <row r="484" spans="2:10" ht="18" customHeight="1">
      <c r="B484" s="80" t="s">
        <v>119</v>
      </c>
      <c r="C484" s="52" t="s">
        <v>75</v>
      </c>
      <c r="D484" s="52" t="s">
        <v>75</v>
      </c>
      <c r="E484" s="52" t="s">
        <v>366</v>
      </c>
      <c r="F484" s="52" t="s">
        <v>138</v>
      </c>
      <c r="G484" s="52" t="s">
        <v>103</v>
      </c>
      <c r="H484" s="59">
        <f>'вед.прил 9'!I726</f>
        <v>15</v>
      </c>
      <c r="I484" s="59">
        <f>'вед.прил 9'!J726</f>
        <v>0</v>
      </c>
      <c r="J484" s="109">
        <f t="shared" si="71"/>
        <v>15</v>
      </c>
    </row>
    <row r="485" spans="2:10" ht="60" customHeight="1">
      <c r="B485" s="76" t="s">
        <v>360</v>
      </c>
      <c r="C485" s="51" t="s">
        <v>75</v>
      </c>
      <c r="D485" s="51" t="s">
        <v>75</v>
      </c>
      <c r="E485" s="51" t="s">
        <v>367</v>
      </c>
      <c r="F485" s="51"/>
      <c r="G485" s="51"/>
      <c r="H485" s="57">
        <f aca="true" t="shared" si="74" ref="H485:I488">H486</f>
        <v>25</v>
      </c>
      <c r="I485" s="57">
        <f t="shared" si="74"/>
        <v>0</v>
      </c>
      <c r="J485" s="108">
        <f t="shared" si="71"/>
        <v>25</v>
      </c>
    </row>
    <row r="486" spans="2:10" ht="18" customHeight="1">
      <c r="B486" s="77" t="s">
        <v>312</v>
      </c>
      <c r="C486" s="51" t="s">
        <v>75</v>
      </c>
      <c r="D486" s="51" t="s">
        <v>75</v>
      </c>
      <c r="E486" s="51" t="s">
        <v>368</v>
      </c>
      <c r="F486" s="51"/>
      <c r="G486" s="51"/>
      <c r="H486" s="57">
        <f t="shared" si="74"/>
        <v>25</v>
      </c>
      <c r="I486" s="57">
        <f t="shared" si="74"/>
        <v>0</v>
      </c>
      <c r="J486" s="108">
        <f t="shared" si="71"/>
        <v>25</v>
      </c>
    </row>
    <row r="487" spans="2:10" ht="32.25" customHeight="1">
      <c r="B487" s="76" t="s">
        <v>135</v>
      </c>
      <c r="C487" s="51" t="s">
        <v>75</v>
      </c>
      <c r="D487" s="51" t="s">
        <v>75</v>
      </c>
      <c r="E487" s="51" t="s">
        <v>368</v>
      </c>
      <c r="F487" s="51" t="s">
        <v>136</v>
      </c>
      <c r="G487" s="51"/>
      <c r="H487" s="57">
        <f t="shared" si="74"/>
        <v>25</v>
      </c>
      <c r="I487" s="57">
        <f t="shared" si="74"/>
        <v>0</v>
      </c>
      <c r="J487" s="108">
        <f t="shared" si="71"/>
        <v>25</v>
      </c>
    </row>
    <row r="488" spans="2:10" ht="32.25" customHeight="1">
      <c r="B488" s="77" t="s">
        <v>139</v>
      </c>
      <c r="C488" s="51" t="s">
        <v>75</v>
      </c>
      <c r="D488" s="51" t="s">
        <v>75</v>
      </c>
      <c r="E488" s="51" t="s">
        <v>368</v>
      </c>
      <c r="F488" s="51" t="s">
        <v>138</v>
      </c>
      <c r="G488" s="51"/>
      <c r="H488" s="57">
        <f t="shared" si="74"/>
        <v>25</v>
      </c>
      <c r="I488" s="57">
        <f t="shared" si="74"/>
        <v>0</v>
      </c>
      <c r="J488" s="108">
        <f t="shared" si="71"/>
        <v>25</v>
      </c>
    </row>
    <row r="489" spans="2:10" ht="18.75" customHeight="1">
      <c r="B489" s="80" t="s">
        <v>119</v>
      </c>
      <c r="C489" s="52" t="s">
        <v>75</v>
      </c>
      <c r="D489" s="52" t="s">
        <v>75</v>
      </c>
      <c r="E489" s="52" t="s">
        <v>368</v>
      </c>
      <c r="F489" s="52" t="s">
        <v>138</v>
      </c>
      <c r="G489" s="52" t="s">
        <v>103</v>
      </c>
      <c r="H489" s="59">
        <f>'вед.прил 9'!I731</f>
        <v>25</v>
      </c>
      <c r="I489" s="59">
        <f>'вед.прил 9'!J731</f>
        <v>0</v>
      </c>
      <c r="J489" s="109">
        <f t="shared" si="71"/>
        <v>25</v>
      </c>
    </row>
    <row r="490" spans="2:10" ht="43.5" customHeight="1">
      <c r="B490" s="77" t="s">
        <v>350</v>
      </c>
      <c r="C490" s="51" t="s">
        <v>75</v>
      </c>
      <c r="D490" s="51" t="s">
        <v>75</v>
      </c>
      <c r="E490" s="51" t="s">
        <v>351</v>
      </c>
      <c r="F490" s="51"/>
      <c r="G490" s="51"/>
      <c r="H490" s="57">
        <f>H491+H496</f>
        <v>30</v>
      </c>
      <c r="I490" s="57">
        <f>I491+I496</f>
        <v>0</v>
      </c>
      <c r="J490" s="108">
        <f t="shared" si="71"/>
        <v>30</v>
      </c>
    </row>
    <row r="491" spans="2:10" ht="43.5" customHeight="1">
      <c r="B491" s="77" t="s">
        <v>352</v>
      </c>
      <c r="C491" s="51" t="s">
        <v>75</v>
      </c>
      <c r="D491" s="51" t="s">
        <v>75</v>
      </c>
      <c r="E491" s="51" t="s">
        <v>353</v>
      </c>
      <c r="F491" s="51"/>
      <c r="G491" s="51"/>
      <c r="H491" s="57">
        <f aca="true" t="shared" si="75" ref="H491:I494">H492</f>
        <v>24</v>
      </c>
      <c r="I491" s="57">
        <f t="shared" si="75"/>
        <v>0</v>
      </c>
      <c r="J491" s="108">
        <f t="shared" si="71"/>
        <v>24</v>
      </c>
    </row>
    <row r="492" spans="2:10" ht="20.25" customHeight="1">
      <c r="B492" s="77" t="s">
        <v>312</v>
      </c>
      <c r="C492" s="51" t="s">
        <v>75</v>
      </c>
      <c r="D492" s="51" t="s">
        <v>75</v>
      </c>
      <c r="E492" s="51" t="s">
        <v>354</v>
      </c>
      <c r="F492" s="51"/>
      <c r="G492" s="51"/>
      <c r="H492" s="57">
        <f t="shared" si="75"/>
        <v>24</v>
      </c>
      <c r="I492" s="57">
        <f t="shared" si="75"/>
        <v>0</v>
      </c>
      <c r="J492" s="108">
        <f t="shared" si="71"/>
        <v>24</v>
      </c>
    </row>
    <row r="493" spans="2:10" ht="18" customHeight="1">
      <c r="B493" s="76" t="s">
        <v>135</v>
      </c>
      <c r="C493" s="51" t="s">
        <v>75</v>
      </c>
      <c r="D493" s="51" t="s">
        <v>75</v>
      </c>
      <c r="E493" s="51" t="s">
        <v>354</v>
      </c>
      <c r="F493" s="51" t="s">
        <v>136</v>
      </c>
      <c r="G493" s="51"/>
      <c r="H493" s="57">
        <f t="shared" si="75"/>
        <v>24</v>
      </c>
      <c r="I493" s="57">
        <f t="shared" si="75"/>
        <v>0</v>
      </c>
      <c r="J493" s="108">
        <f t="shared" si="71"/>
        <v>24</v>
      </c>
    </row>
    <row r="494" spans="2:10" ht="30">
      <c r="B494" s="77" t="s">
        <v>139</v>
      </c>
      <c r="C494" s="51" t="s">
        <v>75</v>
      </c>
      <c r="D494" s="51" t="s">
        <v>75</v>
      </c>
      <c r="E494" s="51" t="s">
        <v>354</v>
      </c>
      <c r="F494" s="51" t="s">
        <v>138</v>
      </c>
      <c r="G494" s="51"/>
      <c r="H494" s="57">
        <f t="shared" si="75"/>
        <v>24</v>
      </c>
      <c r="I494" s="57">
        <f t="shared" si="75"/>
        <v>0</v>
      </c>
      <c r="J494" s="108">
        <f t="shared" si="71"/>
        <v>24</v>
      </c>
    </row>
    <row r="495" spans="2:10" ht="15">
      <c r="B495" s="80" t="s">
        <v>119</v>
      </c>
      <c r="C495" s="52" t="s">
        <v>75</v>
      </c>
      <c r="D495" s="52" t="s">
        <v>75</v>
      </c>
      <c r="E495" s="52" t="s">
        <v>354</v>
      </c>
      <c r="F495" s="52" t="s">
        <v>138</v>
      </c>
      <c r="G495" s="52" t="s">
        <v>103</v>
      </c>
      <c r="H495" s="59">
        <f>'вед.прил 9'!I737</f>
        <v>24</v>
      </c>
      <c r="I495" s="59">
        <f>'вед.прил 9'!J737</f>
        <v>0</v>
      </c>
      <c r="J495" s="109">
        <f t="shared" si="71"/>
        <v>24</v>
      </c>
    </row>
    <row r="496" spans="2:10" ht="60">
      <c r="B496" s="77" t="s">
        <v>162</v>
      </c>
      <c r="C496" s="51" t="s">
        <v>75</v>
      </c>
      <c r="D496" s="51" t="s">
        <v>75</v>
      </c>
      <c r="E496" s="51" t="s">
        <v>163</v>
      </c>
      <c r="F496" s="51"/>
      <c r="G496" s="51"/>
      <c r="H496" s="57">
        <f>H497</f>
        <v>6</v>
      </c>
      <c r="I496" s="57">
        <f>I497</f>
        <v>0</v>
      </c>
      <c r="J496" s="108">
        <f t="shared" si="71"/>
        <v>6</v>
      </c>
    </row>
    <row r="497" spans="2:10" ht="15">
      <c r="B497" s="77" t="s">
        <v>312</v>
      </c>
      <c r="C497" s="51" t="s">
        <v>75</v>
      </c>
      <c r="D497" s="51" t="s">
        <v>75</v>
      </c>
      <c r="E497" s="51" t="s">
        <v>164</v>
      </c>
      <c r="F497" s="51"/>
      <c r="G497" s="51"/>
      <c r="H497" s="57">
        <f>H499</f>
        <v>6</v>
      </c>
      <c r="I497" s="57">
        <f>I499</f>
        <v>0</v>
      </c>
      <c r="J497" s="108">
        <f t="shared" si="71"/>
        <v>6</v>
      </c>
    </row>
    <row r="498" spans="2:10" ht="31.5" customHeight="1">
      <c r="B498" s="76" t="s">
        <v>135</v>
      </c>
      <c r="C498" s="51" t="s">
        <v>75</v>
      </c>
      <c r="D498" s="51" t="s">
        <v>75</v>
      </c>
      <c r="E498" s="51" t="s">
        <v>164</v>
      </c>
      <c r="F498" s="51" t="s">
        <v>136</v>
      </c>
      <c r="G498" s="51"/>
      <c r="H498" s="57">
        <f>H499</f>
        <v>6</v>
      </c>
      <c r="I498" s="57">
        <f>I499</f>
        <v>0</v>
      </c>
      <c r="J498" s="108">
        <f t="shared" si="71"/>
        <v>6</v>
      </c>
    </row>
    <row r="499" spans="2:10" ht="30">
      <c r="B499" s="77" t="s">
        <v>139</v>
      </c>
      <c r="C499" s="51" t="s">
        <v>75</v>
      </c>
      <c r="D499" s="51" t="s">
        <v>75</v>
      </c>
      <c r="E499" s="51" t="s">
        <v>164</v>
      </c>
      <c r="F499" s="51" t="s">
        <v>138</v>
      </c>
      <c r="G499" s="51"/>
      <c r="H499" s="57">
        <f>H500</f>
        <v>6</v>
      </c>
      <c r="I499" s="57">
        <f>I500</f>
        <v>0</v>
      </c>
      <c r="J499" s="108">
        <f t="shared" si="71"/>
        <v>6</v>
      </c>
    </row>
    <row r="500" spans="2:10" ht="15">
      <c r="B500" s="80" t="s">
        <v>119</v>
      </c>
      <c r="C500" s="52" t="s">
        <v>75</v>
      </c>
      <c r="D500" s="52" t="s">
        <v>75</v>
      </c>
      <c r="E500" s="52" t="s">
        <v>164</v>
      </c>
      <c r="F500" s="52" t="s">
        <v>138</v>
      </c>
      <c r="G500" s="52" t="s">
        <v>103</v>
      </c>
      <c r="H500" s="59">
        <f>'вед.прил 9'!I742</f>
        <v>6</v>
      </c>
      <c r="I500" s="59">
        <f>'вед.прил 9'!J742</f>
        <v>0</v>
      </c>
      <c r="J500" s="109">
        <f t="shared" si="71"/>
        <v>6</v>
      </c>
    </row>
    <row r="501" spans="2:10" ht="18.75" customHeight="1">
      <c r="B501" s="79" t="s">
        <v>63</v>
      </c>
      <c r="C501" s="53" t="s">
        <v>75</v>
      </c>
      <c r="D501" s="53" t="s">
        <v>70</v>
      </c>
      <c r="E501" s="53"/>
      <c r="F501" s="53"/>
      <c r="G501" s="53"/>
      <c r="H501" s="55">
        <f>H502+H529</f>
        <v>20229.1</v>
      </c>
      <c r="I501" s="55">
        <f>I502+I529</f>
        <v>34.3</v>
      </c>
      <c r="J501" s="107">
        <f t="shared" si="71"/>
        <v>20263.399999999998</v>
      </c>
    </row>
    <row r="502" spans="2:10" ht="12.75" customHeight="1">
      <c r="B502" s="76" t="s">
        <v>37</v>
      </c>
      <c r="C502" s="51" t="s">
        <v>75</v>
      </c>
      <c r="D502" s="51" t="s">
        <v>70</v>
      </c>
      <c r="E502" s="51" t="s">
        <v>283</v>
      </c>
      <c r="F502" s="51"/>
      <c r="G502" s="51"/>
      <c r="H502" s="56">
        <f>H503+H519+H515</f>
        <v>14110</v>
      </c>
      <c r="I502" s="56">
        <f>I503+I519+I515</f>
        <v>25.9</v>
      </c>
      <c r="J502" s="108">
        <f t="shared" si="71"/>
        <v>14135.9</v>
      </c>
    </row>
    <row r="503" spans="2:10" ht="30">
      <c r="B503" s="76" t="s">
        <v>132</v>
      </c>
      <c r="C503" s="51" t="s">
        <v>75</v>
      </c>
      <c r="D503" s="51" t="s">
        <v>70</v>
      </c>
      <c r="E503" s="51" t="s">
        <v>284</v>
      </c>
      <c r="F503" s="51"/>
      <c r="G503" s="51"/>
      <c r="H503" s="56">
        <f>H504+H507+H510</f>
        <v>6642.2</v>
      </c>
      <c r="I503" s="56">
        <f>I504+I507+I510</f>
        <v>0</v>
      </c>
      <c r="J503" s="108">
        <f t="shared" si="71"/>
        <v>6642.2</v>
      </c>
    </row>
    <row r="504" spans="2:10" ht="77.25" customHeight="1">
      <c r="B504" s="76" t="s">
        <v>267</v>
      </c>
      <c r="C504" s="51" t="s">
        <v>75</v>
      </c>
      <c r="D504" s="51" t="s">
        <v>70</v>
      </c>
      <c r="E504" s="51" t="s">
        <v>284</v>
      </c>
      <c r="F504" s="51" t="s">
        <v>133</v>
      </c>
      <c r="G504" s="51"/>
      <c r="H504" s="57">
        <f>H505</f>
        <v>6238</v>
      </c>
      <c r="I504" s="57">
        <f>I505</f>
        <v>0</v>
      </c>
      <c r="J504" s="108">
        <f t="shared" si="71"/>
        <v>6238</v>
      </c>
    </row>
    <row r="505" spans="2:10" ht="30">
      <c r="B505" s="76" t="s">
        <v>137</v>
      </c>
      <c r="C505" s="51" t="s">
        <v>75</v>
      </c>
      <c r="D505" s="51" t="s">
        <v>70</v>
      </c>
      <c r="E505" s="51" t="s">
        <v>284</v>
      </c>
      <c r="F505" s="51" t="s">
        <v>134</v>
      </c>
      <c r="G505" s="51"/>
      <c r="H505" s="57">
        <f>H506</f>
        <v>6238</v>
      </c>
      <c r="I505" s="57">
        <f>I506</f>
        <v>0</v>
      </c>
      <c r="J505" s="108">
        <f t="shared" si="71"/>
        <v>6238</v>
      </c>
    </row>
    <row r="506" spans="2:10" ht="15">
      <c r="B506" s="78" t="s">
        <v>119</v>
      </c>
      <c r="C506" s="52" t="s">
        <v>75</v>
      </c>
      <c r="D506" s="52" t="s">
        <v>70</v>
      </c>
      <c r="E506" s="52" t="s">
        <v>284</v>
      </c>
      <c r="F506" s="52" t="s">
        <v>134</v>
      </c>
      <c r="G506" s="52" t="s">
        <v>103</v>
      </c>
      <c r="H506" s="59">
        <f>'вед.прил 9'!I137</f>
        <v>6238</v>
      </c>
      <c r="I506" s="59">
        <f>'вед.прил 9'!J137</f>
        <v>0</v>
      </c>
      <c r="J506" s="109">
        <f t="shared" si="71"/>
        <v>6238</v>
      </c>
    </row>
    <row r="507" spans="2:10" ht="30">
      <c r="B507" s="76" t="s">
        <v>135</v>
      </c>
      <c r="C507" s="51" t="s">
        <v>75</v>
      </c>
      <c r="D507" s="51" t="s">
        <v>70</v>
      </c>
      <c r="E507" s="51" t="s">
        <v>284</v>
      </c>
      <c r="F507" s="51" t="s">
        <v>136</v>
      </c>
      <c r="G507" s="51"/>
      <c r="H507" s="56">
        <f>H508</f>
        <v>389.2</v>
      </c>
      <c r="I507" s="56">
        <f>I508</f>
        <v>-1</v>
      </c>
      <c r="J507" s="108">
        <f t="shared" si="71"/>
        <v>388.2</v>
      </c>
    </row>
    <row r="508" spans="2:10" ht="30">
      <c r="B508" s="77" t="s">
        <v>139</v>
      </c>
      <c r="C508" s="51" t="s">
        <v>75</v>
      </c>
      <c r="D508" s="51" t="s">
        <v>70</v>
      </c>
      <c r="E508" s="51" t="s">
        <v>284</v>
      </c>
      <c r="F508" s="51" t="s">
        <v>138</v>
      </c>
      <c r="G508" s="51"/>
      <c r="H508" s="57">
        <f>H509</f>
        <v>389.2</v>
      </c>
      <c r="I508" s="57">
        <f>I509</f>
        <v>-1</v>
      </c>
      <c r="J508" s="108">
        <f t="shared" si="71"/>
        <v>388.2</v>
      </c>
    </row>
    <row r="509" spans="2:10" ht="15">
      <c r="B509" s="78" t="s">
        <v>119</v>
      </c>
      <c r="C509" s="52" t="s">
        <v>75</v>
      </c>
      <c r="D509" s="52" t="s">
        <v>70</v>
      </c>
      <c r="E509" s="52" t="s">
        <v>284</v>
      </c>
      <c r="F509" s="52" t="s">
        <v>138</v>
      </c>
      <c r="G509" s="52" t="s">
        <v>103</v>
      </c>
      <c r="H509" s="59">
        <f>'вед.прил 9'!I140</f>
        <v>389.2</v>
      </c>
      <c r="I509" s="59">
        <f>'вед.прил 9'!J140</f>
        <v>-1</v>
      </c>
      <c r="J509" s="109">
        <f t="shared" si="71"/>
        <v>388.2</v>
      </c>
    </row>
    <row r="510" spans="2:10" ht="15">
      <c r="B510" s="77" t="s">
        <v>148</v>
      </c>
      <c r="C510" s="51" t="s">
        <v>75</v>
      </c>
      <c r="D510" s="51" t="s">
        <v>70</v>
      </c>
      <c r="E510" s="51" t="s">
        <v>284</v>
      </c>
      <c r="F510" s="51" t="s">
        <v>147</v>
      </c>
      <c r="G510" s="51"/>
      <c r="H510" s="57">
        <f>H513+H511</f>
        <v>15</v>
      </c>
      <c r="I510" s="57">
        <f>I513+I511</f>
        <v>1</v>
      </c>
      <c r="J510" s="108">
        <f t="shared" si="71"/>
        <v>16</v>
      </c>
    </row>
    <row r="511" spans="2:10" ht="15">
      <c r="B511" s="77" t="s">
        <v>488</v>
      </c>
      <c r="C511" s="51" t="s">
        <v>75</v>
      </c>
      <c r="D511" s="51" t="s">
        <v>70</v>
      </c>
      <c r="E511" s="51" t="s">
        <v>284</v>
      </c>
      <c r="F511" s="51" t="s">
        <v>489</v>
      </c>
      <c r="G511" s="51"/>
      <c r="H511" s="57">
        <f>H512</f>
        <v>0</v>
      </c>
      <c r="I511" s="57">
        <f>I512</f>
        <v>1</v>
      </c>
      <c r="J511" s="108">
        <f>J512</f>
        <v>1</v>
      </c>
    </row>
    <row r="512" spans="2:10" ht="15">
      <c r="B512" s="78" t="s">
        <v>119</v>
      </c>
      <c r="C512" s="52" t="s">
        <v>75</v>
      </c>
      <c r="D512" s="52" t="s">
        <v>70</v>
      </c>
      <c r="E512" s="52" t="s">
        <v>284</v>
      </c>
      <c r="F512" s="52" t="s">
        <v>489</v>
      </c>
      <c r="G512" s="52" t="s">
        <v>103</v>
      </c>
      <c r="H512" s="59">
        <f>'вед.прил 9'!I143</f>
        <v>0</v>
      </c>
      <c r="I512" s="59">
        <f>'вед.прил 9'!J143</f>
        <v>1</v>
      </c>
      <c r="J512" s="109">
        <f>'вед.прил 9'!K143</f>
        <v>1</v>
      </c>
    </row>
    <row r="513" spans="2:10" ht="15">
      <c r="B513" s="77" t="s">
        <v>150</v>
      </c>
      <c r="C513" s="51" t="s">
        <v>75</v>
      </c>
      <c r="D513" s="51" t="s">
        <v>70</v>
      </c>
      <c r="E513" s="51" t="s">
        <v>284</v>
      </c>
      <c r="F513" s="51" t="s">
        <v>149</v>
      </c>
      <c r="G513" s="51"/>
      <c r="H513" s="57">
        <f>H514</f>
        <v>15</v>
      </c>
      <c r="I513" s="57">
        <f>I514</f>
        <v>0</v>
      </c>
      <c r="J513" s="108">
        <f t="shared" si="71"/>
        <v>15</v>
      </c>
    </row>
    <row r="514" spans="2:10" ht="15">
      <c r="B514" s="78" t="s">
        <v>119</v>
      </c>
      <c r="C514" s="52" t="s">
        <v>75</v>
      </c>
      <c r="D514" s="52" t="s">
        <v>70</v>
      </c>
      <c r="E514" s="52" t="s">
        <v>284</v>
      </c>
      <c r="F514" s="52" t="s">
        <v>149</v>
      </c>
      <c r="G514" s="52" t="s">
        <v>103</v>
      </c>
      <c r="H514" s="59">
        <f>'вед.прил 9'!I145</f>
        <v>15</v>
      </c>
      <c r="I514" s="59">
        <f>'вед.прил 9'!J145</f>
        <v>0</v>
      </c>
      <c r="J514" s="109">
        <f t="shared" si="71"/>
        <v>15</v>
      </c>
    </row>
    <row r="515" spans="2:10" ht="45">
      <c r="B515" s="77" t="s">
        <v>465</v>
      </c>
      <c r="C515" s="51" t="s">
        <v>75</v>
      </c>
      <c r="D515" s="51" t="s">
        <v>70</v>
      </c>
      <c r="E515" s="51" t="s">
        <v>493</v>
      </c>
      <c r="F515" s="52"/>
      <c r="G515" s="52"/>
      <c r="H515" s="57">
        <f aca="true" t="shared" si="76" ref="H515:J517">H516</f>
        <v>0</v>
      </c>
      <c r="I515" s="57">
        <f t="shared" si="76"/>
        <v>25.9</v>
      </c>
      <c r="J515" s="108">
        <f t="shared" si="76"/>
        <v>25.9</v>
      </c>
    </row>
    <row r="516" spans="2:10" ht="30">
      <c r="B516" s="76" t="s">
        <v>135</v>
      </c>
      <c r="C516" s="51" t="s">
        <v>75</v>
      </c>
      <c r="D516" s="51" t="s">
        <v>70</v>
      </c>
      <c r="E516" s="51" t="s">
        <v>493</v>
      </c>
      <c r="F516" s="51" t="s">
        <v>136</v>
      </c>
      <c r="G516" s="51"/>
      <c r="H516" s="57">
        <f t="shared" si="76"/>
        <v>0</v>
      </c>
      <c r="I516" s="57">
        <f t="shared" si="76"/>
        <v>25.9</v>
      </c>
      <c r="J516" s="108">
        <f t="shared" si="76"/>
        <v>25.9</v>
      </c>
    </row>
    <row r="517" spans="2:10" ht="30">
      <c r="B517" s="77" t="s">
        <v>139</v>
      </c>
      <c r="C517" s="51" t="s">
        <v>75</v>
      </c>
      <c r="D517" s="51" t="s">
        <v>70</v>
      </c>
      <c r="E517" s="51" t="s">
        <v>493</v>
      </c>
      <c r="F517" s="51" t="s">
        <v>138</v>
      </c>
      <c r="G517" s="51"/>
      <c r="H517" s="57">
        <f t="shared" si="76"/>
        <v>0</v>
      </c>
      <c r="I517" s="57">
        <f t="shared" si="76"/>
        <v>25.9</v>
      </c>
      <c r="J517" s="108">
        <f t="shared" si="76"/>
        <v>25.9</v>
      </c>
    </row>
    <row r="518" spans="2:10" ht="15">
      <c r="B518" s="78" t="s">
        <v>119</v>
      </c>
      <c r="C518" s="52" t="s">
        <v>75</v>
      </c>
      <c r="D518" s="52" t="s">
        <v>70</v>
      </c>
      <c r="E518" s="52" t="s">
        <v>493</v>
      </c>
      <c r="F518" s="52" t="s">
        <v>138</v>
      </c>
      <c r="G518" s="52" t="s">
        <v>103</v>
      </c>
      <c r="H518" s="59">
        <f>'вед.прил 9'!I149</f>
        <v>0</v>
      </c>
      <c r="I518" s="59">
        <f>'вед.прил 9'!J149</f>
        <v>25.9</v>
      </c>
      <c r="J518" s="109">
        <f>'вед.прил 9'!K149</f>
        <v>25.9</v>
      </c>
    </row>
    <row r="519" spans="2:10" ht="17.25" customHeight="1">
      <c r="B519" s="76" t="s">
        <v>180</v>
      </c>
      <c r="C519" s="51" t="s">
        <v>75</v>
      </c>
      <c r="D519" s="51" t="s">
        <v>70</v>
      </c>
      <c r="E519" s="51" t="s">
        <v>160</v>
      </c>
      <c r="F519" s="51"/>
      <c r="G519" s="51"/>
      <c r="H519" s="57">
        <f>H520+H523+H526</f>
        <v>7467.8</v>
      </c>
      <c r="I519" s="57">
        <f>I520+I523+I526</f>
        <v>0</v>
      </c>
      <c r="J519" s="108">
        <f t="shared" si="71"/>
        <v>7467.8</v>
      </c>
    </row>
    <row r="520" spans="2:10" ht="83.25" customHeight="1">
      <c r="B520" s="76" t="s">
        <v>267</v>
      </c>
      <c r="C520" s="51" t="s">
        <v>75</v>
      </c>
      <c r="D520" s="51" t="s">
        <v>70</v>
      </c>
      <c r="E520" s="51" t="s">
        <v>160</v>
      </c>
      <c r="F520" s="51" t="s">
        <v>133</v>
      </c>
      <c r="G520" s="51"/>
      <c r="H520" s="56">
        <f>H521</f>
        <v>7118</v>
      </c>
      <c r="I520" s="56">
        <f>I521</f>
        <v>0</v>
      </c>
      <c r="J520" s="108">
        <f t="shared" si="71"/>
        <v>7118</v>
      </c>
    </row>
    <row r="521" spans="2:10" ht="30">
      <c r="B521" s="76" t="s">
        <v>146</v>
      </c>
      <c r="C521" s="51" t="s">
        <v>75</v>
      </c>
      <c r="D521" s="51" t="s">
        <v>70</v>
      </c>
      <c r="E521" s="51" t="s">
        <v>160</v>
      </c>
      <c r="F521" s="51" t="s">
        <v>145</v>
      </c>
      <c r="G521" s="51"/>
      <c r="H521" s="56">
        <f>H522</f>
        <v>7118</v>
      </c>
      <c r="I521" s="56">
        <f>I522</f>
        <v>0</v>
      </c>
      <c r="J521" s="108">
        <f t="shared" si="71"/>
        <v>7118</v>
      </c>
    </row>
    <row r="522" spans="2:10" ht="15.75" customHeight="1">
      <c r="B522" s="80" t="s">
        <v>119</v>
      </c>
      <c r="C522" s="52" t="s">
        <v>75</v>
      </c>
      <c r="D522" s="52" t="s">
        <v>70</v>
      </c>
      <c r="E522" s="52" t="s">
        <v>160</v>
      </c>
      <c r="F522" s="52" t="s">
        <v>145</v>
      </c>
      <c r="G522" s="52" t="s">
        <v>103</v>
      </c>
      <c r="H522" s="58">
        <f>'вед.прил 9'!I153</f>
        <v>7118</v>
      </c>
      <c r="I522" s="58">
        <f>'вед.прил 9'!J153</f>
        <v>0</v>
      </c>
      <c r="J522" s="109">
        <f t="shared" si="71"/>
        <v>7118</v>
      </c>
    </row>
    <row r="523" spans="2:10" ht="30.75" customHeight="1">
      <c r="B523" s="76" t="s">
        <v>135</v>
      </c>
      <c r="C523" s="51" t="s">
        <v>75</v>
      </c>
      <c r="D523" s="51" t="s">
        <v>70</v>
      </c>
      <c r="E523" s="51" t="s">
        <v>160</v>
      </c>
      <c r="F523" s="51" t="s">
        <v>136</v>
      </c>
      <c r="G523" s="51"/>
      <c r="H523" s="56">
        <f>H524</f>
        <v>319.8</v>
      </c>
      <c r="I523" s="56">
        <f>I524</f>
        <v>0</v>
      </c>
      <c r="J523" s="108">
        <f t="shared" si="71"/>
        <v>319.8</v>
      </c>
    </row>
    <row r="524" spans="2:10" ht="29.25" customHeight="1">
      <c r="B524" s="77" t="s">
        <v>139</v>
      </c>
      <c r="C524" s="51" t="s">
        <v>75</v>
      </c>
      <c r="D524" s="51" t="s">
        <v>70</v>
      </c>
      <c r="E524" s="51" t="s">
        <v>160</v>
      </c>
      <c r="F524" s="51" t="s">
        <v>138</v>
      </c>
      <c r="G524" s="51"/>
      <c r="H524" s="56">
        <f>H525</f>
        <v>319.8</v>
      </c>
      <c r="I524" s="56">
        <f>I525</f>
        <v>0</v>
      </c>
      <c r="J524" s="108">
        <f t="shared" si="71"/>
        <v>319.8</v>
      </c>
    </row>
    <row r="525" spans="2:10" ht="15">
      <c r="B525" s="78" t="s">
        <v>119</v>
      </c>
      <c r="C525" s="52" t="s">
        <v>75</v>
      </c>
      <c r="D525" s="52" t="s">
        <v>70</v>
      </c>
      <c r="E525" s="52" t="s">
        <v>160</v>
      </c>
      <c r="F525" s="52" t="s">
        <v>138</v>
      </c>
      <c r="G525" s="52" t="s">
        <v>103</v>
      </c>
      <c r="H525" s="59">
        <f>'вед.прил 9'!I156</f>
        <v>319.8</v>
      </c>
      <c r="I525" s="59">
        <f>'вед.прил 9'!J156</f>
        <v>0</v>
      </c>
      <c r="J525" s="109">
        <f t="shared" si="71"/>
        <v>319.8</v>
      </c>
    </row>
    <row r="526" spans="2:10" ht="15">
      <c r="B526" s="77" t="s">
        <v>148</v>
      </c>
      <c r="C526" s="51" t="s">
        <v>75</v>
      </c>
      <c r="D526" s="51" t="s">
        <v>70</v>
      </c>
      <c r="E526" s="51" t="s">
        <v>160</v>
      </c>
      <c r="F526" s="51" t="s">
        <v>147</v>
      </c>
      <c r="G526" s="51"/>
      <c r="H526" s="57">
        <f>H527</f>
        <v>30</v>
      </c>
      <c r="I526" s="57">
        <f>I527</f>
        <v>0</v>
      </c>
      <c r="J526" s="108">
        <f t="shared" si="71"/>
        <v>30</v>
      </c>
    </row>
    <row r="527" spans="2:10" ht="15">
      <c r="B527" s="77" t="s">
        <v>150</v>
      </c>
      <c r="C527" s="51" t="s">
        <v>75</v>
      </c>
      <c r="D527" s="51" t="s">
        <v>70</v>
      </c>
      <c r="E527" s="51" t="s">
        <v>160</v>
      </c>
      <c r="F527" s="51" t="s">
        <v>149</v>
      </c>
      <c r="G527" s="51"/>
      <c r="H527" s="57">
        <f>H528</f>
        <v>30</v>
      </c>
      <c r="I527" s="57">
        <f>I528</f>
        <v>0</v>
      </c>
      <c r="J527" s="108">
        <f t="shared" si="71"/>
        <v>30</v>
      </c>
    </row>
    <row r="528" spans="2:10" ht="15">
      <c r="B528" s="78" t="s">
        <v>119</v>
      </c>
      <c r="C528" s="52" t="s">
        <v>75</v>
      </c>
      <c r="D528" s="52" t="s">
        <v>70</v>
      </c>
      <c r="E528" s="52" t="s">
        <v>160</v>
      </c>
      <c r="F528" s="52" t="s">
        <v>149</v>
      </c>
      <c r="G528" s="52" t="s">
        <v>103</v>
      </c>
      <c r="H528" s="59">
        <f>'вед.прил 9'!I159</f>
        <v>30</v>
      </c>
      <c r="I528" s="59">
        <f>'вед.прил 9'!J159</f>
        <v>0</v>
      </c>
      <c r="J528" s="109">
        <f t="shared" si="71"/>
        <v>30</v>
      </c>
    </row>
    <row r="529" spans="2:10" ht="45">
      <c r="B529" s="118" t="s">
        <v>186</v>
      </c>
      <c r="C529" s="51" t="s">
        <v>75</v>
      </c>
      <c r="D529" s="51" t="s">
        <v>70</v>
      </c>
      <c r="E529" s="51" t="s">
        <v>289</v>
      </c>
      <c r="F529" s="51"/>
      <c r="G529" s="51"/>
      <c r="H529" s="57">
        <f>H530+H546</f>
        <v>6119.1</v>
      </c>
      <c r="I529" s="57">
        <f>I530+I546</f>
        <v>8.4</v>
      </c>
      <c r="J529" s="108">
        <f t="shared" si="71"/>
        <v>6127.5</v>
      </c>
    </row>
    <row r="530" spans="2:10" ht="60">
      <c r="B530" s="77" t="s">
        <v>181</v>
      </c>
      <c r="C530" s="51" t="s">
        <v>75</v>
      </c>
      <c r="D530" s="51" t="s">
        <v>70</v>
      </c>
      <c r="E530" s="51" t="s">
        <v>24</v>
      </c>
      <c r="F530" s="51"/>
      <c r="G530" s="51"/>
      <c r="H530" s="57">
        <f>H531</f>
        <v>3619.1000000000004</v>
      </c>
      <c r="I530" s="57">
        <f>I531</f>
        <v>8.4</v>
      </c>
      <c r="J530" s="108">
        <f t="shared" si="71"/>
        <v>3627.5000000000005</v>
      </c>
    </row>
    <row r="531" spans="2:10" ht="60">
      <c r="B531" s="76" t="s">
        <v>469</v>
      </c>
      <c r="C531" s="51" t="s">
        <v>75</v>
      </c>
      <c r="D531" s="51" t="s">
        <v>70</v>
      </c>
      <c r="E531" s="51" t="s">
        <v>25</v>
      </c>
      <c r="F531" s="51"/>
      <c r="G531" s="51"/>
      <c r="H531" s="57">
        <f>H536+H532</f>
        <v>3619.1000000000004</v>
      </c>
      <c r="I531" s="57">
        <f>I536+I532</f>
        <v>8.4</v>
      </c>
      <c r="J531" s="108">
        <f t="shared" si="71"/>
        <v>3627.5000000000005</v>
      </c>
    </row>
    <row r="532" spans="2:10" ht="15">
      <c r="B532" s="77" t="s">
        <v>312</v>
      </c>
      <c r="C532" s="51" t="s">
        <v>75</v>
      </c>
      <c r="D532" s="51" t="s">
        <v>70</v>
      </c>
      <c r="E532" s="51" t="s">
        <v>494</v>
      </c>
      <c r="F532" s="51"/>
      <c r="G532" s="51"/>
      <c r="H532" s="57">
        <f aca="true" t="shared" si="77" ref="H532:J534">H533</f>
        <v>0</v>
      </c>
      <c r="I532" s="57">
        <f t="shared" si="77"/>
        <v>8.4</v>
      </c>
      <c r="J532" s="108">
        <f t="shared" si="77"/>
        <v>8.4</v>
      </c>
    </row>
    <row r="533" spans="2:10" ht="30">
      <c r="B533" s="76" t="s">
        <v>135</v>
      </c>
      <c r="C533" s="51" t="s">
        <v>75</v>
      </c>
      <c r="D533" s="51" t="s">
        <v>70</v>
      </c>
      <c r="E533" s="51" t="s">
        <v>494</v>
      </c>
      <c r="F533" s="51" t="s">
        <v>136</v>
      </c>
      <c r="G533" s="51"/>
      <c r="H533" s="57">
        <f t="shared" si="77"/>
        <v>0</v>
      </c>
      <c r="I533" s="57">
        <f t="shared" si="77"/>
        <v>8.4</v>
      </c>
      <c r="J533" s="108">
        <f t="shared" si="77"/>
        <v>8.4</v>
      </c>
    </row>
    <row r="534" spans="2:10" ht="30">
      <c r="B534" s="77" t="s">
        <v>139</v>
      </c>
      <c r="C534" s="51" t="s">
        <v>75</v>
      </c>
      <c r="D534" s="51" t="s">
        <v>70</v>
      </c>
      <c r="E534" s="51" t="s">
        <v>494</v>
      </c>
      <c r="F534" s="51" t="s">
        <v>138</v>
      </c>
      <c r="G534" s="51"/>
      <c r="H534" s="57">
        <f t="shared" si="77"/>
        <v>0</v>
      </c>
      <c r="I534" s="57">
        <f t="shared" si="77"/>
        <v>8.4</v>
      </c>
      <c r="J534" s="108">
        <f t="shared" si="77"/>
        <v>8.4</v>
      </c>
    </row>
    <row r="535" spans="2:10" ht="15">
      <c r="B535" s="78" t="s">
        <v>119</v>
      </c>
      <c r="C535" s="52" t="s">
        <v>75</v>
      </c>
      <c r="D535" s="52" t="s">
        <v>70</v>
      </c>
      <c r="E535" s="52" t="s">
        <v>494</v>
      </c>
      <c r="F535" s="52" t="s">
        <v>138</v>
      </c>
      <c r="G535" s="52" t="s">
        <v>103</v>
      </c>
      <c r="H535" s="59">
        <f>'вед.прил 9'!I166</f>
        <v>0</v>
      </c>
      <c r="I535" s="59">
        <f>'вед.прил 9'!J166</f>
        <v>8.4</v>
      </c>
      <c r="J535" s="109">
        <f>'вед.прил 9'!K166</f>
        <v>8.4</v>
      </c>
    </row>
    <row r="536" spans="2:10" ht="15">
      <c r="B536" s="77" t="s">
        <v>312</v>
      </c>
      <c r="C536" s="51" t="s">
        <v>75</v>
      </c>
      <c r="D536" s="51" t="s">
        <v>70</v>
      </c>
      <c r="E536" s="51" t="s">
        <v>26</v>
      </c>
      <c r="F536" s="51"/>
      <c r="G536" s="51"/>
      <c r="H536" s="57">
        <f>H537+H540+H543</f>
        <v>3619.1000000000004</v>
      </c>
      <c r="I536" s="57">
        <f>I537+I540+I543</f>
        <v>0</v>
      </c>
      <c r="J536" s="108">
        <f t="shared" si="71"/>
        <v>3619.1000000000004</v>
      </c>
    </row>
    <row r="537" spans="2:10" ht="78" customHeight="1">
      <c r="B537" s="76" t="s">
        <v>267</v>
      </c>
      <c r="C537" s="51" t="s">
        <v>75</v>
      </c>
      <c r="D537" s="51" t="s">
        <v>70</v>
      </c>
      <c r="E537" s="51" t="s">
        <v>26</v>
      </c>
      <c r="F537" s="51" t="s">
        <v>133</v>
      </c>
      <c r="G537" s="51"/>
      <c r="H537" s="57">
        <f>H538</f>
        <v>3341.3</v>
      </c>
      <c r="I537" s="57">
        <f>I538</f>
        <v>1.8</v>
      </c>
      <c r="J537" s="108">
        <f t="shared" si="71"/>
        <v>3343.1000000000004</v>
      </c>
    </row>
    <row r="538" spans="2:10" ht="30">
      <c r="B538" s="76" t="s">
        <v>146</v>
      </c>
      <c r="C538" s="51" t="s">
        <v>75</v>
      </c>
      <c r="D538" s="51" t="s">
        <v>70</v>
      </c>
      <c r="E538" s="51" t="s">
        <v>26</v>
      </c>
      <c r="F538" s="51" t="s">
        <v>145</v>
      </c>
      <c r="G538" s="51"/>
      <c r="H538" s="57">
        <f>H539</f>
        <v>3341.3</v>
      </c>
      <c r="I538" s="57">
        <f>I539</f>
        <v>1.8</v>
      </c>
      <c r="J538" s="108">
        <f t="shared" si="71"/>
        <v>3343.1000000000004</v>
      </c>
    </row>
    <row r="539" spans="2:10" ht="20.25" customHeight="1">
      <c r="B539" s="78" t="s">
        <v>119</v>
      </c>
      <c r="C539" s="52" t="s">
        <v>75</v>
      </c>
      <c r="D539" s="52" t="s">
        <v>70</v>
      </c>
      <c r="E539" s="52" t="s">
        <v>26</v>
      </c>
      <c r="F539" s="52" t="s">
        <v>145</v>
      </c>
      <c r="G539" s="52" t="s">
        <v>103</v>
      </c>
      <c r="H539" s="58">
        <f>'вед.прил 9'!I170</f>
        <v>3341.3</v>
      </c>
      <c r="I539" s="58">
        <f>'вед.прил 9'!J170</f>
        <v>1.8</v>
      </c>
      <c r="J539" s="109">
        <f t="shared" si="71"/>
        <v>3343.1000000000004</v>
      </c>
    </row>
    <row r="540" spans="2:10" ht="32.25" customHeight="1">
      <c r="B540" s="76" t="s">
        <v>135</v>
      </c>
      <c r="C540" s="51" t="s">
        <v>75</v>
      </c>
      <c r="D540" s="51" t="s">
        <v>70</v>
      </c>
      <c r="E540" s="51" t="s">
        <v>26</v>
      </c>
      <c r="F540" s="51" t="s">
        <v>136</v>
      </c>
      <c r="G540" s="51"/>
      <c r="H540" s="56">
        <f>H541</f>
        <v>257.8</v>
      </c>
      <c r="I540" s="56">
        <f>I541</f>
        <v>-1.8</v>
      </c>
      <c r="J540" s="108">
        <f t="shared" si="71"/>
        <v>256</v>
      </c>
    </row>
    <row r="541" spans="2:10" ht="30">
      <c r="B541" s="77" t="s">
        <v>139</v>
      </c>
      <c r="C541" s="51" t="s">
        <v>75</v>
      </c>
      <c r="D541" s="51" t="s">
        <v>70</v>
      </c>
      <c r="E541" s="51" t="s">
        <v>26</v>
      </c>
      <c r="F541" s="51" t="s">
        <v>138</v>
      </c>
      <c r="G541" s="51"/>
      <c r="H541" s="56">
        <f>H542</f>
        <v>257.8</v>
      </c>
      <c r="I541" s="56">
        <f>I542</f>
        <v>-1.8</v>
      </c>
      <c r="J541" s="108">
        <f t="shared" si="71"/>
        <v>256</v>
      </c>
    </row>
    <row r="542" spans="2:10" ht="15">
      <c r="B542" s="78" t="s">
        <v>119</v>
      </c>
      <c r="C542" s="52" t="s">
        <v>75</v>
      </c>
      <c r="D542" s="52" t="s">
        <v>70</v>
      </c>
      <c r="E542" s="52" t="s">
        <v>26</v>
      </c>
      <c r="F542" s="52" t="s">
        <v>138</v>
      </c>
      <c r="G542" s="52" t="s">
        <v>103</v>
      </c>
      <c r="H542" s="58">
        <f>'вед.прил 9'!I173</f>
        <v>257.8</v>
      </c>
      <c r="I542" s="58">
        <f>'вед.прил 9'!J173</f>
        <v>-1.8</v>
      </c>
      <c r="J542" s="109">
        <f t="shared" si="71"/>
        <v>256</v>
      </c>
    </row>
    <row r="543" spans="2:10" ht="15">
      <c r="B543" s="77" t="s">
        <v>148</v>
      </c>
      <c r="C543" s="51" t="s">
        <v>75</v>
      </c>
      <c r="D543" s="51" t="s">
        <v>70</v>
      </c>
      <c r="E543" s="51" t="s">
        <v>26</v>
      </c>
      <c r="F543" s="51" t="s">
        <v>147</v>
      </c>
      <c r="G543" s="51"/>
      <c r="H543" s="56">
        <f>H544</f>
        <v>20</v>
      </c>
      <c r="I543" s="56">
        <f>I544</f>
        <v>0</v>
      </c>
      <c r="J543" s="108">
        <f t="shared" si="71"/>
        <v>20</v>
      </c>
    </row>
    <row r="544" spans="2:10" ht="15">
      <c r="B544" s="77" t="s">
        <v>150</v>
      </c>
      <c r="C544" s="51" t="s">
        <v>75</v>
      </c>
      <c r="D544" s="51" t="s">
        <v>70</v>
      </c>
      <c r="E544" s="51" t="s">
        <v>26</v>
      </c>
      <c r="F544" s="51" t="s">
        <v>149</v>
      </c>
      <c r="G544" s="51"/>
      <c r="H544" s="56">
        <f>H545</f>
        <v>20</v>
      </c>
      <c r="I544" s="56">
        <f>I545</f>
        <v>0</v>
      </c>
      <c r="J544" s="108">
        <f t="shared" si="71"/>
        <v>20</v>
      </c>
    </row>
    <row r="545" spans="2:10" ht="15">
      <c r="B545" s="78" t="s">
        <v>119</v>
      </c>
      <c r="C545" s="52" t="s">
        <v>75</v>
      </c>
      <c r="D545" s="52" t="s">
        <v>70</v>
      </c>
      <c r="E545" s="52" t="s">
        <v>26</v>
      </c>
      <c r="F545" s="52" t="s">
        <v>149</v>
      </c>
      <c r="G545" s="52" t="s">
        <v>103</v>
      </c>
      <c r="H545" s="59">
        <f>'вед.прил 9'!I176</f>
        <v>20</v>
      </c>
      <c r="I545" s="59">
        <f>'вед.прил 9'!J176</f>
        <v>0</v>
      </c>
      <c r="J545" s="109">
        <f t="shared" si="71"/>
        <v>20</v>
      </c>
    </row>
    <row r="546" spans="2:10" ht="45">
      <c r="B546" s="77" t="s">
        <v>182</v>
      </c>
      <c r="C546" s="51" t="s">
        <v>75</v>
      </c>
      <c r="D546" s="51" t="s">
        <v>70</v>
      </c>
      <c r="E546" s="51" t="s">
        <v>21</v>
      </c>
      <c r="F546" s="51"/>
      <c r="G546" s="51"/>
      <c r="H546" s="57">
        <f aca="true" t="shared" si="78" ref="H546:I550">H547</f>
        <v>2500</v>
      </c>
      <c r="I546" s="57">
        <f t="shared" si="78"/>
        <v>0</v>
      </c>
      <c r="J546" s="108">
        <f t="shared" si="71"/>
        <v>2500</v>
      </c>
    </row>
    <row r="547" spans="2:10" ht="45">
      <c r="B547" s="77" t="s">
        <v>183</v>
      </c>
      <c r="C547" s="51" t="s">
        <v>75</v>
      </c>
      <c r="D547" s="51" t="s">
        <v>70</v>
      </c>
      <c r="E547" s="51" t="s">
        <v>22</v>
      </c>
      <c r="F547" s="52"/>
      <c r="G547" s="52"/>
      <c r="H547" s="57">
        <f t="shared" si="78"/>
        <v>2500</v>
      </c>
      <c r="I547" s="57">
        <f t="shared" si="78"/>
        <v>0</v>
      </c>
      <c r="J547" s="108">
        <f t="shared" si="71"/>
        <v>2500</v>
      </c>
    </row>
    <row r="548" spans="2:10" ht="15">
      <c r="B548" s="77" t="s">
        <v>312</v>
      </c>
      <c r="C548" s="51" t="s">
        <v>75</v>
      </c>
      <c r="D548" s="51" t="s">
        <v>70</v>
      </c>
      <c r="E548" s="51" t="s">
        <v>23</v>
      </c>
      <c r="F548" s="52"/>
      <c r="G548" s="52"/>
      <c r="H548" s="57">
        <f t="shared" si="78"/>
        <v>2500</v>
      </c>
      <c r="I548" s="57">
        <f t="shared" si="78"/>
        <v>0</v>
      </c>
      <c r="J548" s="108">
        <f aca="true" t="shared" si="79" ref="J548:J628">H548+I548</f>
        <v>2500</v>
      </c>
    </row>
    <row r="549" spans="2:10" ht="28.5" customHeight="1">
      <c r="B549" s="76" t="s">
        <v>135</v>
      </c>
      <c r="C549" s="51" t="s">
        <v>75</v>
      </c>
      <c r="D549" s="51" t="s">
        <v>70</v>
      </c>
      <c r="E549" s="51" t="s">
        <v>23</v>
      </c>
      <c r="F549" s="51" t="s">
        <v>136</v>
      </c>
      <c r="G549" s="52"/>
      <c r="H549" s="57">
        <f t="shared" si="78"/>
        <v>2500</v>
      </c>
      <c r="I549" s="57">
        <f t="shared" si="78"/>
        <v>0</v>
      </c>
      <c r="J549" s="108">
        <f t="shared" si="79"/>
        <v>2500</v>
      </c>
    </row>
    <row r="550" spans="2:10" ht="30">
      <c r="B550" s="77" t="s">
        <v>139</v>
      </c>
      <c r="C550" s="51" t="s">
        <v>75</v>
      </c>
      <c r="D550" s="51" t="s">
        <v>70</v>
      </c>
      <c r="E550" s="51" t="s">
        <v>23</v>
      </c>
      <c r="F550" s="51" t="s">
        <v>138</v>
      </c>
      <c r="G550" s="52"/>
      <c r="H550" s="57">
        <f t="shared" si="78"/>
        <v>2500</v>
      </c>
      <c r="I550" s="57">
        <f t="shared" si="78"/>
        <v>0</v>
      </c>
      <c r="J550" s="108">
        <f t="shared" si="79"/>
        <v>2500</v>
      </c>
    </row>
    <row r="551" spans="2:10" ht="15">
      <c r="B551" s="78" t="s">
        <v>119</v>
      </c>
      <c r="C551" s="52" t="s">
        <v>75</v>
      </c>
      <c r="D551" s="52" t="s">
        <v>70</v>
      </c>
      <c r="E551" s="52" t="s">
        <v>23</v>
      </c>
      <c r="F551" s="52" t="s">
        <v>138</v>
      </c>
      <c r="G551" s="52" t="s">
        <v>103</v>
      </c>
      <c r="H551" s="59">
        <f>'вед.прил 9'!I182</f>
        <v>2500</v>
      </c>
      <c r="I551" s="59">
        <f>'вед.прил 9'!J182</f>
        <v>0</v>
      </c>
      <c r="J551" s="109">
        <f t="shared" si="79"/>
        <v>2500</v>
      </c>
    </row>
    <row r="552" spans="2:10" ht="15">
      <c r="B552" s="79" t="s">
        <v>115</v>
      </c>
      <c r="C552" s="53" t="s">
        <v>72</v>
      </c>
      <c r="D552" s="51"/>
      <c r="E552" s="51"/>
      <c r="F552" s="51"/>
      <c r="G552" s="51"/>
      <c r="H552" s="55">
        <f>H555+H623</f>
        <v>26589</v>
      </c>
      <c r="I552" s="55">
        <f>I555+I623</f>
        <v>288.29999999999995</v>
      </c>
      <c r="J552" s="107">
        <f t="shared" si="79"/>
        <v>26877.3</v>
      </c>
    </row>
    <row r="553" spans="2:10" ht="15">
      <c r="B553" s="99" t="s">
        <v>119</v>
      </c>
      <c r="C553" s="53" t="s">
        <v>72</v>
      </c>
      <c r="D553" s="51"/>
      <c r="E553" s="51"/>
      <c r="F553" s="51"/>
      <c r="G553" s="53" t="s">
        <v>103</v>
      </c>
      <c r="H553" s="55">
        <f>H572+H587+H597+H607+H610+H619+H628+H631+H567+H577+H613+H634+H642+H645+H648+H622+H560+H583+H593+H603+H638</f>
        <v>26589</v>
      </c>
      <c r="I553" s="55">
        <f>I572+I587+I597+I607+I610+I619+I628+I631+I567+I577+I613+I634+I642+I645+I648+I622+I560+I583+I593+I603+I638</f>
        <v>288.3</v>
      </c>
      <c r="J553" s="107">
        <f t="shared" si="79"/>
        <v>26877.3</v>
      </c>
    </row>
    <row r="554" spans="2:10" ht="15">
      <c r="B554" s="99" t="s">
        <v>120</v>
      </c>
      <c r="C554" s="53" t="s">
        <v>72</v>
      </c>
      <c r="D554" s="51"/>
      <c r="E554" s="51"/>
      <c r="F554" s="51"/>
      <c r="G554" s="53" t="s">
        <v>104</v>
      </c>
      <c r="H554" s="55">
        <v>0</v>
      </c>
      <c r="I554" s="55">
        <v>0</v>
      </c>
      <c r="J554" s="107">
        <f t="shared" si="79"/>
        <v>0</v>
      </c>
    </row>
    <row r="555" spans="2:10" ht="14.25">
      <c r="B555" s="79" t="s">
        <v>64</v>
      </c>
      <c r="C555" s="53" t="s">
        <v>72</v>
      </c>
      <c r="D555" s="53" t="s">
        <v>68</v>
      </c>
      <c r="E555" s="53"/>
      <c r="F555" s="53"/>
      <c r="G555" s="53"/>
      <c r="H555" s="54">
        <f>H561+H556</f>
        <v>19756.8</v>
      </c>
      <c r="I555" s="54">
        <f>I561+I556</f>
        <v>280.29999999999995</v>
      </c>
      <c r="J555" s="107">
        <f t="shared" si="79"/>
        <v>20037.1</v>
      </c>
    </row>
    <row r="556" spans="2:10" ht="15">
      <c r="B556" s="76" t="s">
        <v>37</v>
      </c>
      <c r="C556" s="51" t="s">
        <v>72</v>
      </c>
      <c r="D556" s="51" t="s">
        <v>68</v>
      </c>
      <c r="E556" s="51" t="s">
        <v>283</v>
      </c>
      <c r="F556" s="53"/>
      <c r="G556" s="53"/>
      <c r="H556" s="57">
        <f aca="true" t="shared" si="80" ref="H556:J559">H557</f>
        <v>0</v>
      </c>
      <c r="I556" s="57">
        <f t="shared" si="80"/>
        <v>125</v>
      </c>
      <c r="J556" s="108">
        <f t="shared" si="80"/>
        <v>125</v>
      </c>
    </row>
    <row r="557" spans="2:10" ht="60">
      <c r="B557" s="76" t="s">
        <v>280</v>
      </c>
      <c r="C557" s="51" t="s">
        <v>72</v>
      </c>
      <c r="D557" s="51" t="s">
        <v>68</v>
      </c>
      <c r="E557" s="51" t="s">
        <v>287</v>
      </c>
      <c r="F557" s="201"/>
      <c r="G557" s="201"/>
      <c r="H557" s="57">
        <f t="shared" si="80"/>
        <v>0</v>
      </c>
      <c r="I557" s="57">
        <f t="shared" si="80"/>
        <v>125</v>
      </c>
      <c r="J557" s="108">
        <f t="shared" si="80"/>
        <v>125</v>
      </c>
    </row>
    <row r="558" spans="2:10" ht="45">
      <c r="B558" s="118" t="s">
        <v>142</v>
      </c>
      <c r="C558" s="51" t="s">
        <v>72</v>
      </c>
      <c r="D558" s="51" t="s">
        <v>68</v>
      </c>
      <c r="E558" s="51" t="s">
        <v>287</v>
      </c>
      <c r="F558" s="202">
        <v>600</v>
      </c>
      <c r="G558" s="51"/>
      <c r="H558" s="57">
        <f t="shared" si="80"/>
        <v>0</v>
      </c>
      <c r="I558" s="57">
        <f t="shared" si="80"/>
        <v>125</v>
      </c>
      <c r="J558" s="108">
        <f t="shared" si="80"/>
        <v>125</v>
      </c>
    </row>
    <row r="559" spans="2:10" ht="15">
      <c r="B559" s="118" t="s">
        <v>144</v>
      </c>
      <c r="C559" s="51" t="s">
        <v>72</v>
      </c>
      <c r="D559" s="51" t="s">
        <v>68</v>
      </c>
      <c r="E559" s="51" t="s">
        <v>287</v>
      </c>
      <c r="F559" s="51" t="s">
        <v>143</v>
      </c>
      <c r="G559" s="51"/>
      <c r="H559" s="57">
        <f t="shared" si="80"/>
        <v>0</v>
      </c>
      <c r="I559" s="57">
        <f t="shared" si="80"/>
        <v>125</v>
      </c>
      <c r="J559" s="108">
        <f t="shared" si="80"/>
        <v>125</v>
      </c>
    </row>
    <row r="560" spans="2:10" ht="15">
      <c r="B560" s="78" t="s">
        <v>119</v>
      </c>
      <c r="C560" s="52" t="s">
        <v>72</v>
      </c>
      <c r="D560" s="52" t="s">
        <v>68</v>
      </c>
      <c r="E560" s="52" t="s">
        <v>287</v>
      </c>
      <c r="F560" s="52" t="s">
        <v>143</v>
      </c>
      <c r="G560" s="52" t="s">
        <v>103</v>
      </c>
      <c r="H560" s="59">
        <f>'вед.прил 9'!I749</f>
        <v>0</v>
      </c>
      <c r="I560" s="59">
        <f>'вед.прил 9'!J749</f>
        <v>125</v>
      </c>
      <c r="J560" s="109">
        <f>'вед.прил 9'!K749</f>
        <v>125</v>
      </c>
    </row>
    <row r="561" spans="2:10" ht="45">
      <c r="B561" s="77" t="s">
        <v>203</v>
      </c>
      <c r="C561" s="51" t="s">
        <v>72</v>
      </c>
      <c r="D561" s="51" t="s">
        <v>68</v>
      </c>
      <c r="E561" s="51" t="s">
        <v>333</v>
      </c>
      <c r="F561" s="51"/>
      <c r="G561" s="51"/>
      <c r="H561" s="57">
        <f>H562+H578+H588+H598+H614</f>
        <v>19756.8</v>
      </c>
      <c r="I561" s="57">
        <f>I562+I578+I588+I598+I614</f>
        <v>155.29999999999998</v>
      </c>
      <c r="J561" s="108">
        <f t="shared" si="79"/>
        <v>19912.1</v>
      </c>
    </row>
    <row r="562" spans="2:10" ht="33.75" customHeight="1">
      <c r="B562" s="77" t="s">
        <v>221</v>
      </c>
      <c r="C562" s="51" t="s">
        <v>72</v>
      </c>
      <c r="D562" s="51" t="s">
        <v>68</v>
      </c>
      <c r="E562" s="51" t="s">
        <v>334</v>
      </c>
      <c r="F562" s="51"/>
      <c r="G562" s="51"/>
      <c r="H562" s="57">
        <f>H568+H563+H573</f>
        <v>30</v>
      </c>
      <c r="I562" s="57">
        <f>I568+I563+I573</f>
        <v>0</v>
      </c>
      <c r="J562" s="108">
        <f t="shared" si="79"/>
        <v>30</v>
      </c>
    </row>
    <row r="563" spans="2:10" ht="30">
      <c r="B563" s="77" t="s">
        <v>224</v>
      </c>
      <c r="C563" s="51" t="s">
        <v>72</v>
      </c>
      <c r="D563" s="51" t="s">
        <v>68</v>
      </c>
      <c r="E563" s="122" t="s">
        <v>222</v>
      </c>
      <c r="F563" s="51"/>
      <c r="G563" s="51"/>
      <c r="H563" s="57">
        <f aca="true" t="shared" si="81" ref="H563:I566">H564</f>
        <v>10</v>
      </c>
      <c r="I563" s="57">
        <f t="shared" si="81"/>
        <v>0</v>
      </c>
      <c r="J563" s="108">
        <f t="shared" si="79"/>
        <v>10</v>
      </c>
    </row>
    <row r="564" spans="2:10" ht="15">
      <c r="B564" s="77" t="s">
        <v>312</v>
      </c>
      <c r="C564" s="51" t="s">
        <v>72</v>
      </c>
      <c r="D564" s="51" t="s">
        <v>68</v>
      </c>
      <c r="E564" s="126" t="s">
        <v>223</v>
      </c>
      <c r="F564" s="51"/>
      <c r="G564" s="51"/>
      <c r="H564" s="57">
        <f t="shared" si="81"/>
        <v>10</v>
      </c>
      <c r="I564" s="57">
        <f t="shared" si="81"/>
        <v>0</v>
      </c>
      <c r="J564" s="108">
        <f t="shared" si="79"/>
        <v>10</v>
      </c>
    </row>
    <row r="565" spans="2:10" ht="45">
      <c r="B565" s="76" t="s">
        <v>142</v>
      </c>
      <c r="C565" s="51" t="s">
        <v>72</v>
      </c>
      <c r="D565" s="51" t="s">
        <v>68</v>
      </c>
      <c r="E565" s="51" t="s">
        <v>223</v>
      </c>
      <c r="F565" s="51" t="s">
        <v>141</v>
      </c>
      <c r="G565" s="51"/>
      <c r="H565" s="57">
        <f t="shared" si="81"/>
        <v>10</v>
      </c>
      <c r="I565" s="57">
        <f t="shared" si="81"/>
        <v>0</v>
      </c>
      <c r="J565" s="108">
        <f t="shared" si="79"/>
        <v>10</v>
      </c>
    </row>
    <row r="566" spans="2:10" ht="15">
      <c r="B566" s="76" t="s">
        <v>144</v>
      </c>
      <c r="C566" s="51" t="s">
        <v>72</v>
      </c>
      <c r="D566" s="51" t="s">
        <v>68</v>
      </c>
      <c r="E566" s="51" t="s">
        <v>223</v>
      </c>
      <c r="F566" s="51" t="s">
        <v>143</v>
      </c>
      <c r="G566" s="51"/>
      <c r="H566" s="57">
        <f t="shared" si="81"/>
        <v>10</v>
      </c>
      <c r="I566" s="57">
        <f t="shared" si="81"/>
        <v>0</v>
      </c>
      <c r="J566" s="108">
        <f t="shared" si="79"/>
        <v>10</v>
      </c>
    </row>
    <row r="567" spans="2:10" ht="15">
      <c r="B567" s="80" t="s">
        <v>119</v>
      </c>
      <c r="C567" s="52" t="s">
        <v>72</v>
      </c>
      <c r="D567" s="52" t="s">
        <v>68</v>
      </c>
      <c r="E567" s="52" t="s">
        <v>223</v>
      </c>
      <c r="F567" s="52" t="s">
        <v>143</v>
      </c>
      <c r="G567" s="52" t="s">
        <v>103</v>
      </c>
      <c r="H567" s="59">
        <f>'вед.прил 9'!I756</f>
        <v>10</v>
      </c>
      <c r="I567" s="59">
        <f>'вед.прил 9'!J756</f>
        <v>0</v>
      </c>
      <c r="J567" s="109">
        <f t="shared" si="79"/>
        <v>10</v>
      </c>
    </row>
    <row r="568" spans="2:10" ht="45">
      <c r="B568" s="124" t="s">
        <v>389</v>
      </c>
      <c r="C568" s="51" t="s">
        <v>72</v>
      </c>
      <c r="D568" s="51" t="s">
        <v>68</v>
      </c>
      <c r="E568" s="122" t="s">
        <v>390</v>
      </c>
      <c r="F568" s="52"/>
      <c r="G568" s="52"/>
      <c r="H568" s="57">
        <f aca="true" t="shared" si="82" ref="H568:I571">H569</f>
        <v>10</v>
      </c>
      <c r="I568" s="57">
        <f t="shared" si="82"/>
        <v>0</v>
      </c>
      <c r="J568" s="108">
        <f t="shared" si="79"/>
        <v>10</v>
      </c>
    </row>
    <row r="569" spans="2:10" ht="15">
      <c r="B569" s="124" t="s">
        <v>312</v>
      </c>
      <c r="C569" s="51" t="s">
        <v>72</v>
      </c>
      <c r="D569" s="51" t="s">
        <v>68</v>
      </c>
      <c r="E569" s="126" t="s">
        <v>391</v>
      </c>
      <c r="F569" s="52"/>
      <c r="G569" s="52"/>
      <c r="H569" s="56">
        <f t="shared" si="82"/>
        <v>10</v>
      </c>
      <c r="I569" s="56">
        <f t="shared" si="82"/>
        <v>0</v>
      </c>
      <c r="J569" s="108">
        <f t="shared" si="79"/>
        <v>10</v>
      </c>
    </row>
    <row r="570" spans="2:10" ht="30">
      <c r="B570" s="76" t="s">
        <v>135</v>
      </c>
      <c r="C570" s="51" t="s">
        <v>72</v>
      </c>
      <c r="D570" s="51" t="s">
        <v>68</v>
      </c>
      <c r="E570" s="126" t="s">
        <v>391</v>
      </c>
      <c r="F570" s="52" t="s">
        <v>136</v>
      </c>
      <c r="G570" s="52"/>
      <c r="H570" s="56">
        <f t="shared" si="82"/>
        <v>10</v>
      </c>
      <c r="I570" s="56">
        <f t="shared" si="82"/>
        <v>0</v>
      </c>
      <c r="J570" s="108">
        <f t="shared" si="79"/>
        <v>10</v>
      </c>
    </row>
    <row r="571" spans="2:10" ht="30">
      <c r="B571" s="77" t="s">
        <v>139</v>
      </c>
      <c r="C571" s="51" t="s">
        <v>72</v>
      </c>
      <c r="D571" s="51" t="s">
        <v>68</v>
      </c>
      <c r="E571" s="126" t="s">
        <v>391</v>
      </c>
      <c r="F571" s="52" t="s">
        <v>138</v>
      </c>
      <c r="G571" s="52"/>
      <c r="H571" s="57">
        <f t="shared" si="82"/>
        <v>10</v>
      </c>
      <c r="I571" s="57">
        <f t="shared" si="82"/>
        <v>0</v>
      </c>
      <c r="J571" s="108">
        <f t="shared" si="79"/>
        <v>10</v>
      </c>
    </row>
    <row r="572" spans="2:10" ht="15">
      <c r="B572" s="78" t="s">
        <v>119</v>
      </c>
      <c r="C572" s="52" t="s">
        <v>72</v>
      </c>
      <c r="D572" s="52" t="s">
        <v>68</v>
      </c>
      <c r="E572" s="126" t="s">
        <v>391</v>
      </c>
      <c r="F572" s="52" t="s">
        <v>138</v>
      </c>
      <c r="G572" s="52" t="s">
        <v>103</v>
      </c>
      <c r="H572" s="58">
        <f>'вед.прил 9'!I761</f>
        <v>10</v>
      </c>
      <c r="I572" s="58">
        <f>'вед.прил 9'!J761</f>
        <v>0</v>
      </c>
      <c r="J572" s="109">
        <f t="shared" si="79"/>
        <v>10</v>
      </c>
    </row>
    <row r="573" spans="2:10" ht="45">
      <c r="B573" s="124" t="s">
        <v>225</v>
      </c>
      <c r="C573" s="51" t="s">
        <v>72</v>
      </c>
      <c r="D573" s="51" t="s">
        <v>68</v>
      </c>
      <c r="E573" s="122" t="s">
        <v>226</v>
      </c>
      <c r="F573" s="52"/>
      <c r="G573" s="52"/>
      <c r="H573" s="56">
        <f aca="true" t="shared" si="83" ref="H573:I576">H574</f>
        <v>10</v>
      </c>
      <c r="I573" s="56">
        <f t="shared" si="83"/>
        <v>0</v>
      </c>
      <c r="J573" s="108">
        <f t="shared" si="79"/>
        <v>10</v>
      </c>
    </row>
    <row r="574" spans="2:10" ht="15">
      <c r="B574" s="124" t="s">
        <v>312</v>
      </c>
      <c r="C574" s="51" t="s">
        <v>72</v>
      </c>
      <c r="D574" s="51" t="s">
        <v>68</v>
      </c>
      <c r="E574" s="126" t="s">
        <v>227</v>
      </c>
      <c r="F574" s="52"/>
      <c r="G574" s="52"/>
      <c r="H574" s="56">
        <f t="shared" si="83"/>
        <v>10</v>
      </c>
      <c r="I574" s="56">
        <f t="shared" si="83"/>
        <v>0</v>
      </c>
      <c r="J574" s="108">
        <f t="shared" si="79"/>
        <v>10</v>
      </c>
    </row>
    <row r="575" spans="2:10" ht="30">
      <c r="B575" s="76" t="s">
        <v>135</v>
      </c>
      <c r="C575" s="51" t="s">
        <v>72</v>
      </c>
      <c r="D575" s="51" t="s">
        <v>68</v>
      </c>
      <c r="E575" s="126" t="s">
        <v>227</v>
      </c>
      <c r="F575" s="51" t="s">
        <v>136</v>
      </c>
      <c r="G575" s="52"/>
      <c r="H575" s="56">
        <f t="shared" si="83"/>
        <v>10</v>
      </c>
      <c r="I575" s="56">
        <f t="shared" si="83"/>
        <v>0</v>
      </c>
      <c r="J575" s="108">
        <f t="shared" si="79"/>
        <v>10</v>
      </c>
    </row>
    <row r="576" spans="2:10" ht="30">
      <c r="B576" s="77" t="s">
        <v>139</v>
      </c>
      <c r="C576" s="51" t="s">
        <v>72</v>
      </c>
      <c r="D576" s="51" t="s">
        <v>68</v>
      </c>
      <c r="E576" s="126" t="s">
        <v>227</v>
      </c>
      <c r="F576" s="51" t="s">
        <v>138</v>
      </c>
      <c r="G576" s="52"/>
      <c r="H576" s="56">
        <f t="shared" si="83"/>
        <v>10</v>
      </c>
      <c r="I576" s="56">
        <f t="shared" si="83"/>
        <v>0</v>
      </c>
      <c r="J576" s="108">
        <f t="shared" si="79"/>
        <v>10</v>
      </c>
    </row>
    <row r="577" spans="2:10" ht="15">
      <c r="B577" s="78" t="s">
        <v>119</v>
      </c>
      <c r="C577" s="52" t="s">
        <v>72</v>
      </c>
      <c r="D577" s="52" t="s">
        <v>68</v>
      </c>
      <c r="E577" s="126" t="s">
        <v>227</v>
      </c>
      <c r="F577" s="52" t="s">
        <v>138</v>
      </c>
      <c r="G577" s="52" t="s">
        <v>103</v>
      </c>
      <c r="H577" s="58">
        <f>'вед.прил 9'!I766</f>
        <v>10</v>
      </c>
      <c r="I577" s="58">
        <f>'вед.прил 9'!J766</f>
        <v>0</v>
      </c>
      <c r="J577" s="109">
        <f t="shared" si="79"/>
        <v>10</v>
      </c>
    </row>
    <row r="578" spans="2:10" ht="30">
      <c r="B578" s="76" t="s">
        <v>41</v>
      </c>
      <c r="C578" s="51" t="s">
        <v>72</v>
      </c>
      <c r="D578" s="51" t="s">
        <v>68</v>
      </c>
      <c r="E578" s="51" t="s">
        <v>330</v>
      </c>
      <c r="F578" s="51"/>
      <c r="G578" s="51"/>
      <c r="H578" s="57">
        <f>H579</f>
        <v>13713.1</v>
      </c>
      <c r="I578" s="57">
        <f>I579</f>
        <v>107.5</v>
      </c>
      <c r="J578" s="108">
        <f t="shared" si="79"/>
        <v>13820.6</v>
      </c>
    </row>
    <row r="579" spans="2:10" ht="60">
      <c r="B579" s="77" t="s">
        <v>329</v>
      </c>
      <c r="C579" s="51" t="s">
        <v>72</v>
      </c>
      <c r="D579" s="51" t="s">
        <v>68</v>
      </c>
      <c r="E579" s="51" t="s">
        <v>331</v>
      </c>
      <c r="F579" s="51"/>
      <c r="G579" s="51"/>
      <c r="H579" s="56">
        <f>H584+H580</f>
        <v>13713.1</v>
      </c>
      <c r="I579" s="56">
        <f>I584+I580</f>
        <v>107.5</v>
      </c>
      <c r="J579" s="108">
        <f t="shared" si="79"/>
        <v>13820.6</v>
      </c>
    </row>
    <row r="580" spans="2:10" ht="15">
      <c r="B580" s="77" t="s">
        <v>312</v>
      </c>
      <c r="C580" s="51" t="s">
        <v>72</v>
      </c>
      <c r="D580" s="51" t="s">
        <v>68</v>
      </c>
      <c r="E580" s="51" t="s">
        <v>501</v>
      </c>
      <c r="F580" s="51"/>
      <c r="G580" s="51"/>
      <c r="H580" s="56">
        <f aca="true" t="shared" si="84" ref="H580:J582">H581</f>
        <v>0</v>
      </c>
      <c r="I580" s="56">
        <f t="shared" si="84"/>
        <v>107.5</v>
      </c>
      <c r="J580" s="108">
        <f t="shared" si="84"/>
        <v>107.5</v>
      </c>
    </row>
    <row r="581" spans="2:10" ht="45">
      <c r="B581" s="76" t="s">
        <v>142</v>
      </c>
      <c r="C581" s="51" t="s">
        <v>72</v>
      </c>
      <c r="D581" s="51" t="s">
        <v>68</v>
      </c>
      <c r="E581" s="51" t="s">
        <v>501</v>
      </c>
      <c r="F581" s="51" t="s">
        <v>141</v>
      </c>
      <c r="G581" s="51"/>
      <c r="H581" s="56">
        <f t="shared" si="84"/>
        <v>0</v>
      </c>
      <c r="I581" s="56">
        <f t="shared" si="84"/>
        <v>107.5</v>
      </c>
      <c r="J581" s="108">
        <f t="shared" si="84"/>
        <v>107.5</v>
      </c>
    </row>
    <row r="582" spans="2:10" ht="15">
      <c r="B582" s="76" t="s">
        <v>144</v>
      </c>
      <c r="C582" s="51" t="s">
        <v>72</v>
      </c>
      <c r="D582" s="51" t="s">
        <v>68</v>
      </c>
      <c r="E582" s="51" t="s">
        <v>501</v>
      </c>
      <c r="F582" s="51" t="s">
        <v>143</v>
      </c>
      <c r="G582" s="51"/>
      <c r="H582" s="56">
        <f t="shared" si="84"/>
        <v>0</v>
      </c>
      <c r="I582" s="56">
        <f t="shared" si="84"/>
        <v>107.5</v>
      </c>
      <c r="J582" s="108">
        <f t="shared" si="84"/>
        <v>107.5</v>
      </c>
    </row>
    <row r="583" spans="2:10" ht="15">
      <c r="B583" s="78" t="s">
        <v>119</v>
      </c>
      <c r="C583" s="52" t="s">
        <v>72</v>
      </c>
      <c r="D583" s="52" t="s">
        <v>68</v>
      </c>
      <c r="E583" s="52" t="s">
        <v>501</v>
      </c>
      <c r="F583" s="52" t="s">
        <v>143</v>
      </c>
      <c r="G583" s="52" t="s">
        <v>103</v>
      </c>
      <c r="H583" s="58">
        <f>'вед.прил 9'!I772</f>
        <v>0</v>
      </c>
      <c r="I583" s="58">
        <f>'вед.прил 9'!J772</f>
        <v>107.5</v>
      </c>
      <c r="J583" s="109">
        <f>'вед.прил 9'!K772</f>
        <v>107.5</v>
      </c>
    </row>
    <row r="584" spans="2:10" ht="15">
      <c r="B584" s="77" t="s">
        <v>312</v>
      </c>
      <c r="C584" s="51" t="s">
        <v>72</v>
      </c>
      <c r="D584" s="51" t="s">
        <v>68</v>
      </c>
      <c r="E584" s="51" t="s">
        <v>332</v>
      </c>
      <c r="F584" s="51"/>
      <c r="G584" s="51"/>
      <c r="H584" s="56">
        <f aca="true" t="shared" si="85" ref="H584:I586">H585</f>
        <v>13713.1</v>
      </c>
      <c r="I584" s="56">
        <f t="shared" si="85"/>
        <v>0</v>
      </c>
      <c r="J584" s="108">
        <f t="shared" si="79"/>
        <v>13713.1</v>
      </c>
    </row>
    <row r="585" spans="2:10" ht="45">
      <c r="B585" s="76" t="s">
        <v>142</v>
      </c>
      <c r="C585" s="51" t="s">
        <v>72</v>
      </c>
      <c r="D585" s="51" t="s">
        <v>68</v>
      </c>
      <c r="E585" s="51" t="s">
        <v>332</v>
      </c>
      <c r="F585" s="51" t="s">
        <v>141</v>
      </c>
      <c r="G585" s="51"/>
      <c r="H585" s="57">
        <f t="shared" si="85"/>
        <v>13713.1</v>
      </c>
      <c r="I585" s="57">
        <f t="shared" si="85"/>
        <v>0</v>
      </c>
      <c r="J585" s="108">
        <f t="shared" si="79"/>
        <v>13713.1</v>
      </c>
    </row>
    <row r="586" spans="2:10" ht="15">
      <c r="B586" s="76" t="s">
        <v>144</v>
      </c>
      <c r="C586" s="51" t="s">
        <v>72</v>
      </c>
      <c r="D586" s="51" t="s">
        <v>68</v>
      </c>
      <c r="E586" s="51" t="s">
        <v>332</v>
      </c>
      <c r="F586" s="51" t="s">
        <v>143</v>
      </c>
      <c r="G586" s="51"/>
      <c r="H586" s="56">
        <f t="shared" si="85"/>
        <v>13713.1</v>
      </c>
      <c r="I586" s="56">
        <f t="shared" si="85"/>
        <v>0</v>
      </c>
      <c r="J586" s="108">
        <f t="shared" si="79"/>
        <v>13713.1</v>
      </c>
    </row>
    <row r="587" spans="2:10" ht="15">
      <c r="B587" s="78" t="s">
        <v>119</v>
      </c>
      <c r="C587" s="52" t="s">
        <v>72</v>
      </c>
      <c r="D587" s="52" t="s">
        <v>68</v>
      </c>
      <c r="E587" s="52" t="s">
        <v>332</v>
      </c>
      <c r="F587" s="52" t="s">
        <v>143</v>
      </c>
      <c r="G587" s="52" t="s">
        <v>103</v>
      </c>
      <c r="H587" s="58">
        <f>'вед.прил 9'!I776</f>
        <v>13713.1</v>
      </c>
      <c r="I587" s="58">
        <f>'вед.прил 9'!J776</f>
        <v>0</v>
      </c>
      <c r="J587" s="109">
        <f t="shared" si="79"/>
        <v>13713.1</v>
      </c>
    </row>
    <row r="588" spans="2:10" ht="30">
      <c r="B588" s="77" t="s">
        <v>42</v>
      </c>
      <c r="C588" s="51" t="s">
        <v>72</v>
      </c>
      <c r="D588" s="51" t="s">
        <v>68</v>
      </c>
      <c r="E588" s="51" t="s">
        <v>325</v>
      </c>
      <c r="F588" s="51"/>
      <c r="G588" s="51"/>
      <c r="H588" s="57">
        <f>H589</f>
        <v>2574.1</v>
      </c>
      <c r="I588" s="57">
        <f>I589</f>
        <v>29.7</v>
      </c>
      <c r="J588" s="108">
        <f t="shared" si="79"/>
        <v>2603.7999999999997</v>
      </c>
    </row>
    <row r="589" spans="2:10" ht="30">
      <c r="B589" s="77" t="s">
        <v>326</v>
      </c>
      <c r="C589" s="51" t="s">
        <v>72</v>
      </c>
      <c r="D589" s="51" t="s">
        <v>68</v>
      </c>
      <c r="E589" s="51" t="s">
        <v>327</v>
      </c>
      <c r="F589" s="51"/>
      <c r="G589" s="51"/>
      <c r="H589" s="56">
        <f>H594+H590</f>
        <v>2574.1</v>
      </c>
      <c r="I589" s="56">
        <f>I594+I590</f>
        <v>29.7</v>
      </c>
      <c r="J589" s="108">
        <f t="shared" si="79"/>
        <v>2603.7999999999997</v>
      </c>
    </row>
    <row r="590" spans="2:10" ht="15">
      <c r="B590" s="77" t="s">
        <v>312</v>
      </c>
      <c r="C590" s="51" t="s">
        <v>72</v>
      </c>
      <c r="D590" s="51" t="s">
        <v>68</v>
      </c>
      <c r="E590" s="51" t="s">
        <v>502</v>
      </c>
      <c r="F590" s="51"/>
      <c r="G590" s="51"/>
      <c r="H590" s="56">
        <f aca="true" t="shared" si="86" ref="H590:J592">H591</f>
        <v>0</v>
      </c>
      <c r="I590" s="56">
        <f t="shared" si="86"/>
        <v>29.7</v>
      </c>
      <c r="J590" s="108">
        <f t="shared" si="86"/>
        <v>29.7</v>
      </c>
    </row>
    <row r="591" spans="2:10" ht="45">
      <c r="B591" s="76" t="s">
        <v>142</v>
      </c>
      <c r="C591" s="51" t="s">
        <v>72</v>
      </c>
      <c r="D591" s="51" t="s">
        <v>68</v>
      </c>
      <c r="E591" s="51" t="s">
        <v>502</v>
      </c>
      <c r="F591" s="51" t="s">
        <v>141</v>
      </c>
      <c r="G591" s="51"/>
      <c r="H591" s="56">
        <f t="shared" si="86"/>
        <v>0</v>
      </c>
      <c r="I591" s="56">
        <f t="shared" si="86"/>
        <v>29.7</v>
      </c>
      <c r="J591" s="108">
        <f t="shared" si="86"/>
        <v>29.7</v>
      </c>
    </row>
    <row r="592" spans="2:10" ht="15">
      <c r="B592" s="76" t="s">
        <v>144</v>
      </c>
      <c r="C592" s="51" t="s">
        <v>72</v>
      </c>
      <c r="D592" s="51" t="s">
        <v>68</v>
      </c>
      <c r="E592" s="51" t="s">
        <v>503</v>
      </c>
      <c r="F592" s="51" t="s">
        <v>143</v>
      </c>
      <c r="G592" s="51"/>
      <c r="H592" s="56">
        <f t="shared" si="86"/>
        <v>0</v>
      </c>
      <c r="I592" s="56">
        <f t="shared" si="86"/>
        <v>29.7</v>
      </c>
      <c r="J592" s="108">
        <f t="shared" si="86"/>
        <v>29.7</v>
      </c>
    </row>
    <row r="593" spans="2:10" ht="15">
      <c r="B593" s="78" t="s">
        <v>119</v>
      </c>
      <c r="C593" s="52" t="s">
        <v>72</v>
      </c>
      <c r="D593" s="52" t="s">
        <v>68</v>
      </c>
      <c r="E593" s="52" t="s">
        <v>502</v>
      </c>
      <c r="F593" s="52" t="s">
        <v>143</v>
      </c>
      <c r="G593" s="52" t="s">
        <v>103</v>
      </c>
      <c r="H593" s="58">
        <f>'вед.прил 9'!I782</f>
        <v>0</v>
      </c>
      <c r="I593" s="58">
        <f>'вед.прил 9'!J782</f>
        <v>29.7</v>
      </c>
      <c r="J593" s="109">
        <f>'вед.прил 9'!K782</f>
        <v>29.7</v>
      </c>
    </row>
    <row r="594" spans="2:10" ht="15">
      <c r="B594" s="77" t="s">
        <v>312</v>
      </c>
      <c r="C594" s="51" t="s">
        <v>72</v>
      </c>
      <c r="D594" s="51" t="s">
        <v>68</v>
      </c>
      <c r="E594" s="51" t="s">
        <v>328</v>
      </c>
      <c r="F594" s="51"/>
      <c r="G594" s="51"/>
      <c r="H594" s="57">
        <f aca="true" t="shared" si="87" ref="H594:I596">H595</f>
        <v>2574.1</v>
      </c>
      <c r="I594" s="57">
        <f t="shared" si="87"/>
        <v>0</v>
      </c>
      <c r="J594" s="108">
        <f t="shared" si="79"/>
        <v>2574.1</v>
      </c>
    </row>
    <row r="595" spans="2:10" ht="31.5" customHeight="1">
      <c r="B595" s="76" t="s">
        <v>142</v>
      </c>
      <c r="C595" s="51" t="s">
        <v>72</v>
      </c>
      <c r="D595" s="51" t="s">
        <v>68</v>
      </c>
      <c r="E595" s="51" t="s">
        <v>328</v>
      </c>
      <c r="F595" s="51" t="s">
        <v>141</v>
      </c>
      <c r="G595" s="51"/>
      <c r="H595" s="56">
        <f t="shared" si="87"/>
        <v>2574.1</v>
      </c>
      <c r="I595" s="56">
        <f t="shared" si="87"/>
        <v>0</v>
      </c>
      <c r="J595" s="108">
        <f t="shared" si="79"/>
        <v>2574.1</v>
      </c>
    </row>
    <row r="596" spans="2:10" ht="18.75" customHeight="1">
      <c r="B596" s="76" t="s">
        <v>144</v>
      </c>
      <c r="C596" s="51" t="s">
        <v>72</v>
      </c>
      <c r="D596" s="51" t="s">
        <v>68</v>
      </c>
      <c r="E596" s="51" t="s">
        <v>328</v>
      </c>
      <c r="F596" s="51" t="s">
        <v>143</v>
      </c>
      <c r="G596" s="51"/>
      <c r="H596" s="56">
        <f t="shared" si="87"/>
        <v>2574.1</v>
      </c>
      <c r="I596" s="56">
        <f t="shared" si="87"/>
        <v>0</v>
      </c>
      <c r="J596" s="108">
        <f t="shared" si="79"/>
        <v>2574.1</v>
      </c>
    </row>
    <row r="597" spans="2:10" ht="15">
      <c r="B597" s="78" t="s">
        <v>119</v>
      </c>
      <c r="C597" s="52" t="s">
        <v>72</v>
      </c>
      <c r="D597" s="52" t="s">
        <v>68</v>
      </c>
      <c r="E597" s="52" t="s">
        <v>328</v>
      </c>
      <c r="F597" s="52" t="s">
        <v>143</v>
      </c>
      <c r="G597" s="52" t="s">
        <v>103</v>
      </c>
      <c r="H597" s="59">
        <f>'вед.прил 9'!I786</f>
        <v>2574.1</v>
      </c>
      <c r="I597" s="59">
        <f>'вед.прил 9'!J786</f>
        <v>0</v>
      </c>
      <c r="J597" s="109">
        <f t="shared" si="79"/>
        <v>2574.1</v>
      </c>
    </row>
    <row r="598" spans="2:10" ht="30">
      <c r="B598" s="77" t="s">
        <v>43</v>
      </c>
      <c r="C598" s="51" t="s">
        <v>72</v>
      </c>
      <c r="D598" s="51" t="s">
        <v>68</v>
      </c>
      <c r="E598" s="51" t="s">
        <v>322</v>
      </c>
      <c r="F598" s="51"/>
      <c r="G598" s="51"/>
      <c r="H598" s="57">
        <f>H599</f>
        <v>2942.6</v>
      </c>
      <c r="I598" s="57">
        <f>I599</f>
        <v>18.1</v>
      </c>
      <c r="J598" s="108">
        <f t="shared" si="79"/>
        <v>2960.7</v>
      </c>
    </row>
    <row r="599" spans="2:10" ht="30">
      <c r="B599" s="77" t="s">
        <v>156</v>
      </c>
      <c r="C599" s="51" t="s">
        <v>72</v>
      </c>
      <c r="D599" s="51" t="s">
        <v>68</v>
      </c>
      <c r="E599" s="51" t="s">
        <v>323</v>
      </c>
      <c r="F599" s="51"/>
      <c r="G599" s="51"/>
      <c r="H599" s="57">
        <f>H604+H600</f>
        <v>2942.6</v>
      </c>
      <c r="I599" s="57">
        <f>I604+I600</f>
        <v>18.1</v>
      </c>
      <c r="J599" s="108">
        <f t="shared" si="79"/>
        <v>2960.7</v>
      </c>
    </row>
    <row r="600" spans="2:10" ht="15">
      <c r="B600" s="77" t="s">
        <v>312</v>
      </c>
      <c r="C600" s="51" t="s">
        <v>72</v>
      </c>
      <c r="D600" s="51" t="s">
        <v>68</v>
      </c>
      <c r="E600" s="51" t="s">
        <v>504</v>
      </c>
      <c r="F600" s="51"/>
      <c r="G600" s="51"/>
      <c r="H600" s="57">
        <f aca="true" t="shared" si="88" ref="H600:J602">H601</f>
        <v>0</v>
      </c>
      <c r="I600" s="57">
        <f t="shared" si="88"/>
        <v>18.1</v>
      </c>
      <c r="J600" s="108">
        <f t="shared" si="88"/>
        <v>18.1</v>
      </c>
    </row>
    <row r="601" spans="2:10" ht="30">
      <c r="B601" s="76" t="s">
        <v>135</v>
      </c>
      <c r="C601" s="51" t="s">
        <v>72</v>
      </c>
      <c r="D601" s="51" t="s">
        <v>68</v>
      </c>
      <c r="E601" s="51" t="s">
        <v>504</v>
      </c>
      <c r="F601" s="51" t="s">
        <v>136</v>
      </c>
      <c r="G601" s="51"/>
      <c r="H601" s="57">
        <f t="shared" si="88"/>
        <v>0</v>
      </c>
      <c r="I601" s="57">
        <f t="shared" si="88"/>
        <v>18.1</v>
      </c>
      <c r="J601" s="108">
        <f t="shared" si="88"/>
        <v>18.1</v>
      </c>
    </row>
    <row r="602" spans="2:10" ht="30">
      <c r="B602" s="77" t="s">
        <v>139</v>
      </c>
      <c r="C602" s="51" t="s">
        <v>72</v>
      </c>
      <c r="D602" s="51" t="s">
        <v>68</v>
      </c>
      <c r="E602" s="51" t="s">
        <v>504</v>
      </c>
      <c r="F602" s="51" t="s">
        <v>138</v>
      </c>
      <c r="G602" s="51"/>
      <c r="H602" s="57">
        <f t="shared" si="88"/>
        <v>0</v>
      </c>
      <c r="I602" s="57">
        <f t="shared" si="88"/>
        <v>18.1</v>
      </c>
      <c r="J602" s="108">
        <f t="shared" si="88"/>
        <v>18.1</v>
      </c>
    </row>
    <row r="603" spans="2:10" ht="15">
      <c r="B603" s="78" t="s">
        <v>119</v>
      </c>
      <c r="C603" s="52" t="s">
        <v>72</v>
      </c>
      <c r="D603" s="52" t="s">
        <v>68</v>
      </c>
      <c r="E603" s="52" t="s">
        <v>504</v>
      </c>
      <c r="F603" s="52" t="s">
        <v>138</v>
      </c>
      <c r="G603" s="52" t="s">
        <v>103</v>
      </c>
      <c r="H603" s="59">
        <f>'вед.прил 9'!I792</f>
        <v>0</v>
      </c>
      <c r="I603" s="59">
        <f>'вед.прил 9'!J792</f>
        <v>18.1</v>
      </c>
      <c r="J603" s="109">
        <f>'вед.прил 9'!K792</f>
        <v>18.1</v>
      </c>
    </row>
    <row r="604" spans="2:10" ht="15">
      <c r="B604" s="77" t="s">
        <v>312</v>
      </c>
      <c r="C604" s="51" t="s">
        <v>72</v>
      </c>
      <c r="D604" s="51" t="s">
        <v>68</v>
      </c>
      <c r="E604" s="51" t="s">
        <v>324</v>
      </c>
      <c r="F604" s="51"/>
      <c r="G604" s="51"/>
      <c r="H604" s="57">
        <f>H605+H608+H611</f>
        <v>2942.6</v>
      </c>
      <c r="I604" s="57">
        <f>I605+I608+I611</f>
        <v>0</v>
      </c>
      <c r="J604" s="108">
        <f t="shared" si="79"/>
        <v>2942.6</v>
      </c>
    </row>
    <row r="605" spans="2:10" ht="78" customHeight="1">
      <c r="B605" s="76" t="s">
        <v>267</v>
      </c>
      <c r="C605" s="51" t="s">
        <v>72</v>
      </c>
      <c r="D605" s="51" t="s">
        <v>68</v>
      </c>
      <c r="E605" s="51" t="s">
        <v>324</v>
      </c>
      <c r="F605" s="51" t="s">
        <v>133</v>
      </c>
      <c r="G605" s="51"/>
      <c r="H605" s="57">
        <f>H606</f>
        <v>2408</v>
      </c>
      <c r="I605" s="57">
        <f>I606</f>
        <v>0</v>
      </c>
      <c r="J605" s="108">
        <f t="shared" si="79"/>
        <v>2408</v>
      </c>
    </row>
    <row r="606" spans="2:10" ht="30">
      <c r="B606" s="76" t="s">
        <v>146</v>
      </c>
      <c r="C606" s="51" t="s">
        <v>72</v>
      </c>
      <c r="D606" s="51" t="s">
        <v>68</v>
      </c>
      <c r="E606" s="51" t="s">
        <v>324</v>
      </c>
      <c r="F606" s="51" t="s">
        <v>145</v>
      </c>
      <c r="G606" s="51"/>
      <c r="H606" s="57">
        <f>H607</f>
        <v>2408</v>
      </c>
      <c r="I606" s="57">
        <f>I607</f>
        <v>0</v>
      </c>
      <c r="J606" s="108">
        <f t="shared" si="79"/>
        <v>2408</v>
      </c>
    </row>
    <row r="607" spans="2:10" ht="15">
      <c r="B607" s="80" t="s">
        <v>119</v>
      </c>
      <c r="C607" s="52" t="s">
        <v>72</v>
      </c>
      <c r="D607" s="52" t="s">
        <v>68</v>
      </c>
      <c r="E607" s="52" t="s">
        <v>324</v>
      </c>
      <c r="F607" s="52" t="s">
        <v>145</v>
      </c>
      <c r="G607" s="52" t="s">
        <v>103</v>
      </c>
      <c r="H607" s="59">
        <f>'вед.прил 9'!I796</f>
        <v>2408</v>
      </c>
      <c r="I607" s="59">
        <f>'вед.прил 9'!J796</f>
        <v>0</v>
      </c>
      <c r="J607" s="109">
        <f t="shared" si="79"/>
        <v>2408</v>
      </c>
    </row>
    <row r="608" spans="2:10" ht="30">
      <c r="B608" s="76" t="s">
        <v>135</v>
      </c>
      <c r="C608" s="51" t="s">
        <v>72</v>
      </c>
      <c r="D608" s="51" t="s">
        <v>68</v>
      </c>
      <c r="E608" s="51" t="s">
        <v>324</v>
      </c>
      <c r="F608" s="51" t="s">
        <v>136</v>
      </c>
      <c r="G608" s="51"/>
      <c r="H608" s="57">
        <f>H609</f>
        <v>529.6</v>
      </c>
      <c r="I608" s="57">
        <f>I609</f>
        <v>0</v>
      </c>
      <c r="J608" s="108">
        <f t="shared" si="79"/>
        <v>529.6</v>
      </c>
    </row>
    <row r="609" spans="2:10" ht="30">
      <c r="B609" s="77" t="s">
        <v>139</v>
      </c>
      <c r="C609" s="51" t="s">
        <v>72</v>
      </c>
      <c r="D609" s="51" t="s">
        <v>68</v>
      </c>
      <c r="E609" s="51" t="s">
        <v>324</v>
      </c>
      <c r="F609" s="51" t="s">
        <v>138</v>
      </c>
      <c r="G609" s="51"/>
      <c r="H609" s="57">
        <f>H610</f>
        <v>529.6</v>
      </c>
      <c r="I609" s="57">
        <f>I610</f>
        <v>0</v>
      </c>
      <c r="J609" s="108">
        <f t="shared" si="79"/>
        <v>529.6</v>
      </c>
    </row>
    <row r="610" spans="2:10" ht="17.25" customHeight="1">
      <c r="B610" s="78" t="s">
        <v>119</v>
      </c>
      <c r="C610" s="52" t="s">
        <v>72</v>
      </c>
      <c r="D610" s="52" t="s">
        <v>68</v>
      </c>
      <c r="E610" s="52" t="s">
        <v>324</v>
      </c>
      <c r="F610" s="52" t="s">
        <v>138</v>
      </c>
      <c r="G610" s="52" t="s">
        <v>103</v>
      </c>
      <c r="H610" s="59">
        <f>'вед.прил 9'!I799</f>
        <v>529.6</v>
      </c>
      <c r="I610" s="59">
        <f>'вед.прил 9'!J799</f>
        <v>0</v>
      </c>
      <c r="J610" s="109">
        <f t="shared" si="79"/>
        <v>529.6</v>
      </c>
    </row>
    <row r="611" spans="2:10" ht="15">
      <c r="B611" s="77" t="s">
        <v>148</v>
      </c>
      <c r="C611" s="51" t="s">
        <v>72</v>
      </c>
      <c r="D611" s="51" t="s">
        <v>68</v>
      </c>
      <c r="E611" s="51" t="s">
        <v>324</v>
      </c>
      <c r="F611" s="51" t="s">
        <v>147</v>
      </c>
      <c r="G611" s="51"/>
      <c r="H611" s="57">
        <f>H612</f>
        <v>5</v>
      </c>
      <c r="I611" s="57">
        <f>I612</f>
        <v>0</v>
      </c>
      <c r="J611" s="108">
        <f t="shared" si="79"/>
        <v>5</v>
      </c>
    </row>
    <row r="612" spans="2:10" ht="15">
      <c r="B612" s="77" t="s">
        <v>150</v>
      </c>
      <c r="C612" s="51" t="s">
        <v>72</v>
      </c>
      <c r="D612" s="51" t="s">
        <v>68</v>
      </c>
      <c r="E612" s="51" t="s">
        <v>324</v>
      </c>
      <c r="F612" s="51" t="s">
        <v>149</v>
      </c>
      <c r="G612" s="51"/>
      <c r="H612" s="57">
        <f>H613</f>
        <v>5</v>
      </c>
      <c r="I612" s="57">
        <f>I613</f>
        <v>0</v>
      </c>
      <c r="J612" s="108">
        <f t="shared" si="79"/>
        <v>5</v>
      </c>
    </row>
    <row r="613" spans="2:10" ht="15">
      <c r="B613" s="80" t="s">
        <v>119</v>
      </c>
      <c r="C613" s="52" t="s">
        <v>72</v>
      </c>
      <c r="D613" s="52" t="s">
        <v>68</v>
      </c>
      <c r="E613" s="52" t="s">
        <v>324</v>
      </c>
      <c r="F613" s="52" t="s">
        <v>149</v>
      </c>
      <c r="G613" s="52" t="s">
        <v>103</v>
      </c>
      <c r="H613" s="59">
        <f>'вед.прил 9'!I802</f>
        <v>5</v>
      </c>
      <c r="I613" s="59">
        <f>'вед.прил 9'!J802</f>
        <v>0</v>
      </c>
      <c r="J613" s="109">
        <f t="shared" si="79"/>
        <v>5</v>
      </c>
    </row>
    <row r="614" spans="2:10" ht="30">
      <c r="B614" s="77" t="s">
        <v>44</v>
      </c>
      <c r="C614" s="51" t="s">
        <v>72</v>
      </c>
      <c r="D614" s="51" t="s">
        <v>68</v>
      </c>
      <c r="E614" s="51" t="s">
        <v>320</v>
      </c>
      <c r="F614" s="51"/>
      <c r="G614" s="51"/>
      <c r="H614" s="56">
        <f>H615</f>
        <v>497</v>
      </c>
      <c r="I614" s="56">
        <f>I615</f>
        <v>0</v>
      </c>
      <c r="J614" s="108">
        <f t="shared" si="79"/>
        <v>497</v>
      </c>
    </row>
    <row r="615" spans="2:10" ht="30">
      <c r="B615" s="77" t="s">
        <v>319</v>
      </c>
      <c r="C615" s="51" t="s">
        <v>72</v>
      </c>
      <c r="D615" s="51" t="s">
        <v>68</v>
      </c>
      <c r="E615" s="51" t="s">
        <v>320</v>
      </c>
      <c r="F615" s="51"/>
      <c r="G615" s="51"/>
      <c r="H615" s="56">
        <f>H616</f>
        <v>497</v>
      </c>
      <c r="I615" s="56">
        <f>I616</f>
        <v>0</v>
      </c>
      <c r="J615" s="108">
        <f t="shared" si="79"/>
        <v>497</v>
      </c>
    </row>
    <row r="616" spans="2:10" ht="15">
      <c r="B616" s="77" t="s">
        <v>312</v>
      </c>
      <c r="C616" s="51" t="s">
        <v>72</v>
      </c>
      <c r="D616" s="51" t="s">
        <v>68</v>
      </c>
      <c r="E616" s="51" t="s">
        <v>321</v>
      </c>
      <c r="F616" s="51"/>
      <c r="G616" s="51"/>
      <c r="H616" s="57">
        <f>H617+H620</f>
        <v>497</v>
      </c>
      <c r="I616" s="57">
        <f>I617+I620</f>
        <v>0</v>
      </c>
      <c r="J616" s="108">
        <f t="shared" si="79"/>
        <v>497</v>
      </c>
    </row>
    <row r="617" spans="2:10" ht="30">
      <c r="B617" s="76" t="s">
        <v>135</v>
      </c>
      <c r="C617" s="51" t="s">
        <v>72</v>
      </c>
      <c r="D617" s="51" t="s">
        <v>68</v>
      </c>
      <c r="E617" s="51" t="s">
        <v>321</v>
      </c>
      <c r="F617" s="51" t="s">
        <v>136</v>
      </c>
      <c r="G617" s="51"/>
      <c r="H617" s="57">
        <f>H618</f>
        <v>447</v>
      </c>
      <c r="I617" s="57">
        <f>I618</f>
        <v>0</v>
      </c>
      <c r="J617" s="108">
        <f t="shared" si="79"/>
        <v>447</v>
      </c>
    </row>
    <row r="618" spans="2:10" ht="30">
      <c r="B618" s="77" t="s">
        <v>139</v>
      </c>
      <c r="C618" s="51" t="s">
        <v>72</v>
      </c>
      <c r="D618" s="51" t="s">
        <v>68</v>
      </c>
      <c r="E618" s="51" t="s">
        <v>321</v>
      </c>
      <c r="F618" s="51" t="s">
        <v>138</v>
      </c>
      <c r="G618" s="51"/>
      <c r="H618" s="57">
        <f>H619</f>
        <v>447</v>
      </c>
      <c r="I618" s="57">
        <f>I619</f>
        <v>0</v>
      </c>
      <c r="J618" s="108">
        <f t="shared" si="79"/>
        <v>447</v>
      </c>
    </row>
    <row r="619" spans="2:10" ht="15">
      <c r="B619" s="80" t="s">
        <v>119</v>
      </c>
      <c r="C619" s="52" t="s">
        <v>72</v>
      </c>
      <c r="D619" s="52" t="s">
        <v>68</v>
      </c>
      <c r="E619" s="52" t="s">
        <v>321</v>
      </c>
      <c r="F619" s="52" t="s">
        <v>138</v>
      </c>
      <c r="G619" s="52" t="s">
        <v>103</v>
      </c>
      <c r="H619" s="59">
        <f>'вед.прил 9'!I808</f>
        <v>447</v>
      </c>
      <c r="I619" s="59">
        <f>'вед.прил 9'!J808</f>
        <v>0</v>
      </c>
      <c r="J619" s="109">
        <f t="shared" si="79"/>
        <v>447</v>
      </c>
    </row>
    <row r="620" spans="2:10" ht="28.5" customHeight="1">
      <c r="B620" s="76" t="s">
        <v>152</v>
      </c>
      <c r="C620" s="51" t="s">
        <v>72</v>
      </c>
      <c r="D620" s="51" t="s">
        <v>68</v>
      </c>
      <c r="E620" s="51" t="s">
        <v>321</v>
      </c>
      <c r="F620" s="51" t="s">
        <v>151</v>
      </c>
      <c r="G620" s="51"/>
      <c r="H620" s="57">
        <f>H621</f>
        <v>50</v>
      </c>
      <c r="I620" s="57">
        <f>I621</f>
        <v>0</v>
      </c>
      <c r="J620" s="108">
        <f t="shared" si="79"/>
        <v>50</v>
      </c>
    </row>
    <row r="621" spans="2:10" ht="15">
      <c r="B621" s="76" t="s">
        <v>9</v>
      </c>
      <c r="C621" s="51" t="s">
        <v>72</v>
      </c>
      <c r="D621" s="51" t="s">
        <v>68</v>
      </c>
      <c r="E621" s="51" t="s">
        <v>321</v>
      </c>
      <c r="F621" s="51" t="s">
        <v>8</v>
      </c>
      <c r="G621" s="51"/>
      <c r="H621" s="57">
        <f>H622</f>
        <v>50</v>
      </c>
      <c r="I621" s="57">
        <f>I622</f>
        <v>0</v>
      </c>
      <c r="J621" s="108">
        <f t="shared" si="79"/>
        <v>50</v>
      </c>
    </row>
    <row r="622" spans="2:10" ht="15">
      <c r="B622" s="80" t="s">
        <v>119</v>
      </c>
      <c r="C622" s="52" t="s">
        <v>72</v>
      </c>
      <c r="D622" s="52" t="s">
        <v>68</v>
      </c>
      <c r="E622" s="52" t="s">
        <v>321</v>
      </c>
      <c r="F622" s="52" t="s">
        <v>8</v>
      </c>
      <c r="G622" s="52" t="s">
        <v>103</v>
      </c>
      <c r="H622" s="59">
        <f>'вед.прил 9'!I811</f>
        <v>50</v>
      </c>
      <c r="I622" s="59">
        <f>'вед.прил 9'!J811</f>
        <v>0</v>
      </c>
      <c r="J622" s="109">
        <f t="shared" si="79"/>
        <v>50</v>
      </c>
    </row>
    <row r="623" spans="2:10" ht="29.25" customHeight="1">
      <c r="B623" s="79" t="s">
        <v>116</v>
      </c>
      <c r="C623" s="53" t="s">
        <v>72</v>
      </c>
      <c r="D623" s="53" t="s">
        <v>71</v>
      </c>
      <c r="E623" s="53"/>
      <c r="F623" s="53"/>
      <c r="G623" s="53"/>
      <c r="H623" s="54">
        <f>H624</f>
        <v>6832.2</v>
      </c>
      <c r="I623" s="54">
        <f>I624</f>
        <v>8</v>
      </c>
      <c r="J623" s="107">
        <f t="shared" si="79"/>
        <v>6840.2</v>
      </c>
    </row>
    <row r="624" spans="2:10" ht="15">
      <c r="B624" s="76" t="s">
        <v>37</v>
      </c>
      <c r="C624" s="51" t="s">
        <v>72</v>
      </c>
      <c r="D624" s="51" t="s">
        <v>71</v>
      </c>
      <c r="E624" s="51" t="s">
        <v>283</v>
      </c>
      <c r="F624" s="51"/>
      <c r="G624" s="51"/>
      <c r="H624" s="57">
        <f>H625+H639+H635</f>
        <v>6832.2</v>
      </c>
      <c r="I624" s="57">
        <f>I625+I639+I635</f>
        <v>8</v>
      </c>
      <c r="J624" s="108">
        <f t="shared" si="79"/>
        <v>6840.2</v>
      </c>
    </row>
    <row r="625" spans="2:10" ht="30">
      <c r="B625" s="81" t="s">
        <v>132</v>
      </c>
      <c r="C625" s="51" t="s">
        <v>72</v>
      </c>
      <c r="D625" s="51" t="s">
        <v>71</v>
      </c>
      <c r="E625" s="51" t="s">
        <v>284</v>
      </c>
      <c r="F625" s="51"/>
      <c r="G625" s="51"/>
      <c r="H625" s="57">
        <f>H626+H629+H632</f>
        <v>2978.2</v>
      </c>
      <c r="I625" s="57">
        <f>I626+I629+I632</f>
        <v>0</v>
      </c>
      <c r="J625" s="108">
        <f t="shared" si="79"/>
        <v>2978.2</v>
      </c>
    </row>
    <row r="626" spans="2:10" ht="77.25" customHeight="1">
      <c r="B626" s="76" t="s">
        <v>267</v>
      </c>
      <c r="C626" s="51" t="s">
        <v>72</v>
      </c>
      <c r="D626" s="51" t="s">
        <v>71</v>
      </c>
      <c r="E626" s="51" t="s">
        <v>284</v>
      </c>
      <c r="F626" s="51" t="s">
        <v>133</v>
      </c>
      <c r="G626" s="51"/>
      <c r="H626" s="56">
        <f>H627</f>
        <v>2936.5</v>
      </c>
      <c r="I626" s="56">
        <f>I627</f>
        <v>0</v>
      </c>
      <c r="J626" s="108">
        <f t="shared" si="79"/>
        <v>2936.5</v>
      </c>
    </row>
    <row r="627" spans="2:10" ht="30">
      <c r="B627" s="76" t="s">
        <v>137</v>
      </c>
      <c r="C627" s="51" t="s">
        <v>72</v>
      </c>
      <c r="D627" s="51" t="s">
        <v>71</v>
      </c>
      <c r="E627" s="51" t="s">
        <v>284</v>
      </c>
      <c r="F627" s="51" t="s">
        <v>134</v>
      </c>
      <c r="G627" s="51"/>
      <c r="H627" s="57">
        <f>H628</f>
        <v>2936.5</v>
      </c>
      <c r="I627" s="57">
        <f>I628</f>
        <v>0</v>
      </c>
      <c r="J627" s="108">
        <f t="shared" si="79"/>
        <v>2936.5</v>
      </c>
    </row>
    <row r="628" spans="2:10" ht="15">
      <c r="B628" s="78" t="s">
        <v>119</v>
      </c>
      <c r="C628" s="52" t="s">
        <v>72</v>
      </c>
      <c r="D628" s="52" t="s">
        <v>71</v>
      </c>
      <c r="E628" s="52" t="s">
        <v>284</v>
      </c>
      <c r="F628" s="52" t="s">
        <v>134</v>
      </c>
      <c r="G628" s="52" t="s">
        <v>103</v>
      </c>
      <c r="H628" s="59">
        <f>'вед.прил 9'!I817</f>
        <v>2936.5</v>
      </c>
      <c r="I628" s="59">
        <f>'вед.прил 9'!J817</f>
        <v>0</v>
      </c>
      <c r="J628" s="109">
        <f t="shared" si="79"/>
        <v>2936.5</v>
      </c>
    </row>
    <row r="629" spans="2:10" ht="30">
      <c r="B629" s="76" t="s">
        <v>135</v>
      </c>
      <c r="C629" s="51" t="s">
        <v>72</v>
      </c>
      <c r="D629" s="51" t="s">
        <v>71</v>
      </c>
      <c r="E629" s="51" t="s">
        <v>284</v>
      </c>
      <c r="F629" s="51" t="s">
        <v>136</v>
      </c>
      <c r="G629" s="51"/>
      <c r="H629" s="56">
        <f>H630</f>
        <v>36.7</v>
      </c>
      <c r="I629" s="56">
        <f>I630</f>
        <v>0</v>
      </c>
      <c r="J629" s="108">
        <f aca="true" t="shared" si="89" ref="J629:J696">H629+I629</f>
        <v>36.7</v>
      </c>
    </row>
    <row r="630" spans="2:10" ht="30">
      <c r="B630" s="77" t="s">
        <v>139</v>
      </c>
      <c r="C630" s="51" t="s">
        <v>72</v>
      </c>
      <c r="D630" s="51" t="s">
        <v>71</v>
      </c>
      <c r="E630" s="51" t="s">
        <v>284</v>
      </c>
      <c r="F630" s="51" t="s">
        <v>138</v>
      </c>
      <c r="G630" s="51"/>
      <c r="H630" s="57">
        <f>H631</f>
        <v>36.7</v>
      </c>
      <c r="I630" s="57">
        <f>I631</f>
        <v>0</v>
      </c>
      <c r="J630" s="108">
        <f t="shared" si="89"/>
        <v>36.7</v>
      </c>
    </row>
    <row r="631" spans="2:10" ht="15">
      <c r="B631" s="78" t="s">
        <v>119</v>
      </c>
      <c r="C631" s="52" t="s">
        <v>72</v>
      </c>
      <c r="D631" s="52" t="s">
        <v>71</v>
      </c>
      <c r="E631" s="52" t="s">
        <v>284</v>
      </c>
      <c r="F631" s="52" t="s">
        <v>138</v>
      </c>
      <c r="G631" s="52" t="s">
        <v>103</v>
      </c>
      <c r="H631" s="59">
        <f>'вед.прил 9'!I820</f>
        <v>36.7</v>
      </c>
      <c r="I631" s="59">
        <f>'вед.прил 9'!J820</f>
        <v>0</v>
      </c>
      <c r="J631" s="109">
        <f t="shared" si="89"/>
        <v>36.7</v>
      </c>
    </row>
    <row r="632" spans="2:10" ht="15">
      <c r="B632" s="77" t="s">
        <v>148</v>
      </c>
      <c r="C632" s="51" t="s">
        <v>72</v>
      </c>
      <c r="D632" s="51" t="s">
        <v>71</v>
      </c>
      <c r="E632" s="51" t="s">
        <v>284</v>
      </c>
      <c r="F632" s="51" t="s">
        <v>147</v>
      </c>
      <c r="G632" s="51"/>
      <c r="H632" s="57">
        <f>H633</f>
        <v>5</v>
      </c>
      <c r="I632" s="57">
        <f>I633</f>
        <v>0</v>
      </c>
      <c r="J632" s="108">
        <f t="shared" si="89"/>
        <v>5</v>
      </c>
    </row>
    <row r="633" spans="2:10" ht="15">
      <c r="B633" s="77" t="s">
        <v>150</v>
      </c>
      <c r="C633" s="51" t="s">
        <v>72</v>
      </c>
      <c r="D633" s="51" t="s">
        <v>71</v>
      </c>
      <c r="E633" s="51" t="s">
        <v>284</v>
      </c>
      <c r="F633" s="51" t="s">
        <v>149</v>
      </c>
      <c r="G633" s="51"/>
      <c r="H633" s="57">
        <f>H634</f>
        <v>5</v>
      </c>
      <c r="I633" s="57">
        <f>I634</f>
        <v>0</v>
      </c>
      <c r="J633" s="108">
        <f t="shared" si="89"/>
        <v>5</v>
      </c>
    </row>
    <row r="634" spans="2:10" ht="15">
      <c r="B634" s="80" t="s">
        <v>119</v>
      </c>
      <c r="C634" s="52" t="s">
        <v>72</v>
      </c>
      <c r="D634" s="52" t="s">
        <v>71</v>
      </c>
      <c r="E634" s="52" t="s">
        <v>284</v>
      </c>
      <c r="F634" s="52" t="s">
        <v>149</v>
      </c>
      <c r="G634" s="52" t="s">
        <v>103</v>
      </c>
      <c r="H634" s="59">
        <f>'вед.прил 9'!I823</f>
        <v>5</v>
      </c>
      <c r="I634" s="59">
        <f>'вед.прил 9'!J823</f>
        <v>0</v>
      </c>
      <c r="J634" s="109">
        <f t="shared" si="89"/>
        <v>5</v>
      </c>
    </row>
    <row r="635" spans="2:10" ht="45">
      <c r="B635" s="77" t="s">
        <v>465</v>
      </c>
      <c r="C635" s="51" t="s">
        <v>72</v>
      </c>
      <c r="D635" s="51" t="s">
        <v>71</v>
      </c>
      <c r="E635" s="51" t="s">
        <v>493</v>
      </c>
      <c r="F635" s="52"/>
      <c r="G635" s="52"/>
      <c r="H635" s="57">
        <f aca="true" t="shared" si="90" ref="H635:J637">H636</f>
        <v>0</v>
      </c>
      <c r="I635" s="57">
        <f t="shared" si="90"/>
        <v>8</v>
      </c>
      <c r="J635" s="108">
        <f t="shared" si="90"/>
        <v>8</v>
      </c>
    </row>
    <row r="636" spans="2:10" ht="30">
      <c r="B636" s="76" t="s">
        <v>135</v>
      </c>
      <c r="C636" s="51" t="s">
        <v>72</v>
      </c>
      <c r="D636" s="51" t="s">
        <v>71</v>
      </c>
      <c r="E636" s="51" t="s">
        <v>493</v>
      </c>
      <c r="F636" s="51" t="s">
        <v>136</v>
      </c>
      <c r="G636" s="51"/>
      <c r="H636" s="57">
        <f t="shared" si="90"/>
        <v>0</v>
      </c>
      <c r="I636" s="57">
        <f t="shared" si="90"/>
        <v>8</v>
      </c>
      <c r="J636" s="108">
        <f t="shared" si="90"/>
        <v>8</v>
      </c>
    </row>
    <row r="637" spans="2:10" ht="30">
      <c r="B637" s="77" t="s">
        <v>139</v>
      </c>
      <c r="C637" s="51" t="s">
        <v>72</v>
      </c>
      <c r="D637" s="51" t="s">
        <v>71</v>
      </c>
      <c r="E637" s="51" t="s">
        <v>493</v>
      </c>
      <c r="F637" s="51" t="s">
        <v>138</v>
      </c>
      <c r="G637" s="51"/>
      <c r="H637" s="57">
        <f t="shared" si="90"/>
        <v>0</v>
      </c>
      <c r="I637" s="57">
        <f t="shared" si="90"/>
        <v>8</v>
      </c>
      <c r="J637" s="108">
        <f t="shared" si="90"/>
        <v>8</v>
      </c>
    </row>
    <row r="638" spans="2:10" ht="15">
      <c r="B638" s="78" t="s">
        <v>119</v>
      </c>
      <c r="C638" s="52" t="s">
        <v>72</v>
      </c>
      <c r="D638" s="52" t="s">
        <v>71</v>
      </c>
      <c r="E638" s="52" t="s">
        <v>493</v>
      </c>
      <c r="F638" s="52" t="s">
        <v>138</v>
      </c>
      <c r="G638" s="52" t="s">
        <v>103</v>
      </c>
      <c r="H638" s="59">
        <f>'вед.прил 9'!I827</f>
        <v>0</v>
      </c>
      <c r="I638" s="59">
        <f>'вед.прил 9'!J827</f>
        <v>8</v>
      </c>
      <c r="J638" s="109">
        <f>'вед.прил 9'!K827</f>
        <v>8</v>
      </c>
    </row>
    <row r="639" spans="2:10" ht="30">
      <c r="B639" s="76" t="s">
        <v>228</v>
      </c>
      <c r="C639" s="51" t="s">
        <v>72</v>
      </c>
      <c r="D639" s="51" t="s">
        <v>71</v>
      </c>
      <c r="E639" s="51" t="s">
        <v>229</v>
      </c>
      <c r="F639" s="51"/>
      <c r="G639" s="51"/>
      <c r="H639" s="57">
        <f>H640+H643+H646</f>
        <v>3854</v>
      </c>
      <c r="I639" s="57">
        <f>I640+I643+I646</f>
        <v>0</v>
      </c>
      <c r="J639" s="108">
        <f t="shared" si="89"/>
        <v>3854</v>
      </c>
    </row>
    <row r="640" spans="2:10" ht="77.25" customHeight="1">
      <c r="B640" s="76" t="s">
        <v>267</v>
      </c>
      <c r="C640" s="51" t="s">
        <v>72</v>
      </c>
      <c r="D640" s="51" t="s">
        <v>71</v>
      </c>
      <c r="E640" s="51" t="s">
        <v>229</v>
      </c>
      <c r="F640" s="51" t="s">
        <v>133</v>
      </c>
      <c r="G640" s="51"/>
      <c r="H640" s="57">
        <f>H641</f>
        <v>3558</v>
      </c>
      <c r="I640" s="57">
        <f>I641</f>
        <v>0</v>
      </c>
      <c r="J640" s="108">
        <f t="shared" si="89"/>
        <v>3558</v>
      </c>
    </row>
    <row r="641" spans="2:10" ht="30">
      <c r="B641" s="76" t="s">
        <v>146</v>
      </c>
      <c r="C641" s="51" t="s">
        <v>72</v>
      </c>
      <c r="D641" s="51" t="s">
        <v>71</v>
      </c>
      <c r="E641" s="51" t="s">
        <v>229</v>
      </c>
      <c r="F641" s="51" t="s">
        <v>145</v>
      </c>
      <c r="G641" s="51"/>
      <c r="H641" s="57">
        <f>H642</f>
        <v>3558</v>
      </c>
      <c r="I641" s="57">
        <f>I642</f>
        <v>0</v>
      </c>
      <c r="J641" s="108">
        <f t="shared" si="89"/>
        <v>3558</v>
      </c>
    </row>
    <row r="642" spans="2:10" ht="15">
      <c r="B642" s="80" t="s">
        <v>119</v>
      </c>
      <c r="C642" s="52" t="s">
        <v>72</v>
      </c>
      <c r="D642" s="52" t="s">
        <v>71</v>
      </c>
      <c r="E642" s="52" t="s">
        <v>229</v>
      </c>
      <c r="F642" s="52" t="s">
        <v>145</v>
      </c>
      <c r="G642" s="52" t="s">
        <v>103</v>
      </c>
      <c r="H642" s="59">
        <f>'вед.прил 9'!I831</f>
        <v>3558</v>
      </c>
      <c r="I642" s="59">
        <f>'вед.прил 9'!J831</f>
        <v>0</v>
      </c>
      <c r="J642" s="109">
        <f t="shared" si="89"/>
        <v>3558</v>
      </c>
    </row>
    <row r="643" spans="2:10" ht="30">
      <c r="B643" s="76" t="s">
        <v>135</v>
      </c>
      <c r="C643" s="51" t="s">
        <v>72</v>
      </c>
      <c r="D643" s="51" t="s">
        <v>71</v>
      </c>
      <c r="E643" s="51" t="s">
        <v>229</v>
      </c>
      <c r="F643" s="51" t="s">
        <v>136</v>
      </c>
      <c r="G643" s="51"/>
      <c r="H643" s="57">
        <f>H644</f>
        <v>291</v>
      </c>
      <c r="I643" s="57">
        <f>I644</f>
        <v>0</v>
      </c>
      <c r="J643" s="108">
        <f t="shared" si="89"/>
        <v>291</v>
      </c>
    </row>
    <row r="644" spans="2:10" ht="30">
      <c r="B644" s="77" t="s">
        <v>139</v>
      </c>
      <c r="C644" s="51" t="s">
        <v>72</v>
      </c>
      <c r="D644" s="51" t="s">
        <v>71</v>
      </c>
      <c r="E644" s="51" t="s">
        <v>229</v>
      </c>
      <c r="F644" s="51" t="s">
        <v>138</v>
      </c>
      <c r="G644" s="51"/>
      <c r="H644" s="57">
        <f>H645</f>
        <v>291</v>
      </c>
      <c r="I644" s="57">
        <f>I645</f>
        <v>0</v>
      </c>
      <c r="J644" s="108">
        <f t="shared" si="89"/>
        <v>291</v>
      </c>
    </row>
    <row r="645" spans="2:10" ht="15">
      <c r="B645" s="78" t="s">
        <v>119</v>
      </c>
      <c r="C645" s="52" t="s">
        <v>72</v>
      </c>
      <c r="D645" s="52" t="s">
        <v>71</v>
      </c>
      <c r="E645" s="52" t="s">
        <v>229</v>
      </c>
      <c r="F645" s="52" t="s">
        <v>138</v>
      </c>
      <c r="G645" s="52" t="s">
        <v>103</v>
      </c>
      <c r="H645" s="59">
        <f>'вед.прил 9'!I834</f>
        <v>291</v>
      </c>
      <c r="I645" s="59">
        <f>'вед.прил 9'!J834</f>
        <v>0</v>
      </c>
      <c r="J645" s="109">
        <f t="shared" si="89"/>
        <v>291</v>
      </c>
    </row>
    <row r="646" spans="2:10" ht="15">
      <c r="B646" s="77" t="s">
        <v>148</v>
      </c>
      <c r="C646" s="51" t="s">
        <v>72</v>
      </c>
      <c r="D646" s="51" t="s">
        <v>71</v>
      </c>
      <c r="E646" s="51" t="s">
        <v>229</v>
      </c>
      <c r="F646" s="51" t="s">
        <v>147</v>
      </c>
      <c r="G646" s="51"/>
      <c r="H646" s="57">
        <f>H647</f>
        <v>5</v>
      </c>
      <c r="I646" s="57">
        <f>I647</f>
        <v>0</v>
      </c>
      <c r="J646" s="108">
        <f t="shared" si="89"/>
        <v>5</v>
      </c>
    </row>
    <row r="647" spans="2:10" ht="19.5" customHeight="1">
      <c r="B647" s="77" t="s">
        <v>150</v>
      </c>
      <c r="C647" s="51" t="s">
        <v>72</v>
      </c>
      <c r="D647" s="51" t="s">
        <v>71</v>
      </c>
      <c r="E647" s="51" t="s">
        <v>229</v>
      </c>
      <c r="F647" s="51" t="s">
        <v>149</v>
      </c>
      <c r="G647" s="51"/>
      <c r="H647" s="57">
        <f>H648</f>
        <v>5</v>
      </c>
      <c r="I647" s="57">
        <f>I648</f>
        <v>0</v>
      </c>
      <c r="J647" s="108">
        <f t="shared" si="89"/>
        <v>5</v>
      </c>
    </row>
    <row r="648" spans="2:10" ht="15">
      <c r="B648" s="80" t="s">
        <v>119</v>
      </c>
      <c r="C648" s="52" t="s">
        <v>72</v>
      </c>
      <c r="D648" s="52" t="s">
        <v>71</v>
      </c>
      <c r="E648" s="52" t="s">
        <v>229</v>
      </c>
      <c r="F648" s="52" t="s">
        <v>149</v>
      </c>
      <c r="G648" s="52" t="s">
        <v>103</v>
      </c>
      <c r="H648" s="59">
        <f>'вед.прил 9'!I837</f>
        <v>5</v>
      </c>
      <c r="I648" s="59">
        <f>'вед.прил 9'!J837</f>
        <v>0</v>
      </c>
      <c r="J648" s="109">
        <f t="shared" si="89"/>
        <v>5</v>
      </c>
    </row>
    <row r="649" spans="2:10" ht="15">
      <c r="B649" s="79" t="s">
        <v>65</v>
      </c>
      <c r="C649" s="53" t="s">
        <v>82</v>
      </c>
      <c r="D649" s="51"/>
      <c r="E649" s="51"/>
      <c r="F649" s="51"/>
      <c r="G649" s="51"/>
      <c r="H649" s="55">
        <f>H652+H658+H679+H722</f>
        <v>42416.2</v>
      </c>
      <c r="I649" s="55">
        <f>I652+I658+I679+I722</f>
        <v>0</v>
      </c>
      <c r="J649" s="107">
        <f t="shared" si="89"/>
        <v>42416.2</v>
      </c>
    </row>
    <row r="650" spans="2:10" ht="15">
      <c r="B650" s="99" t="s">
        <v>119</v>
      </c>
      <c r="C650" s="53" t="s">
        <v>82</v>
      </c>
      <c r="D650" s="51"/>
      <c r="E650" s="51"/>
      <c r="F650" s="51"/>
      <c r="G650" s="53" t="s">
        <v>103</v>
      </c>
      <c r="H650" s="55">
        <f>H657+H667+H671+H678+H714</f>
        <v>9255.099999999999</v>
      </c>
      <c r="I650" s="55">
        <f>I657+I667+I671+I678+I714</f>
        <v>0</v>
      </c>
      <c r="J650" s="107">
        <f t="shared" si="89"/>
        <v>9255.099999999999</v>
      </c>
    </row>
    <row r="651" spans="2:10" ht="15">
      <c r="B651" s="99" t="s">
        <v>120</v>
      </c>
      <c r="C651" s="53" t="s">
        <v>82</v>
      </c>
      <c r="D651" s="51"/>
      <c r="E651" s="51"/>
      <c r="F651" s="51"/>
      <c r="G651" s="53" t="s">
        <v>104</v>
      </c>
      <c r="H651" s="55">
        <f>H684+H688+H692+H696+H700+H702+H706+H710+H721+H727+H730+H663+H718</f>
        <v>33161.1</v>
      </c>
      <c r="I651" s="55">
        <f>I684+I688+I692+I696+I700+I702+I706+I710+I721+I727+I730+I663+I718</f>
        <v>0</v>
      </c>
      <c r="J651" s="107">
        <f t="shared" si="89"/>
        <v>33161.1</v>
      </c>
    </row>
    <row r="652" spans="2:10" ht="14.25">
      <c r="B652" s="79" t="s">
        <v>66</v>
      </c>
      <c r="C652" s="53">
        <v>10</v>
      </c>
      <c r="D652" s="53" t="s">
        <v>68</v>
      </c>
      <c r="E652" s="53"/>
      <c r="F652" s="53"/>
      <c r="G652" s="53"/>
      <c r="H652" s="55">
        <f aca="true" t="shared" si="91" ref="H652:I656">H653</f>
        <v>7200</v>
      </c>
      <c r="I652" s="55">
        <f t="shared" si="91"/>
        <v>0</v>
      </c>
      <c r="J652" s="107">
        <f t="shared" si="89"/>
        <v>7200</v>
      </c>
    </row>
    <row r="653" spans="2:10" ht="15">
      <c r="B653" s="76" t="s">
        <v>37</v>
      </c>
      <c r="C653" s="51" t="s">
        <v>82</v>
      </c>
      <c r="D653" s="51" t="s">
        <v>68</v>
      </c>
      <c r="E653" s="51" t="s">
        <v>283</v>
      </c>
      <c r="F653" s="51"/>
      <c r="G653" s="51"/>
      <c r="H653" s="56">
        <f t="shared" si="91"/>
        <v>7200</v>
      </c>
      <c r="I653" s="56">
        <f t="shared" si="91"/>
        <v>0</v>
      </c>
      <c r="J653" s="108">
        <f t="shared" si="89"/>
        <v>7200</v>
      </c>
    </row>
    <row r="654" spans="2:10" ht="45">
      <c r="B654" s="76" t="s">
        <v>263</v>
      </c>
      <c r="C654" s="51">
        <v>10</v>
      </c>
      <c r="D654" s="51" t="s">
        <v>68</v>
      </c>
      <c r="E654" s="51" t="s">
        <v>349</v>
      </c>
      <c r="F654" s="51"/>
      <c r="G654" s="51"/>
      <c r="H654" s="56">
        <f t="shared" si="91"/>
        <v>7200</v>
      </c>
      <c r="I654" s="56">
        <f t="shared" si="91"/>
        <v>0</v>
      </c>
      <c r="J654" s="108">
        <f t="shared" si="89"/>
        <v>7200</v>
      </c>
    </row>
    <row r="655" spans="2:10" ht="30">
      <c r="B655" s="76" t="s">
        <v>152</v>
      </c>
      <c r="C655" s="51">
        <v>10</v>
      </c>
      <c r="D655" s="51" t="s">
        <v>68</v>
      </c>
      <c r="E655" s="51" t="s">
        <v>349</v>
      </c>
      <c r="F655" s="51" t="s">
        <v>151</v>
      </c>
      <c r="G655" s="51"/>
      <c r="H655" s="56">
        <f t="shared" si="91"/>
        <v>7200</v>
      </c>
      <c r="I655" s="56">
        <f t="shared" si="91"/>
        <v>0</v>
      </c>
      <c r="J655" s="108">
        <f t="shared" si="89"/>
        <v>7200</v>
      </c>
    </row>
    <row r="656" spans="2:10" ht="32.25" customHeight="1">
      <c r="B656" s="76" t="s">
        <v>233</v>
      </c>
      <c r="C656" s="51">
        <v>10</v>
      </c>
      <c r="D656" s="51" t="s">
        <v>68</v>
      </c>
      <c r="E656" s="51" t="s">
        <v>349</v>
      </c>
      <c r="F656" s="51" t="s">
        <v>155</v>
      </c>
      <c r="G656" s="51"/>
      <c r="H656" s="56">
        <f t="shared" si="91"/>
        <v>7200</v>
      </c>
      <c r="I656" s="56">
        <f t="shared" si="91"/>
        <v>0</v>
      </c>
      <c r="J656" s="108">
        <f t="shared" si="89"/>
        <v>7200</v>
      </c>
    </row>
    <row r="657" spans="2:10" ht="15">
      <c r="B657" s="78" t="s">
        <v>119</v>
      </c>
      <c r="C657" s="52">
        <v>10</v>
      </c>
      <c r="D657" s="52" t="s">
        <v>68</v>
      </c>
      <c r="E657" s="52" t="s">
        <v>349</v>
      </c>
      <c r="F657" s="52" t="s">
        <v>155</v>
      </c>
      <c r="G657" s="52" t="s">
        <v>103</v>
      </c>
      <c r="H657" s="58">
        <f>'вед.прил 9'!I512</f>
        <v>7200</v>
      </c>
      <c r="I657" s="58">
        <f>'вед.прил 9'!J512</f>
        <v>0</v>
      </c>
      <c r="J657" s="109">
        <f t="shared" si="89"/>
        <v>7200</v>
      </c>
    </row>
    <row r="658" spans="2:10" ht="14.25">
      <c r="B658" s="82" t="s">
        <v>80</v>
      </c>
      <c r="C658" s="53" t="s">
        <v>82</v>
      </c>
      <c r="D658" s="53" t="s">
        <v>69</v>
      </c>
      <c r="E658" s="53"/>
      <c r="F658" s="53"/>
      <c r="G658" s="53"/>
      <c r="H658" s="55">
        <f>H659+H672</f>
        <v>3065.5</v>
      </c>
      <c r="I658" s="55">
        <f>I659+I672</f>
        <v>0</v>
      </c>
      <c r="J658" s="107">
        <f t="shared" si="89"/>
        <v>3065.5</v>
      </c>
    </row>
    <row r="659" spans="2:10" ht="15">
      <c r="B659" s="76" t="s">
        <v>37</v>
      </c>
      <c r="C659" s="51" t="s">
        <v>82</v>
      </c>
      <c r="D659" s="51" t="s">
        <v>69</v>
      </c>
      <c r="E659" s="51" t="s">
        <v>157</v>
      </c>
      <c r="F659" s="51"/>
      <c r="G659" s="51"/>
      <c r="H659" s="56">
        <f>H664+H668+H663</f>
        <v>1166.7</v>
      </c>
      <c r="I659" s="56">
        <f>I664+I668+I663</f>
        <v>0</v>
      </c>
      <c r="J659" s="108">
        <f t="shared" si="89"/>
        <v>1166.7</v>
      </c>
    </row>
    <row r="660" spans="2:10" ht="105">
      <c r="B660" s="150" t="s">
        <v>481</v>
      </c>
      <c r="C660" s="51" t="s">
        <v>82</v>
      </c>
      <c r="D660" s="51" t="s">
        <v>69</v>
      </c>
      <c r="E660" s="51" t="s">
        <v>482</v>
      </c>
      <c r="F660" s="51"/>
      <c r="G660" s="51"/>
      <c r="H660" s="56">
        <f aca="true" t="shared" si="92" ref="H660:I662">H661</f>
        <v>1034.7</v>
      </c>
      <c r="I660" s="56">
        <f t="shared" si="92"/>
        <v>0</v>
      </c>
      <c r="J660" s="108">
        <f t="shared" si="89"/>
        <v>1034.7</v>
      </c>
    </row>
    <row r="661" spans="2:10" ht="30">
      <c r="B661" s="77" t="s">
        <v>152</v>
      </c>
      <c r="C661" s="51" t="s">
        <v>82</v>
      </c>
      <c r="D661" s="51" t="s">
        <v>69</v>
      </c>
      <c r="E661" s="51" t="s">
        <v>482</v>
      </c>
      <c r="F661" s="51" t="s">
        <v>151</v>
      </c>
      <c r="G661" s="51"/>
      <c r="H661" s="56">
        <f t="shared" si="92"/>
        <v>1034.7</v>
      </c>
      <c r="I661" s="56">
        <f t="shared" si="92"/>
        <v>0</v>
      </c>
      <c r="J661" s="108">
        <f t="shared" si="89"/>
        <v>1034.7</v>
      </c>
    </row>
    <row r="662" spans="2:10" ht="30" customHeight="1">
      <c r="B662" s="77" t="s">
        <v>233</v>
      </c>
      <c r="C662" s="51" t="s">
        <v>82</v>
      </c>
      <c r="D662" s="51" t="s">
        <v>69</v>
      </c>
      <c r="E662" s="51" t="s">
        <v>482</v>
      </c>
      <c r="F662" s="51" t="s">
        <v>155</v>
      </c>
      <c r="G662" s="51"/>
      <c r="H662" s="56">
        <f t="shared" si="92"/>
        <v>1034.7</v>
      </c>
      <c r="I662" s="56">
        <f t="shared" si="92"/>
        <v>0</v>
      </c>
      <c r="J662" s="108">
        <f t="shared" si="89"/>
        <v>1034.7</v>
      </c>
    </row>
    <row r="663" spans="2:10" ht="15">
      <c r="B663" s="78" t="s">
        <v>120</v>
      </c>
      <c r="C663" s="52" t="s">
        <v>82</v>
      </c>
      <c r="D663" s="52" t="s">
        <v>69</v>
      </c>
      <c r="E663" s="52" t="s">
        <v>482</v>
      </c>
      <c r="F663" s="52" t="s">
        <v>155</v>
      </c>
      <c r="G663" s="52" t="s">
        <v>104</v>
      </c>
      <c r="H663" s="58">
        <f>'вед.прил 9'!I904</f>
        <v>1034.7</v>
      </c>
      <c r="I663" s="58">
        <f>'вед.прил 9'!J904</f>
        <v>0</v>
      </c>
      <c r="J663" s="109">
        <f t="shared" si="89"/>
        <v>1034.7</v>
      </c>
    </row>
    <row r="664" spans="2:10" ht="60">
      <c r="B664" s="86" t="s">
        <v>266</v>
      </c>
      <c r="C664" s="51" t="s">
        <v>82</v>
      </c>
      <c r="D664" s="51" t="s">
        <v>69</v>
      </c>
      <c r="E664" s="51" t="s">
        <v>346</v>
      </c>
      <c r="F664" s="51"/>
      <c r="G664" s="51"/>
      <c r="H664" s="56">
        <f aca="true" t="shared" si="93" ref="H664:I666">H665</f>
        <v>42</v>
      </c>
      <c r="I664" s="56">
        <f t="shared" si="93"/>
        <v>0</v>
      </c>
      <c r="J664" s="108">
        <f t="shared" si="89"/>
        <v>42</v>
      </c>
    </row>
    <row r="665" spans="2:10" ht="30">
      <c r="B665" s="76" t="s">
        <v>152</v>
      </c>
      <c r="C665" s="51">
        <v>10</v>
      </c>
      <c r="D665" s="51" t="s">
        <v>69</v>
      </c>
      <c r="E665" s="51" t="s">
        <v>346</v>
      </c>
      <c r="F665" s="51" t="s">
        <v>151</v>
      </c>
      <c r="G665" s="51"/>
      <c r="H665" s="56">
        <f t="shared" si="93"/>
        <v>42</v>
      </c>
      <c r="I665" s="56">
        <f t="shared" si="93"/>
        <v>0</v>
      </c>
      <c r="J665" s="108">
        <f t="shared" si="89"/>
        <v>42</v>
      </c>
    </row>
    <row r="666" spans="2:10" ht="30" customHeight="1">
      <c r="B666" s="76" t="s">
        <v>154</v>
      </c>
      <c r="C666" s="51">
        <v>10</v>
      </c>
      <c r="D666" s="51" t="s">
        <v>69</v>
      </c>
      <c r="E666" s="51" t="s">
        <v>346</v>
      </c>
      <c r="F666" s="51" t="s">
        <v>153</v>
      </c>
      <c r="G666" s="51"/>
      <c r="H666" s="56">
        <f t="shared" si="93"/>
        <v>42</v>
      </c>
      <c r="I666" s="56">
        <f t="shared" si="93"/>
        <v>0</v>
      </c>
      <c r="J666" s="108">
        <f t="shared" si="89"/>
        <v>42</v>
      </c>
    </row>
    <row r="667" spans="2:10" ht="22.5" customHeight="1">
      <c r="B667" s="78" t="s">
        <v>119</v>
      </c>
      <c r="C667" s="52">
        <v>10</v>
      </c>
      <c r="D667" s="52" t="s">
        <v>69</v>
      </c>
      <c r="E667" s="52" t="s">
        <v>346</v>
      </c>
      <c r="F667" s="52" t="s">
        <v>153</v>
      </c>
      <c r="G667" s="52" t="s">
        <v>103</v>
      </c>
      <c r="H667" s="58">
        <f>'вед.прил 9'!I518</f>
        <v>42</v>
      </c>
      <c r="I667" s="58">
        <f>'вед.прил 9'!J518</f>
        <v>0</v>
      </c>
      <c r="J667" s="109">
        <f t="shared" si="89"/>
        <v>42</v>
      </c>
    </row>
    <row r="668" spans="2:10" ht="108.75" customHeight="1">
      <c r="B668" s="86" t="s">
        <v>265</v>
      </c>
      <c r="C668" s="51" t="s">
        <v>82</v>
      </c>
      <c r="D668" s="51" t="s">
        <v>69</v>
      </c>
      <c r="E668" s="51" t="s">
        <v>347</v>
      </c>
      <c r="F668" s="51"/>
      <c r="G668" s="51"/>
      <c r="H668" s="56">
        <f aca="true" t="shared" si="94" ref="H668:I670">H669</f>
        <v>90</v>
      </c>
      <c r="I668" s="56">
        <f t="shared" si="94"/>
        <v>0</v>
      </c>
      <c r="J668" s="108">
        <f t="shared" si="89"/>
        <v>90</v>
      </c>
    </row>
    <row r="669" spans="2:10" ht="29.25" customHeight="1">
      <c r="B669" s="76" t="s">
        <v>152</v>
      </c>
      <c r="C669" s="51">
        <v>10</v>
      </c>
      <c r="D669" s="51" t="s">
        <v>69</v>
      </c>
      <c r="E669" s="51" t="s">
        <v>347</v>
      </c>
      <c r="F669" s="51" t="s">
        <v>151</v>
      </c>
      <c r="G669" s="51"/>
      <c r="H669" s="56">
        <f t="shared" si="94"/>
        <v>90</v>
      </c>
      <c r="I669" s="56">
        <f t="shared" si="94"/>
        <v>0</v>
      </c>
      <c r="J669" s="108">
        <f t="shared" si="89"/>
        <v>90</v>
      </c>
    </row>
    <row r="670" spans="2:10" ht="29.25" customHeight="1">
      <c r="B670" s="76" t="s">
        <v>233</v>
      </c>
      <c r="C670" s="51">
        <v>10</v>
      </c>
      <c r="D670" s="51" t="s">
        <v>69</v>
      </c>
      <c r="E670" s="51" t="s">
        <v>347</v>
      </c>
      <c r="F670" s="51" t="s">
        <v>155</v>
      </c>
      <c r="G670" s="51"/>
      <c r="H670" s="56">
        <f t="shared" si="94"/>
        <v>90</v>
      </c>
      <c r="I670" s="56">
        <f t="shared" si="94"/>
        <v>0</v>
      </c>
      <c r="J670" s="108">
        <f t="shared" si="89"/>
        <v>90</v>
      </c>
    </row>
    <row r="671" spans="2:10" ht="18" customHeight="1">
      <c r="B671" s="78" t="s">
        <v>119</v>
      </c>
      <c r="C671" s="52">
        <v>10</v>
      </c>
      <c r="D671" s="52" t="s">
        <v>69</v>
      </c>
      <c r="E671" s="52" t="s">
        <v>348</v>
      </c>
      <c r="F671" s="52" t="s">
        <v>155</v>
      </c>
      <c r="G671" s="52" t="s">
        <v>103</v>
      </c>
      <c r="H671" s="58">
        <f>'вед.прил 9'!I522</f>
        <v>90</v>
      </c>
      <c r="I671" s="58">
        <f>'вед.прил 9'!J522</f>
        <v>0</v>
      </c>
      <c r="J671" s="109">
        <f t="shared" si="89"/>
        <v>90</v>
      </c>
    </row>
    <row r="672" spans="2:10" ht="45">
      <c r="B672" s="77" t="s">
        <v>38</v>
      </c>
      <c r="C672" s="51" t="s">
        <v>82</v>
      </c>
      <c r="D672" s="51" t="s">
        <v>69</v>
      </c>
      <c r="E672" s="51" t="s">
        <v>301</v>
      </c>
      <c r="F672" s="51"/>
      <c r="G672" s="51"/>
      <c r="H672" s="56">
        <f aca="true" t="shared" si="95" ref="H672:I674">H673</f>
        <v>1898.8</v>
      </c>
      <c r="I672" s="56">
        <f t="shared" si="95"/>
        <v>0</v>
      </c>
      <c r="J672" s="108">
        <f t="shared" si="89"/>
        <v>1898.8</v>
      </c>
    </row>
    <row r="673" spans="2:10" ht="30">
      <c r="B673" s="77" t="s">
        <v>300</v>
      </c>
      <c r="C673" s="51" t="s">
        <v>82</v>
      </c>
      <c r="D673" s="51" t="s">
        <v>69</v>
      </c>
      <c r="E673" s="51" t="s">
        <v>303</v>
      </c>
      <c r="F673" s="51"/>
      <c r="G673" s="51"/>
      <c r="H673" s="56">
        <f t="shared" si="95"/>
        <v>1898.8</v>
      </c>
      <c r="I673" s="56">
        <f t="shared" si="95"/>
        <v>0</v>
      </c>
      <c r="J673" s="108">
        <f t="shared" si="89"/>
        <v>1898.8</v>
      </c>
    </row>
    <row r="674" spans="2:10" ht="75">
      <c r="B674" s="77" t="s">
        <v>302</v>
      </c>
      <c r="C674" s="51" t="s">
        <v>82</v>
      </c>
      <c r="D674" s="51" t="s">
        <v>69</v>
      </c>
      <c r="E674" s="51" t="s">
        <v>304</v>
      </c>
      <c r="F674" s="51"/>
      <c r="G674" s="51"/>
      <c r="H674" s="56">
        <f t="shared" si="95"/>
        <v>1898.8</v>
      </c>
      <c r="I674" s="56">
        <f t="shared" si="95"/>
        <v>0</v>
      </c>
      <c r="J674" s="108">
        <f t="shared" si="89"/>
        <v>1898.8</v>
      </c>
    </row>
    <row r="675" spans="2:10" ht="15">
      <c r="B675" s="77" t="s">
        <v>312</v>
      </c>
      <c r="C675" s="51" t="s">
        <v>82</v>
      </c>
      <c r="D675" s="51" t="s">
        <v>69</v>
      </c>
      <c r="E675" s="51" t="s">
        <v>305</v>
      </c>
      <c r="F675" s="51"/>
      <c r="G675" s="51"/>
      <c r="H675" s="56">
        <f>H677</f>
        <v>1898.8</v>
      </c>
      <c r="I675" s="56">
        <f>I677</f>
        <v>0</v>
      </c>
      <c r="J675" s="108">
        <f t="shared" si="89"/>
        <v>1898.8</v>
      </c>
    </row>
    <row r="676" spans="2:10" ht="30">
      <c r="B676" s="77" t="s">
        <v>152</v>
      </c>
      <c r="C676" s="51" t="s">
        <v>82</v>
      </c>
      <c r="D676" s="51" t="s">
        <v>69</v>
      </c>
      <c r="E676" s="51" t="s">
        <v>305</v>
      </c>
      <c r="F676" s="51" t="s">
        <v>151</v>
      </c>
      <c r="G676" s="51"/>
      <c r="H676" s="56">
        <f>H677</f>
        <v>1898.8</v>
      </c>
      <c r="I676" s="56">
        <f>I677</f>
        <v>0</v>
      </c>
      <c r="J676" s="108">
        <f t="shared" si="89"/>
        <v>1898.8</v>
      </c>
    </row>
    <row r="677" spans="2:10" ht="28.5" customHeight="1">
      <c r="B677" s="77" t="s">
        <v>233</v>
      </c>
      <c r="C677" s="51" t="s">
        <v>82</v>
      </c>
      <c r="D677" s="51" t="s">
        <v>69</v>
      </c>
      <c r="E677" s="51" t="s">
        <v>305</v>
      </c>
      <c r="F677" s="51" t="s">
        <v>155</v>
      </c>
      <c r="G677" s="51"/>
      <c r="H677" s="56">
        <f>H678</f>
        <v>1898.8</v>
      </c>
      <c r="I677" s="56">
        <f>I678</f>
        <v>0</v>
      </c>
      <c r="J677" s="108">
        <f t="shared" si="89"/>
        <v>1898.8</v>
      </c>
    </row>
    <row r="678" spans="2:10" ht="20.25" customHeight="1">
      <c r="B678" s="78" t="s">
        <v>119</v>
      </c>
      <c r="C678" s="52" t="s">
        <v>82</v>
      </c>
      <c r="D678" s="52" t="s">
        <v>69</v>
      </c>
      <c r="E678" s="52" t="s">
        <v>305</v>
      </c>
      <c r="F678" s="52" t="s">
        <v>155</v>
      </c>
      <c r="G678" s="52" t="s">
        <v>103</v>
      </c>
      <c r="H678" s="58">
        <f>'вед.прил 9'!I911</f>
        <v>1898.8</v>
      </c>
      <c r="I678" s="58">
        <f>'вед.прил 9'!J911</f>
        <v>0</v>
      </c>
      <c r="J678" s="109">
        <f t="shared" si="89"/>
        <v>1898.8</v>
      </c>
    </row>
    <row r="679" spans="2:10" ht="14.25">
      <c r="B679" s="79" t="s">
        <v>124</v>
      </c>
      <c r="C679" s="53" t="s">
        <v>82</v>
      </c>
      <c r="D679" s="53" t="s">
        <v>71</v>
      </c>
      <c r="E679" s="53"/>
      <c r="F679" s="53"/>
      <c r="G679" s="53"/>
      <c r="H679" s="55">
        <f>H680</f>
        <v>29725.7</v>
      </c>
      <c r="I679" s="55">
        <f>I680</f>
        <v>0</v>
      </c>
      <c r="J679" s="107">
        <f t="shared" si="89"/>
        <v>29725.7</v>
      </c>
    </row>
    <row r="680" spans="2:10" ht="15">
      <c r="B680" s="76" t="s">
        <v>37</v>
      </c>
      <c r="C680" s="51" t="s">
        <v>82</v>
      </c>
      <c r="D680" s="51" t="s">
        <v>71</v>
      </c>
      <c r="E680" s="51" t="s">
        <v>283</v>
      </c>
      <c r="F680" s="51"/>
      <c r="G680" s="51"/>
      <c r="H680" s="56">
        <f>H681+H685+H689+H693+H697+H703+H707+H711+H715</f>
        <v>29725.7</v>
      </c>
      <c r="I680" s="56">
        <f>I681+I685+I689+I693+I697+I703+I707+I711+I715</f>
        <v>0</v>
      </c>
      <c r="J680" s="108">
        <f t="shared" si="89"/>
        <v>29725.7</v>
      </c>
    </row>
    <row r="681" spans="2:10" ht="60">
      <c r="B681" s="115" t="s">
        <v>35</v>
      </c>
      <c r="C681" s="51" t="s">
        <v>82</v>
      </c>
      <c r="D681" s="51" t="s">
        <v>71</v>
      </c>
      <c r="E681" s="51" t="s">
        <v>345</v>
      </c>
      <c r="F681" s="51"/>
      <c r="G681" s="51"/>
      <c r="H681" s="56">
        <f aca="true" t="shared" si="96" ref="H681:I683">H682</f>
        <v>564.3</v>
      </c>
      <c r="I681" s="56">
        <f t="shared" si="96"/>
        <v>0</v>
      </c>
      <c r="J681" s="108">
        <f t="shared" si="89"/>
        <v>564.3</v>
      </c>
    </row>
    <row r="682" spans="2:10" ht="30">
      <c r="B682" s="76" t="s">
        <v>152</v>
      </c>
      <c r="C682" s="51" t="s">
        <v>82</v>
      </c>
      <c r="D682" s="51" t="s">
        <v>71</v>
      </c>
      <c r="E682" s="51" t="s">
        <v>345</v>
      </c>
      <c r="F682" s="51" t="s">
        <v>151</v>
      </c>
      <c r="G682" s="51"/>
      <c r="H682" s="56">
        <f t="shared" si="96"/>
        <v>564.3</v>
      </c>
      <c r="I682" s="56">
        <f t="shared" si="96"/>
        <v>0</v>
      </c>
      <c r="J682" s="108">
        <f t="shared" si="89"/>
        <v>564.3</v>
      </c>
    </row>
    <row r="683" spans="2:10" ht="30.75" customHeight="1">
      <c r="B683" s="76" t="s">
        <v>154</v>
      </c>
      <c r="C683" s="51" t="s">
        <v>82</v>
      </c>
      <c r="D683" s="51" t="s">
        <v>71</v>
      </c>
      <c r="E683" s="51" t="s">
        <v>345</v>
      </c>
      <c r="F683" s="51" t="s">
        <v>153</v>
      </c>
      <c r="G683" s="51"/>
      <c r="H683" s="56">
        <f t="shared" si="96"/>
        <v>564.3</v>
      </c>
      <c r="I683" s="56">
        <f t="shared" si="96"/>
        <v>0</v>
      </c>
      <c r="J683" s="108">
        <f t="shared" si="89"/>
        <v>564.3</v>
      </c>
    </row>
    <row r="684" spans="2:10" ht="15">
      <c r="B684" s="78" t="s">
        <v>120</v>
      </c>
      <c r="C684" s="52" t="s">
        <v>82</v>
      </c>
      <c r="D684" s="52" t="s">
        <v>71</v>
      </c>
      <c r="E684" s="52" t="s">
        <v>345</v>
      </c>
      <c r="F684" s="52" t="s">
        <v>153</v>
      </c>
      <c r="G684" s="52" t="s">
        <v>104</v>
      </c>
      <c r="H684" s="58">
        <f>'вед.прил 9'!I528</f>
        <v>564.3</v>
      </c>
      <c r="I684" s="58">
        <f>'вед.прил 9'!J528</f>
        <v>0</v>
      </c>
      <c r="J684" s="109">
        <f t="shared" si="89"/>
        <v>564.3</v>
      </c>
    </row>
    <row r="685" spans="2:10" ht="90">
      <c r="B685" s="141" t="s">
        <v>456</v>
      </c>
      <c r="C685" s="51" t="s">
        <v>82</v>
      </c>
      <c r="D685" s="51" t="s">
        <v>71</v>
      </c>
      <c r="E685" s="110" t="s">
        <v>455</v>
      </c>
      <c r="F685" s="52"/>
      <c r="G685" s="52"/>
      <c r="H685" s="56">
        <f aca="true" t="shared" si="97" ref="H685:I687">H686</f>
        <v>3793.8</v>
      </c>
      <c r="I685" s="56">
        <f t="shared" si="97"/>
        <v>0</v>
      </c>
      <c r="J685" s="108">
        <f t="shared" si="89"/>
        <v>3793.8</v>
      </c>
    </row>
    <row r="686" spans="2:10" ht="30">
      <c r="B686" s="76" t="s">
        <v>429</v>
      </c>
      <c r="C686" s="51" t="s">
        <v>82</v>
      </c>
      <c r="D686" s="51" t="s">
        <v>71</v>
      </c>
      <c r="E686" s="110" t="s">
        <v>455</v>
      </c>
      <c r="F686" s="51" t="s">
        <v>238</v>
      </c>
      <c r="G686" s="52"/>
      <c r="H686" s="56">
        <f t="shared" si="97"/>
        <v>3793.8</v>
      </c>
      <c r="I686" s="56">
        <f t="shared" si="97"/>
        <v>0</v>
      </c>
      <c r="J686" s="108">
        <f t="shared" si="89"/>
        <v>3793.8</v>
      </c>
    </row>
    <row r="687" spans="2:10" ht="15">
      <c r="B687" s="76" t="s">
        <v>34</v>
      </c>
      <c r="C687" s="51" t="s">
        <v>82</v>
      </c>
      <c r="D687" s="51" t="s">
        <v>71</v>
      </c>
      <c r="E687" s="110" t="s">
        <v>455</v>
      </c>
      <c r="F687" s="51" t="s">
        <v>33</v>
      </c>
      <c r="G687" s="52"/>
      <c r="H687" s="56">
        <f t="shared" si="97"/>
        <v>3793.8</v>
      </c>
      <c r="I687" s="56">
        <f t="shared" si="97"/>
        <v>0</v>
      </c>
      <c r="J687" s="108">
        <f t="shared" si="89"/>
        <v>3793.8</v>
      </c>
    </row>
    <row r="688" spans="2:10" ht="16.5" customHeight="1">
      <c r="B688" s="78" t="s">
        <v>120</v>
      </c>
      <c r="C688" s="52" t="s">
        <v>82</v>
      </c>
      <c r="D688" s="52" t="s">
        <v>71</v>
      </c>
      <c r="E688" s="130" t="s">
        <v>455</v>
      </c>
      <c r="F688" s="52" t="s">
        <v>33</v>
      </c>
      <c r="G688" s="52" t="s">
        <v>104</v>
      </c>
      <c r="H688" s="58">
        <f>'вед.прил 9'!I286</f>
        <v>3793.8</v>
      </c>
      <c r="I688" s="58">
        <f>'вед.прил 9'!J286</f>
        <v>0</v>
      </c>
      <c r="J688" s="109">
        <f t="shared" si="89"/>
        <v>3793.8</v>
      </c>
    </row>
    <row r="689" spans="2:10" ht="105">
      <c r="B689" s="77" t="s">
        <v>36</v>
      </c>
      <c r="C689" s="51" t="s">
        <v>82</v>
      </c>
      <c r="D689" s="51" t="s">
        <v>71</v>
      </c>
      <c r="E689" s="51" t="s">
        <v>17</v>
      </c>
      <c r="F689" s="51"/>
      <c r="G689" s="51"/>
      <c r="H689" s="56">
        <f aca="true" t="shared" si="98" ref="H689:I691">H690</f>
        <v>186.9</v>
      </c>
      <c r="I689" s="56">
        <f t="shared" si="98"/>
        <v>0</v>
      </c>
      <c r="J689" s="108">
        <f t="shared" si="89"/>
        <v>186.9</v>
      </c>
    </row>
    <row r="690" spans="2:10" ht="33" customHeight="1">
      <c r="B690" s="76" t="s">
        <v>152</v>
      </c>
      <c r="C690" s="51" t="s">
        <v>82</v>
      </c>
      <c r="D690" s="51" t="s">
        <v>71</v>
      </c>
      <c r="E690" s="51" t="s">
        <v>17</v>
      </c>
      <c r="F690" s="51" t="s">
        <v>151</v>
      </c>
      <c r="G690" s="51"/>
      <c r="H690" s="56">
        <f t="shared" si="98"/>
        <v>186.9</v>
      </c>
      <c r="I690" s="56">
        <f t="shared" si="98"/>
        <v>0</v>
      </c>
      <c r="J690" s="108">
        <f t="shared" si="89"/>
        <v>186.9</v>
      </c>
    </row>
    <row r="691" spans="2:10" ht="30">
      <c r="B691" s="76" t="s">
        <v>154</v>
      </c>
      <c r="C691" s="51" t="s">
        <v>82</v>
      </c>
      <c r="D691" s="51" t="s">
        <v>71</v>
      </c>
      <c r="E691" s="51" t="s">
        <v>17</v>
      </c>
      <c r="F691" s="51" t="s">
        <v>153</v>
      </c>
      <c r="G691" s="51"/>
      <c r="H691" s="56">
        <f t="shared" si="98"/>
        <v>186.9</v>
      </c>
      <c r="I691" s="56">
        <f t="shared" si="98"/>
        <v>0</v>
      </c>
      <c r="J691" s="108">
        <f t="shared" si="89"/>
        <v>186.9</v>
      </c>
    </row>
    <row r="692" spans="2:10" ht="15">
      <c r="B692" s="78" t="s">
        <v>120</v>
      </c>
      <c r="C692" s="52" t="s">
        <v>82</v>
      </c>
      <c r="D692" s="52" t="s">
        <v>71</v>
      </c>
      <c r="E692" s="52" t="s">
        <v>17</v>
      </c>
      <c r="F692" s="52" t="s">
        <v>153</v>
      </c>
      <c r="G692" s="52" t="s">
        <v>104</v>
      </c>
      <c r="H692" s="58">
        <f>'вед.прил 9'!I196</f>
        <v>186.9</v>
      </c>
      <c r="I692" s="58">
        <f>'вед.прил 9'!J196</f>
        <v>0</v>
      </c>
      <c r="J692" s="109">
        <f t="shared" si="89"/>
        <v>186.9</v>
      </c>
    </row>
    <row r="693" spans="2:10" ht="135">
      <c r="B693" s="116" t="s">
        <v>241</v>
      </c>
      <c r="C693" s="51" t="s">
        <v>82</v>
      </c>
      <c r="D693" s="51" t="s">
        <v>71</v>
      </c>
      <c r="E693" s="51" t="s">
        <v>344</v>
      </c>
      <c r="F693" s="51"/>
      <c r="G693" s="51"/>
      <c r="H693" s="56">
        <f aca="true" t="shared" si="99" ref="H693:I695">H694</f>
        <v>172.5</v>
      </c>
      <c r="I693" s="56">
        <f t="shared" si="99"/>
        <v>0</v>
      </c>
      <c r="J693" s="108">
        <f t="shared" si="89"/>
        <v>172.5</v>
      </c>
    </row>
    <row r="694" spans="2:10" ht="30">
      <c r="B694" s="76" t="s">
        <v>152</v>
      </c>
      <c r="C694" s="51">
        <v>10</v>
      </c>
      <c r="D694" s="51" t="s">
        <v>71</v>
      </c>
      <c r="E694" s="51" t="s">
        <v>344</v>
      </c>
      <c r="F694" s="51" t="s">
        <v>151</v>
      </c>
      <c r="G694" s="51"/>
      <c r="H694" s="56">
        <f t="shared" si="99"/>
        <v>172.5</v>
      </c>
      <c r="I694" s="56">
        <f t="shared" si="99"/>
        <v>0</v>
      </c>
      <c r="J694" s="108">
        <f t="shared" si="89"/>
        <v>172.5</v>
      </c>
    </row>
    <row r="695" spans="2:10" ht="33" customHeight="1">
      <c r="B695" s="76" t="s">
        <v>233</v>
      </c>
      <c r="C695" s="51">
        <v>10</v>
      </c>
      <c r="D695" s="51" t="s">
        <v>71</v>
      </c>
      <c r="E695" s="51" t="s">
        <v>344</v>
      </c>
      <c r="F695" s="51" t="s">
        <v>155</v>
      </c>
      <c r="G695" s="51"/>
      <c r="H695" s="56">
        <f t="shared" si="99"/>
        <v>172.5</v>
      </c>
      <c r="I695" s="56">
        <f t="shared" si="99"/>
        <v>0</v>
      </c>
      <c r="J695" s="108">
        <f t="shared" si="89"/>
        <v>172.5</v>
      </c>
    </row>
    <row r="696" spans="2:10" ht="15.75" customHeight="1">
      <c r="B696" s="78" t="s">
        <v>120</v>
      </c>
      <c r="C696" s="52">
        <v>10</v>
      </c>
      <c r="D696" s="52" t="s">
        <v>71</v>
      </c>
      <c r="E696" s="52" t="s">
        <v>344</v>
      </c>
      <c r="F696" s="52" t="s">
        <v>155</v>
      </c>
      <c r="G696" s="52" t="s">
        <v>104</v>
      </c>
      <c r="H696" s="58">
        <f>'вед.прил 9'!I532</f>
        <v>172.5</v>
      </c>
      <c r="I696" s="58">
        <f>'вед.прил 9'!J532</f>
        <v>0</v>
      </c>
      <c r="J696" s="109">
        <f t="shared" si="89"/>
        <v>172.5</v>
      </c>
    </row>
    <row r="697" spans="2:10" ht="75">
      <c r="B697" s="115" t="s">
        <v>248</v>
      </c>
      <c r="C697" s="51" t="s">
        <v>82</v>
      </c>
      <c r="D697" s="51" t="s">
        <v>71</v>
      </c>
      <c r="E697" s="51" t="s">
        <v>343</v>
      </c>
      <c r="F697" s="51"/>
      <c r="G697" s="51"/>
      <c r="H697" s="56">
        <f>H698</f>
        <v>12270.9</v>
      </c>
      <c r="I697" s="56">
        <f>I698</f>
        <v>0</v>
      </c>
      <c r="J697" s="108">
        <f aca="true" t="shared" si="100" ref="J697:J767">H697+I697</f>
        <v>12270.9</v>
      </c>
    </row>
    <row r="698" spans="2:10" ht="29.25" customHeight="1">
      <c r="B698" s="76" t="s">
        <v>152</v>
      </c>
      <c r="C698" s="51">
        <v>10</v>
      </c>
      <c r="D698" s="51" t="s">
        <v>71</v>
      </c>
      <c r="E698" s="51" t="s">
        <v>343</v>
      </c>
      <c r="F698" s="51" t="s">
        <v>151</v>
      </c>
      <c r="G698" s="51"/>
      <c r="H698" s="56">
        <f>H699+H701</f>
        <v>12270.9</v>
      </c>
      <c r="I698" s="56">
        <f>I699+I701</f>
        <v>0</v>
      </c>
      <c r="J698" s="108">
        <f t="shared" si="100"/>
        <v>12270.9</v>
      </c>
    </row>
    <row r="699" spans="2:10" ht="30">
      <c r="B699" s="76" t="s">
        <v>154</v>
      </c>
      <c r="C699" s="51">
        <v>10</v>
      </c>
      <c r="D699" s="51" t="s">
        <v>71</v>
      </c>
      <c r="E699" s="51" t="s">
        <v>343</v>
      </c>
      <c r="F699" s="51" t="s">
        <v>153</v>
      </c>
      <c r="G699" s="51"/>
      <c r="H699" s="56">
        <f>H700</f>
        <v>9615.9</v>
      </c>
      <c r="I699" s="56">
        <f>I700</f>
        <v>0</v>
      </c>
      <c r="J699" s="108">
        <f t="shared" si="100"/>
        <v>9615.9</v>
      </c>
    </row>
    <row r="700" spans="2:10" ht="17.25" customHeight="1">
      <c r="B700" s="78" t="s">
        <v>120</v>
      </c>
      <c r="C700" s="52">
        <v>10</v>
      </c>
      <c r="D700" s="52" t="s">
        <v>71</v>
      </c>
      <c r="E700" s="52" t="s">
        <v>343</v>
      </c>
      <c r="F700" s="52" t="s">
        <v>153</v>
      </c>
      <c r="G700" s="52" t="s">
        <v>104</v>
      </c>
      <c r="H700" s="58">
        <f>'вед.прил 9'!I536</f>
        <v>9615.9</v>
      </c>
      <c r="I700" s="58">
        <f>'вед.прил 9'!J536</f>
        <v>0</v>
      </c>
      <c r="J700" s="109">
        <f t="shared" si="100"/>
        <v>9615.9</v>
      </c>
    </row>
    <row r="701" spans="2:10" ht="33.75" customHeight="1">
      <c r="B701" s="76" t="s">
        <v>233</v>
      </c>
      <c r="C701" s="51">
        <v>10</v>
      </c>
      <c r="D701" s="51" t="s">
        <v>71</v>
      </c>
      <c r="E701" s="51" t="s">
        <v>343</v>
      </c>
      <c r="F701" s="51" t="s">
        <v>155</v>
      </c>
      <c r="G701" s="52"/>
      <c r="H701" s="56">
        <f>H702</f>
        <v>2655</v>
      </c>
      <c r="I701" s="56">
        <f>I702</f>
        <v>0</v>
      </c>
      <c r="J701" s="108">
        <f t="shared" si="100"/>
        <v>2655</v>
      </c>
    </row>
    <row r="702" spans="2:10" ht="15">
      <c r="B702" s="78" t="s">
        <v>120</v>
      </c>
      <c r="C702" s="52">
        <v>10</v>
      </c>
      <c r="D702" s="52" t="s">
        <v>71</v>
      </c>
      <c r="E702" s="52" t="s">
        <v>343</v>
      </c>
      <c r="F702" s="52" t="s">
        <v>155</v>
      </c>
      <c r="G702" s="52" t="s">
        <v>104</v>
      </c>
      <c r="H702" s="58">
        <f>'вед.прил 9'!I538</f>
        <v>2655</v>
      </c>
      <c r="I702" s="58">
        <f>'вед.прил 9'!J538</f>
        <v>0</v>
      </c>
      <c r="J702" s="109">
        <f t="shared" si="100"/>
        <v>2655</v>
      </c>
    </row>
    <row r="703" spans="2:10" ht="258.75" customHeight="1">
      <c r="B703" s="77" t="s">
        <v>472</v>
      </c>
      <c r="C703" s="52" t="s">
        <v>82</v>
      </c>
      <c r="D703" s="52" t="s">
        <v>71</v>
      </c>
      <c r="E703" s="51" t="s">
        <v>342</v>
      </c>
      <c r="F703" s="51"/>
      <c r="G703" s="51"/>
      <c r="H703" s="56">
        <f aca="true" t="shared" si="101" ref="H703:I705">H704</f>
        <v>200</v>
      </c>
      <c r="I703" s="56">
        <f t="shared" si="101"/>
        <v>0</v>
      </c>
      <c r="J703" s="108">
        <f t="shared" si="100"/>
        <v>200</v>
      </c>
    </row>
    <row r="704" spans="2:10" ht="30">
      <c r="B704" s="76" t="s">
        <v>152</v>
      </c>
      <c r="C704" s="51">
        <v>10</v>
      </c>
      <c r="D704" s="51" t="s">
        <v>71</v>
      </c>
      <c r="E704" s="51" t="s">
        <v>342</v>
      </c>
      <c r="F704" s="51" t="s">
        <v>151</v>
      </c>
      <c r="G704" s="51"/>
      <c r="H704" s="108">
        <f t="shared" si="101"/>
        <v>200</v>
      </c>
      <c r="I704" s="108">
        <f t="shared" si="101"/>
        <v>0</v>
      </c>
      <c r="J704" s="108">
        <f t="shared" si="100"/>
        <v>200</v>
      </c>
    </row>
    <row r="705" spans="2:10" ht="32.25" customHeight="1">
      <c r="B705" s="76" t="s">
        <v>233</v>
      </c>
      <c r="C705" s="51">
        <v>10</v>
      </c>
      <c r="D705" s="51" t="s">
        <v>71</v>
      </c>
      <c r="E705" s="51" t="s">
        <v>342</v>
      </c>
      <c r="F705" s="51" t="s">
        <v>155</v>
      </c>
      <c r="G705" s="51"/>
      <c r="H705" s="56">
        <f t="shared" si="101"/>
        <v>200</v>
      </c>
      <c r="I705" s="56">
        <f t="shared" si="101"/>
        <v>0</v>
      </c>
      <c r="J705" s="108">
        <f t="shared" si="100"/>
        <v>200</v>
      </c>
    </row>
    <row r="706" spans="2:10" ht="15">
      <c r="B706" s="78" t="s">
        <v>120</v>
      </c>
      <c r="C706" s="52">
        <v>10</v>
      </c>
      <c r="D706" s="52" t="s">
        <v>71</v>
      </c>
      <c r="E706" s="52" t="s">
        <v>342</v>
      </c>
      <c r="F706" s="52" t="s">
        <v>155</v>
      </c>
      <c r="G706" s="52" t="s">
        <v>104</v>
      </c>
      <c r="H706" s="58">
        <f>'вед.прил 9'!I542</f>
        <v>200</v>
      </c>
      <c r="I706" s="58">
        <f>'вед.прил 9'!J542</f>
        <v>0</v>
      </c>
      <c r="J706" s="109">
        <f t="shared" si="100"/>
        <v>200</v>
      </c>
    </row>
    <row r="707" spans="2:10" ht="16.5" customHeight="1">
      <c r="B707" s="115" t="s">
        <v>340</v>
      </c>
      <c r="C707" s="51" t="s">
        <v>82</v>
      </c>
      <c r="D707" s="51" t="s">
        <v>71</v>
      </c>
      <c r="E707" s="51" t="s">
        <v>341</v>
      </c>
      <c r="F707" s="51"/>
      <c r="G707" s="51"/>
      <c r="H707" s="56">
        <f aca="true" t="shared" si="102" ref="H707:I709">H708</f>
        <v>250</v>
      </c>
      <c r="I707" s="56">
        <f t="shared" si="102"/>
        <v>0</v>
      </c>
      <c r="J707" s="108">
        <f t="shared" si="100"/>
        <v>250</v>
      </c>
    </row>
    <row r="708" spans="2:10" ht="30.75" customHeight="1">
      <c r="B708" s="76" t="s">
        <v>152</v>
      </c>
      <c r="C708" s="51">
        <v>10</v>
      </c>
      <c r="D708" s="51" t="s">
        <v>71</v>
      </c>
      <c r="E708" s="51" t="s">
        <v>341</v>
      </c>
      <c r="F708" s="51" t="s">
        <v>151</v>
      </c>
      <c r="G708" s="51"/>
      <c r="H708" s="56">
        <f t="shared" si="102"/>
        <v>250</v>
      </c>
      <c r="I708" s="56">
        <f t="shared" si="102"/>
        <v>0</v>
      </c>
      <c r="J708" s="108">
        <f t="shared" si="100"/>
        <v>250</v>
      </c>
    </row>
    <row r="709" spans="2:10" ht="30">
      <c r="B709" s="76" t="s">
        <v>154</v>
      </c>
      <c r="C709" s="51">
        <v>10</v>
      </c>
      <c r="D709" s="51" t="s">
        <v>71</v>
      </c>
      <c r="E709" s="51" t="s">
        <v>341</v>
      </c>
      <c r="F709" s="51" t="s">
        <v>153</v>
      </c>
      <c r="G709" s="51"/>
      <c r="H709" s="56">
        <f t="shared" si="102"/>
        <v>250</v>
      </c>
      <c r="I709" s="56">
        <f t="shared" si="102"/>
        <v>0</v>
      </c>
      <c r="J709" s="108">
        <f t="shared" si="100"/>
        <v>250</v>
      </c>
    </row>
    <row r="710" spans="2:10" ht="15">
      <c r="B710" s="78" t="s">
        <v>120</v>
      </c>
      <c r="C710" s="52">
        <v>10</v>
      </c>
      <c r="D710" s="52" t="s">
        <v>71</v>
      </c>
      <c r="E710" s="52" t="s">
        <v>341</v>
      </c>
      <c r="F710" s="52" t="s">
        <v>153</v>
      </c>
      <c r="G710" s="52" t="s">
        <v>104</v>
      </c>
      <c r="H710" s="58">
        <f>'вед.прил 9'!I546</f>
        <v>250</v>
      </c>
      <c r="I710" s="58">
        <f>'вед.прил 9'!J546</f>
        <v>0</v>
      </c>
      <c r="J710" s="109">
        <f t="shared" si="100"/>
        <v>250</v>
      </c>
    </row>
    <row r="711" spans="2:10" ht="75">
      <c r="B711" s="77" t="s">
        <v>18</v>
      </c>
      <c r="C711" s="51" t="s">
        <v>82</v>
      </c>
      <c r="D711" s="51" t="s">
        <v>71</v>
      </c>
      <c r="E711" s="51" t="s">
        <v>19</v>
      </c>
      <c r="F711" s="53"/>
      <c r="G711" s="53"/>
      <c r="H711" s="56">
        <f aca="true" t="shared" si="103" ref="H711:I713">H712</f>
        <v>24.3</v>
      </c>
      <c r="I711" s="56">
        <f t="shared" si="103"/>
        <v>0</v>
      </c>
      <c r="J711" s="108">
        <f t="shared" si="100"/>
        <v>24.3</v>
      </c>
    </row>
    <row r="712" spans="2:10" ht="30">
      <c r="B712" s="76" t="s">
        <v>152</v>
      </c>
      <c r="C712" s="51" t="s">
        <v>82</v>
      </c>
      <c r="D712" s="51" t="s">
        <v>71</v>
      </c>
      <c r="E712" s="51" t="s">
        <v>19</v>
      </c>
      <c r="F712" s="51" t="s">
        <v>151</v>
      </c>
      <c r="G712" s="53"/>
      <c r="H712" s="56">
        <f t="shared" si="103"/>
        <v>24.3</v>
      </c>
      <c r="I712" s="56">
        <f t="shared" si="103"/>
        <v>0</v>
      </c>
      <c r="J712" s="108">
        <f t="shared" si="100"/>
        <v>24.3</v>
      </c>
    </row>
    <row r="713" spans="2:10" ht="30">
      <c r="B713" s="76" t="s">
        <v>154</v>
      </c>
      <c r="C713" s="51" t="s">
        <v>82</v>
      </c>
      <c r="D713" s="51" t="s">
        <v>71</v>
      </c>
      <c r="E713" s="51" t="s">
        <v>19</v>
      </c>
      <c r="F713" s="51" t="s">
        <v>153</v>
      </c>
      <c r="G713" s="53"/>
      <c r="H713" s="56">
        <f t="shared" si="103"/>
        <v>24.3</v>
      </c>
      <c r="I713" s="56">
        <f t="shared" si="103"/>
        <v>0</v>
      </c>
      <c r="J713" s="108">
        <f t="shared" si="100"/>
        <v>24.3</v>
      </c>
    </row>
    <row r="714" spans="2:10" ht="19.5" customHeight="1">
      <c r="B714" s="78" t="s">
        <v>119</v>
      </c>
      <c r="C714" s="52" t="s">
        <v>82</v>
      </c>
      <c r="D714" s="52" t="s">
        <v>71</v>
      </c>
      <c r="E714" s="52" t="s">
        <v>19</v>
      </c>
      <c r="F714" s="52" t="s">
        <v>153</v>
      </c>
      <c r="G714" s="52" t="s">
        <v>103</v>
      </c>
      <c r="H714" s="58">
        <f>'вед.прил 9'!I200</f>
        <v>24.3</v>
      </c>
      <c r="I714" s="58">
        <f>'вед.прил 9'!J200</f>
        <v>0</v>
      </c>
      <c r="J714" s="109">
        <f t="shared" si="100"/>
        <v>24.3</v>
      </c>
    </row>
    <row r="715" spans="2:10" ht="122.25" customHeight="1">
      <c r="B715" s="115" t="s">
        <v>439</v>
      </c>
      <c r="C715" s="51" t="s">
        <v>82</v>
      </c>
      <c r="D715" s="51" t="s">
        <v>71</v>
      </c>
      <c r="E715" s="51" t="s">
        <v>16</v>
      </c>
      <c r="F715" s="51"/>
      <c r="G715" s="51"/>
      <c r="H715" s="56">
        <f>H719+H716</f>
        <v>12263</v>
      </c>
      <c r="I715" s="56">
        <f>I719+I716</f>
        <v>0</v>
      </c>
      <c r="J715" s="108">
        <f t="shared" si="100"/>
        <v>12263</v>
      </c>
    </row>
    <row r="716" spans="2:10" ht="33" customHeight="1">
      <c r="B716" s="200" t="s">
        <v>152</v>
      </c>
      <c r="C716" s="51" t="s">
        <v>82</v>
      </c>
      <c r="D716" s="51" t="s">
        <v>71</v>
      </c>
      <c r="E716" s="51" t="s">
        <v>16</v>
      </c>
      <c r="F716" s="51" t="s">
        <v>151</v>
      </c>
      <c r="G716" s="51"/>
      <c r="H716" s="56">
        <f aca="true" t="shared" si="104" ref="H716:J717">H717</f>
        <v>0</v>
      </c>
      <c r="I716" s="56">
        <f t="shared" si="104"/>
        <v>12263</v>
      </c>
      <c r="J716" s="108">
        <f t="shared" si="104"/>
        <v>12263</v>
      </c>
    </row>
    <row r="717" spans="2:10" ht="30.75" customHeight="1">
      <c r="B717" s="200" t="s">
        <v>233</v>
      </c>
      <c r="C717" s="51" t="s">
        <v>82</v>
      </c>
      <c r="D717" s="51" t="s">
        <v>71</v>
      </c>
      <c r="E717" s="51" t="s">
        <v>16</v>
      </c>
      <c r="F717" s="51" t="s">
        <v>155</v>
      </c>
      <c r="G717" s="51"/>
      <c r="H717" s="56">
        <f t="shared" si="104"/>
        <v>0</v>
      </c>
      <c r="I717" s="56">
        <f t="shared" si="104"/>
        <v>12263</v>
      </c>
      <c r="J717" s="108">
        <f t="shared" si="104"/>
        <v>12263</v>
      </c>
    </row>
    <row r="718" spans="2:10" ht="19.5" customHeight="1">
      <c r="B718" s="78" t="s">
        <v>120</v>
      </c>
      <c r="C718" s="52" t="s">
        <v>82</v>
      </c>
      <c r="D718" s="52" t="s">
        <v>71</v>
      </c>
      <c r="E718" s="52" t="s">
        <v>16</v>
      </c>
      <c r="F718" s="52" t="s">
        <v>155</v>
      </c>
      <c r="G718" s="52" t="s">
        <v>104</v>
      </c>
      <c r="H718" s="58">
        <f>'вед.прил 9'!I189</f>
        <v>0</v>
      </c>
      <c r="I718" s="58">
        <f>'вед.прил 9'!J187</f>
        <v>12263</v>
      </c>
      <c r="J718" s="109">
        <f>'вед.прил 9'!K189</f>
        <v>12263</v>
      </c>
    </row>
    <row r="719" spans="2:10" ht="46.5" customHeight="1">
      <c r="B719" s="76" t="s">
        <v>142</v>
      </c>
      <c r="C719" s="51" t="s">
        <v>82</v>
      </c>
      <c r="D719" s="51" t="s">
        <v>71</v>
      </c>
      <c r="E719" s="51" t="s">
        <v>16</v>
      </c>
      <c r="F719" s="51" t="s">
        <v>141</v>
      </c>
      <c r="G719" s="51"/>
      <c r="H719" s="56">
        <f>H720</f>
        <v>12263</v>
      </c>
      <c r="I719" s="56">
        <f>I720</f>
        <v>-12263</v>
      </c>
      <c r="J719" s="108">
        <f t="shared" si="100"/>
        <v>0</v>
      </c>
    </row>
    <row r="720" spans="2:10" ht="15">
      <c r="B720" s="76" t="s">
        <v>144</v>
      </c>
      <c r="C720" s="51" t="s">
        <v>82</v>
      </c>
      <c r="D720" s="51" t="s">
        <v>71</v>
      </c>
      <c r="E720" s="51" t="s">
        <v>16</v>
      </c>
      <c r="F720" s="51" t="s">
        <v>143</v>
      </c>
      <c r="G720" s="51"/>
      <c r="H720" s="56">
        <f>H721</f>
        <v>12263</v>
      </c>
      <c r="I720" s="56">
        <f>I721</f>
        <v>-12263</v>
      </c>
      <c r="J720" s="108">
        <f t="shared" si="100"/>
        <v>0</v>
      </c>
    </row>
    <row r="721" spans="2:10" ht="15">
      <c r="B721" s="78" t="s">
        <v>120</v>
      </c>
      <c r="C721" s="52" t="s">
        <v>82</v>
      </c>
      <c r="D721" s="52" t="s">
        <v>71</v>
      </c>
      <c r="E721" s="52" t="s">
        <v>16</v>
      </c>
      <c r="F721" s="63" t="s">
        <v>143</v>
      </c>
      <c r="G721" s="63" t="s">
        <v>104</v>
      </c>
      <c r="H721" s="64">
        <f>'вед.прил 9'!I192</f>
        <v>12263</v>
      </c>
      <c r="I721" s="64">
        <f>'вед.прил 9'!J192</f>
        <v>-12263</v>
      </c>
      <c r="J721" s="109">
        <f t="shared" si="100"/>
        <v>0</v>
      </c>
    </row>
    <row r="722" spans="2:10" ht="30" customHeight="1">
      <c r="B722" s="79" t="s">
        <v>67</v>
      </c>
      <c r="C722" s="53" t="s">
        <v>82</v>
      </c>
      <c r="D722" s="53" t="s">
        <v>76</v>
      </c>
      <c r="E722" s="53"/>
      <c r="F722" s="53" t="s">
        <v>89</v>
      </c>
      <c r="G722" s="53"/>
      <c r="H722" s="55">
        <f>H723</f>
        <v>2425</v>
      </c>
      <c r="I722" s="55">
        <f>I723</f>
        <v>0</v>
      </c>
      <c r="J722" s="107">
        <f t="shared" si="100"/>
        <v>2425</v>
      </c>
    </row>
    <row r="723" spans="2:10" ht="15">
      <c r="B723" s="76" t="s">
        <v>37</v>
      </c>
      <c r="C723" s="51" t="s">
        <v>82</v>
      </c>
      <c r="D723" s="51" t="s">
        <v>76</v>
      </c>
      <c r="E723" s="51" t="s">
        <v>283</v>
      </c>
      <c r="F723" s="51"/>
      <c r="G723" s="51"/>
      <c r="H723" s="56">
        <f>H724</f>
        <v>2425</v>
      </c>
      <c r="I723" s="56">
        <f>I724</f>
        <v>0</v>
      </c>
      <c r="J723" s="108">
        <f t="shared" si="100"/>
        <v>2425</v>
      </c>
    </row>
    <row r="724" spans="2:10" ht="45">
      <c r="B724" s="76" t="s">
        <v>40</v>
      </c>
      <c r="C724" s="51">
        <v>10</v>
      </c>
      <c r="D724" s="51" t="s">
        <v>76</v>
      </c>
      <c r="E724" s="51" t="s">
        <v>339</v>
      </c>
      <c r="F724" s="51"/>
      <c r="G724" s="51"/>
      <c r="H724" s="56">
        <f>H725+H728</f>
        <v>2425</v>
      </c>
      <c r="I724" s="56">
        <f>I725+I728</f>
        <v>0</v>
      </c>
      <c r="J724" s="108">
        <f t="shared" si="100"/>
        <v>2425</v>
      </c>
    </row>
    <row r="725" spans="2:10" ht="77.25" customHeight="1">
      <c r="B725" s="76" t="s">
        <v>267</v>
      </c>
      <c r="C725" s="51" t="s">
        <v>82</v>
      </c>
      <c r="D725" s="51" t="s">
        <v>76</v>
      </c>
      <c r="E725" s="51" t="s">
        <v>339</v>
      </c>
      <c r="F725" s="51" t="s">
        <v>133</v>
      </c>
      <c r="G725" s="51"/>
      <c r="H725" s="56">
        <f>H726</f>
        <v>2102</v>
      </c>
      <c r="I725" s="56">
        <f>I726</f>
        <v>0</v>
      </c>
      <c r="J725" s="108">
        <f t="shared" si="100"/>
        <v>2102</v>
      </c>
    </row>
    <row r="726" spans="2:10" ht="30">
      <c r="B726" s="76" t="s">
        <v>137</v>
      </c>
      <c r="C726" s="51">
        <v>10</v>
      </c>
      <c r="D726" s="51" t="s">
        <v>76</v>
      </c>
      <c r="E726" s="51" t="s">
        <v>339</v>
      </c>
      <c r="F726" s="51" t="s">
        <v>134</v>
      </c>
      <c r="G726" s="51"/>
      <c r="H726" s="57">
        <f>H727</f>
        <v>2102</v>
      </c>
      <c r="I726" s="57">
        <f>I727</f>
        <v>0</v>
      </c>
      <c r="J726" s="108">
        <f t="shared" si="100"/>
        <v>2102</v>
      </c>
    </row>
    <row r="727" spans="2:10" ht="15">
      <c r="B727" s="78" t="s">
        <v>120</v>
      </c>
      <c r="C727" s="52">
        <v>10</v>
      </c>
      <c r="D727" s="52" t="s">
        <v>76</v>
      </c>
      <c r="E727" s="52" t="s">
        <v>339</v>
      </c>
      <c r="F727" s="52" t="s">
        <v>134</v>
      </c>
      <c r="G727" s="52" t="s">
        <v>104</v>
      </c>
      <c r="H727" s="57">
        <f>'вед.прил 9'!I552</f>
        <v>2102</v>
      </c>
      <c r="I727" s="59">
        <f>'вед.прил 9'!J552</f>
        <v>0</v>
      </c>
      <c r="J727" s="109">
        <f t="shared" si="100"/>
        <v>2102</v>
      </c>
    </row>
    <row r="728" spans="2:10" ht="36.75" customHeight="1">
      <c r="B728" s="76" t="s">
        <v>135</v>
      </c>
      <c r="C728" s="51">
        <v>10</v>
      </c>
      <c r="D728" s="51" t="s">
        <v>76</v>
      </c>
      <c r="E728" s="51" t="s">
        <v>339</v>
      </c>
      <c r="F728" s="51" t="s">
        <v>136</v>
      </c>
      <c r="G728" s="51"/>
      <c r="H728" s="56">
        <f>H729</f>
        <v>323</v>
      </c>
      <c r="I728" s="56">
        <f>I729</f>
        <v>0</v>
      </c>
      <c r="J728" s="108">
        <f t="shared" si="100"/>
        <v>323</v>
      </c>
    </row>
    <row r="729" spans="2:10" ht="30">
      <c r="B729" s="77" t="s">
        <v>139</v>
      </c>
      <c r="C729" s="51">
        <v>10</v>
      </c>
      <c r="D729" s="51" t="s">
        <v>76</v>
      </c>
      <c r="E729" s="51" t="s">
        <v>339</v>
      </c>
      <c r="F729" s="51" t="s">
        <v>138</v>
      </c>
      <c r="G729" s="51"/>
      <c r="H729" s="57">
        <f>H730</f>
        <v>323</v>
      </c>
      <c r="I729" s="57">
        <f>I730</f>
        <v>0</v>
      </c>
      <c r="J729" s="108">
        <f t="shared" si="100"/>
        <v>323</v>
      </c>
    </row>
    <row r="730" spans="2:10" ht="21" customHeight="1">
      <c r="B730" s="78" t="s">
        <v>120</v>
      </c>
      <c r="C730" s="52">
        <v>10</v>
      </c>
      <c r="D730" s="52" t="s">
        <v>76</v>
      </c>
      <c r="E730" s="52" t="s">
        <v>339</v>
      </c>
      <c r="F730" s="52" t="s">
        <v>138</v>
      </c>
      <c r="G730" s="52" t="s">
        <v>104</v>
      </c>
      <c r="H730" s="59">
        <f>'вед.прил 9'!I555</f>
        <v>323</v>
      </c>
      <c r="I730" s="59">
        <f>'вед.прил 9'!J555</f>
        <v>0</v>
      </c>
      <c r="J730" s="109">
        <f t="shared" si="100"/>
        <v>323</v>
      </c>
    </row>
    <row r="731" spans="2:10" ht="14.25">
      <c r="B731" s="112" t="s">
        <v>88</v>
      </c>
      <c r="C731" s="100" t="s">
        <v>86</v>
      </c>
      <c r="D731" s="100"/>
      <c r="E731" s="100"/>
      <c r="F731" s="100"/>
      <c r="G731" s="100"/>
      <c r="H731" s="60">
        <f>H734</f>
        <v>6800</v>
      </c>
      <c r="I731" s="60">
        <f>I734</f>
        <v>0</v>
      </c>
      <c r="J731" s="107">
        <f t="shared" si="100"/>
        <v>6800</v>
      </c>
    </row>
    <row r="732" spans="2:10" ht="14.25">
      <c r="B732" s="99" t="s">
        <v>119</v>
      </c>
      <c r="C732" s="100" t="s">
        <v>86</v>
      </c>
      <c r="D732" s="100"/>
      <c r="E732" s="100"/>
      <c r="F732" s="100"/>
      <c r="G732" s="100" t="s">
        <v>103</v>
      </c>
      <c r="H732" s="60">
        <f>H744+H754+H749+H741+H747</f>
        <v>6800</v>
      </c>
      <c r="I732" s="60">
        <f>I744+I754+I749+I741+I747</f>
        <v>0</v>
      </c>
      <c r="J732" s="107">
        <f t="shared" si="100"/>
        <v>6800</v>
      </c>
    </row>
    <row r="733" spans="2:10" ht="14.25">
      <c r="B733" s="99" t="s">
        <v>120</v>
      </c>
      <c r="C733" s="100" t="s">
        <v>86</v>
      </c>
      <c r="D733" s="100"/>
      <c r="E733" s="100"/>
      <c r="F733" s="100"/>
      <c r="G733" s="100" t="s">
        <v>104</v>
      </c>
      <c r="H733" s="60">
        <v>0</v>
      </c>
      <c r="I733" s="60">
        <v>0</v>
      </c>
      <c r="J733" s="107">
        <f t="shared" si="100"/>
        <v>0</v>
      </c>
    </row>
    <row r="734" spans="2:10" ht="14.25">
      <c r="B734" s="79" t="s">
        <v>112</v>
      </c>
      <c r="C734" s="53" t="s">
        <v>86</v>
      </c>
      <c r="D734" s="53" t="s">
        <v>74</v>
      </c>
      <c r="E734" s="53"/>
      <c r="F734" s="53"/>
      <c r="G734" s="53"/>
      <c r="H734" s="55">
        <f>H735</f>
        <v>6800</v>
      </c>
      <c r="I734" s="55">
        <f>I735</f>
        <v>0</v>
      </c>
      <c r="J734" s="107">
        <f t="shared" si="100"/>
        <v>6800</v>
      </c>
    </row>
    <row r="735" spans="2:10" ht="60">
      <c r="B735" s="76" t="s">
        <v>204</v>
      </c>
      <c r="C735" s="51" t="s">
        <v>86</v>
      </c>
      <c r="D735" s="51" t="s">
        <v>74</v>
      </c>
      <c r="E735" s="51" t="s">
        <v>415</v>
      </c>
      <c r="F735" s="51"/>
      <c r="G735" s="51"/>
      <c r="H735" s="56">
        <f>H736</f>
        <v>6800</v>
      </c>
      <c r="I735" s="56">
        <f>I736</f>
        <v>0</v>
      </c>
      <c r="J735" s="108">
        <f t="shared" si="100"/>
        <v>6800</v>
      </c>
    </row>
    <row r="736" spans="2:10" ht="60">
      <c r="B736" s="76" t="s">
        <v>192</v>
      </c>
      <c r="C736" s="51" t="s">
        <v>86</v>
      </c>
      <c r="D736" s="51" t="s">
        <v>74</v>
      </c>
      <c r="E736" s="51" t="s">
        <v>419</v>
      </c>
      <c r="F736" s="51"/>
      <c r="G736" s="51"/>
      <c r="H736" s="56">
        <f>H737+H750</f>
        <v>6800</v>
      </c>
      <c r="I736" s="56">
        <f>I737+I750</f>
        <v>0</v>
      </c>
      <c r="J736" s="108">
        <f t="shared" si="100"/>
        <v>6800</v>
      </c>
    </row>
    <row r="737" spans="2:10" ht="63" customHeight="1">
      <c r="B737" s="76" t="s">
        <v>416</v>
      </c>
      <c r="C737" s="51" t="s">
        <v>86</v>
      </c>
      <c r="D737" s="51" t="s">
        <v>74</v>
      </c>
      <c r="E737" s="51" t="s">
        <v>420</v>
      </c>
      <c r="F737" s="51"/>
      <c r="G737" s="51"/>
      <c r="H737" s="56">
        <f>H738</f>
        <v>800</v>
      </c>
      <c r="I737" s="56">
        <f>I738</f>
        <v>0</v>
      </c>
      <c r="J737" s="108">
        <f t="shared" si="100"/>
        <v>800</v>
      </c>
    </row>
    <row r="738" spans="2:10" ht="15">
      <c r="B738" s="77" t="s">
        <v>312</v>
      </c>
      <c r="C738" s="51" t="s">
        <v>86</v>
      </c>
      <c r="D738" s="51" t="s">
        <v>74</v>
      </c>
      <c r="E738" s="51" t="s">
        <v>421</v>
      </c>
      <c r="F738" s="51"/>
      <c r="G738" s="51"/>
      <c r="H738" s="56">
        <f>H742+H745+H739</f>
        <v>800</v>
      </c>
      <c r="I738" s="56">
        <f>I742+I745+I739</f>
        <v>0</v>
      </c>
      <c r="J738" s="108">
        <f t="shared" si="100"/>
        <v>800</v>
      </c>
    </row>
    <row r="739" spans="2:10" ht="90">
      <c r="B739" s="76" t="s">
        <v>267</v>
      </c>
      <c r="C739" s="51" t="s">
        <v>86</v>
      </c>
      <c r="D739" s="51" t="s">
        <v>74</v>
      </c>
      <c r="E739" s="51" t="s">
        <v>421</v>
      </c>
      <c r="F739" s="51" t="s">
        <v>133</v>
      </c>
      <c r="G739" s="51"/>
      <c r="H739" s="56">
        <f aca="true" t="shared" si="105" ref="H739:J740">H740</f>
        <v>0</v>
      </c>
      <c r="I739" s="56">
        <f t="shared" si="105"/>
        <v>50</v>
      </c>
      <c r="J739" s="108">
        <f t="shared" si="105"/>
        <v>50</v>
      </c>
    </row>
    <row r="740" spans="2:10" ht="30">
      <c r="B740" s="76" t="s">
        <v>137</v>
      </c>
      <c r="C740" s="51" t="s">
        <v>86</v>
      </c>
      <c r="D740" s="51" t="s">
        <v>74</v>
      </c>
      <c r="E740" s="51" t="s">
        <v>421</v>
      </c>
      <c r="F740" s="51" t="s">
        <v>134</v>
      </c>
      <c r="G740" s="51"/>
      <c r="H740" s="56">
        <f t="shared" si="105"/>
        <v>0</v>
      </c>
      <c r="I740" s="56">
        <f t="shared" si="105"/>
        <v>50</v>
      </c>
      <c r="J740" s="108">
        <f t="shared" si="105"/>
        <v>50</v>
      </c>
    </row>
    <row r="741" spans="2:10" ht="15">
      <c r="B741" s="78" t="s">
        <v>119</v>
      </c>
      <c r="C741" s="52" t="s">
        <v>86</v>
      </c>
      <c r="D741" s="52" t="s">
        <v>74</v>
      </c>
      <c r="E741" s="52" t="s">
        <v>421</v>
      </c>
      <c r="F741" s="52" t="s">
        <v>134</v>
      </c>
      <c r="G741" s="52" t="s">
        <v>103</v>
      </c>
      <c r="H741" s="58">
        <f>'вед.прил 9'!I846</f>
        <v>0</v>
      </c>
      <c r="I741" s="58">
        <f>'вед.прил 9'!J846</f>
        <v>50</v>
      </c>
      <c r="J741" s="109">
        <f>'вед.прил 9'!K846</f>
        <v>50</v>
      </c>
    </row>
    <row r="742" spans="2:10" ht="35.25" customHeight="1">
      <c r="B742" s="76" t="s">
        <v>135</v>
      </c>
      <c r="C742" s="51" t="s">
        <v>86</v>
      </c>
      <c r="D742" s="51" t="s">
        <v>74</v>
      </c>
      <c r="E742" s="51" t="s">
        <v>421</v>
      </c>
      <c r="F742" s="51" t="s">
        <v>136</v>
      </c>
      <c r="G742" s="51"/>
      <c r="H742" s="56">
        <f>H743</f>
        <v>650</v>
      </c>
      <c r="I742" s="56">
        <f>I743</f>
        <v>-200</v>
      </c>
      <c r="J742" s="108">
        <f t="shared" si="100"/>
        <v>450</v>
      </c>
    </row>
    <row r="743" spans="2:10" ht="30">
      <c r="B743" s="77" t="s">
        <v>139</v>
      </c>
      <c r="C743" s="51" t="s">
        <v>86</v>
      </c>
      <c r="D743" s="51" t="s">
        <v>74</v>
      </c>
      <c r="E743" s="51" t="s">
        <v>421</v>
      </c>
      <c r="F743" s="51" t="s">
        <v>138</v>
      </c>
      <c r="G743" s="51"/>
      <c r="H743" s="56">
        <f>H744</f>
        <v>650</v>
      </c>
      <c r="I743" s="56">
        <f>I744</f>
        <v>-200</v>
      </c>
      <c r="J743" s="108">
        <f t="shared" si="100"/>
        <v>450</v>
      </c>
    </row>
    <row r="744" spans="2:10" ht="15">
      <c r="B744" s="78" t="s">
        <v>119</v>
      </c>
      <c r="C744" s="52" t="s">
        <v>86</v>
      </c>
      <c r="D744" s="52" t="s">
        <v>74</v>
      </c>
      <c r="E744" s="52" t="s">
        <v>421</v>
      </c>
      <c r="F744" s="52" t="s">
        <v>138</v>
      </c>
      <c r="G744" s="52" t="s">
        <v>103</v>
      </c>
      <c r="H744" s="58">
        <f>'вед.прил 9'!I849</f>
        <v>650</v>
      </c>
      <c r="I744" s="58">
        <f>'вед.прил 9'!J849</f>
        <v>-200</v>
      </c>
      <c r="J744" s="109">
        <f t="shared" si="100"/>
        <v>450</v>
      </c>
    </row>
    <row r="745" spans="2:10" ht="30">
      <c r="B745" s="76" t="s">
        <v>152</v>
      </c>
      <c r="C745" s="51" t="s">
        <v>86</v>
      </c>
      <c r="D745" s="51" t="s">
        <v>74</v>
      </c>
      <c r="E745" s="51" t="s">
        <v>421</v>
      </c>
      <c r="F745" s="51" t="s">
        <v>151</v>
      </c>
      <c r="G745" s="51"/>
      <c r="H745" s="56">
        <f>H748+H746</f>
        <v>150</v>
      </c>
      <c r="I745" s="56">
        <f>I748+I746</f>
        <v>150</v>
      </c>
      <c r="J745" s="108">
        <f t="shared" si="100"/>
        <v>300</v>
      </c>
    </row>
    <row r="746" spans="2:10" ht="30">
      <c r="B746" s="76" t="s">
        <v>152</v>
      </c>
      <c r="C746" s="51" t="s">
        <v>86</v>
      </c>
      <c r="D746" s="51" t="s">
        <v>74</v>
      </c>
      <c r="E746" s="51" t="s">
        <v>421</v>
      </c>
      <c r="F746" s="51" t="s">
        <v>8</v>
      </c>
      <c r="G746" s="51"/>
      <c r="H746" s="56">
        <f>H747</f>
        <v>150</v>
      </c>
      <c r="I746" s="56">
        <f>I747</f>
        <v>-50</v>
      </c>
      <c r="J746" s="108">
        <f>J747</f>
        <v>100</v>
      </c>
    </row>
    <row r="747" spans="2:10" ht="15">
      <c r="B747" s="76" t="s">
        <v>9</v>
      </c>
      <c r="C747" s="51" t="s">
        <v>86</v>
      </c>
      <c r="D747" s="51" t="s">
        <v>74</v>
      </c>
      <c r="E747" s="52" t="s">
        <v>421</v>
      </c>
      <c r="F747" s="52" t="s">
        <v>8</v>
      </c>
      <c r="G747" s="52" t="s">
        <v>103</v>
      </c>
      <c r="H747" s="58">
        <f>'вед.прил 9'!I852</f>
        <v>150</v>
      </c>
      <c r="I747" s="58">
        <f>'вед.прил 9'!J852</f>
        <v>-50</v>
      </c>
      <c r="J747" s="109">
        <f>'вед.прил 9'!K852</f>
        <v>100</v>
      </c>
    </row>
    <row r="748" spans="2:10" ht="15">
      <c r="B748" s="80" t="s">
        <v>119</v>
      </c>
      <c r="C748" s="51" t="s">
        <v>86</v>
      </c>
      <c r="D748" s="51" t="s">
        <v>74</v>
      </c>
      <c r="E748" s="51" t="s">
        <v>421</v>
      </c>
      <c r="F748" s="51" t="s">
        <v>234</v>
      </c>
      <c r="G748" s="51"/>
      <c r="H748" s="56">
        <f>H749</f>
        <v>0</v>
      </c>
      <c r="I748" s="56">
        <f>I749</f>
        <v>200</v>
      </c>
      <c r="J748" s="108">
        <f t="shared" si="100"/>
        <v>200</v>
      </c>
    </row>
    <row r="749" spans="2:10" ht="15">
      <c r="B749" s="76" t="s">
        <v>235</v>
      </c>
      <c r="C749" s="52" t="s">
        <v>86</v>
      </c>
      <c r="D749" s="52" t="s">
        <v>74</v>
      </c>
      <c r="E749" s="52" t="s">
        <v>421</v>
      </c>
      <c r="F749" s="52" t="s">
        <v>234</v>
      </c>
      <c r="G749" s="52" t="s">
        <v>103</v>
      </c>
      <c r="H749" s="58">
        <f>'вед.прил 9'!I854</f>
        <v>0</v>
      </c>
      <c r="I749" s="58">
        <f>'вед.прил 9'!J854</f>
        <v>200</v>
      </c>
      <c r="J749" s="109">
        <f t="shared" si="100"/>
        <v>200</v>
      </c>
    </row>
    <row r="750" spans="2:10" ht="15">
      <c r="B750" s="80" t="s">
        <v>119</v>
      </c>
      <c r="C750" s="51" t="s">
        <v>86</v>
      </c>
      <c r="D750" s="51" t="s">
        <v>74</v>
      </c>
      <c r="E750" s="51" t="s">
        <v>418</v>
      </c>
      <c r="F750" s="51"/>
      <c r="G750" s="51"/>
      <c r="H750" s="56">
        <f aca="true" t="shared" si="106" ref="H750:I753">H751</f>
        <v>6000</v>
      </c>
      <c r="I750" s="56">
        <f t="shared" si="106"/>
        <v>0</v>
      </c>
      <c r="J750" s="108">
        <f t="shared" si="100"/>
        <v>6000</v>
      </c>
    </row>
    <row r="751" spans="2:10" ht="18" customHeight="1">
      <c r="B751" s="77" t="s">
        <v>312</v>
      </c>
      <c r="C751" s="51" t="s">
        <v>86</v>
      </c>
      <c r="D751" s="51" t="s">
        <v>74</v>
      </c>
      <c r="E751" s="110" t="s">
        <v>417</v>
      </c>
      <c r="F751" s="51"/>
      <c r="G751" s="51"/>
      <c r="H751" s="56">
        <f t="shared" si="106"/>
        <v>6000</v>
      </c>
      <c r="I751" s="56">
        <f t="shared" si="106"/>
        <v>0</v>
      </c>
      <c r="J751" s="108">
        <f t="shared" si="100"/>
        <v>6000</v>
      </c>
    </row>
    <row r="752" spans="2:10" ht="16.5" customHeight="1">
      <c r="B752" s="76" t="s">
        <v>142</v>
      </c>
      <c r="C752" s="51" t="s">
        <v>86</v>
      </c>
      <c r="D752" s="51" t="s">
        <v>74</v>
      </c>
      <c r="E752" s="51" t="s">
        <v>417</v>
      </c>
      <c r="F752" s="51" t="s">
        <v>141</v>
      </c>
      <c r="G752" s="51"/>
      <c r="H752" s="56">
        <f t="shared" si="106"/>
        <v>6000</v>
      </c>
      <c r="I752" s="56">
        <f t="shared" si="106"/>
        <v>0</v>
      </c>
      <c r="J752" s="108">
        <f t="shared" si="100"/>
        <v>6000</v>
      </c>
    </row>
    <row r="753" spans="2:10" ht="17.25" customHeight="1">
      <c r="B753" s="76" t="s">
        <v>237</v>
      </c>
      <c r="C753" s="51" t="s">
        <v>86</v>
      </c>
      <c r="D753" s="51" t="s">
        <v>74</v>
      </c>
      <c r="E753" s="51" t="s">
        <v>417</v>
      </c>
      <c r="F753" s="51" t="s">
        <v>236</v>
      </c>
      <c r="G753" s="51"/>
      <c r="H753" s="56">
        <f t="shared" si="106"/>
        <v>6000</v>
      </c>
      <c r="I753" s="56">
        <f t="shared" si="106"/>
        <v>0</v>
      </c>
      <c r="J753" s="108">
        <f t="shared" si="100"/>
        <v>6000</v>
      </c>
    </row>
    <row r="754" spans="2:10" ht="21.75" customHeight="1">
      <c r="B754" s="78" t="s">
        <v>119</v>
      </c>
      <c r="C754" s="52" t="s">
        <v>86</v>
      </c>
      <c r="D754" s="52" t="s">
        <v>74</v>
      </c>
      <c r="E754" s="52" t="s">
        <v>417</v>
      </c>
      <c r="F754" s="52" t="s">
        <v>236</v>
      </c>
      <c r="G754" s="52" t="s">
        <v>103</v>
      </c>
      <c r="H754" s="58">
        <f>'вед.прил 9'!I859</f>
        <v>6000</v>
      </c>
      <c r="I754" s="58">
        <f>'вед.прил 9'!J859</f>
        <v>0</v>
      </c>
      <c r="J754" s="109">
        <f t="shared" si="100"/>
        <v>6000</v>
      </c>
    </row>
    <row r="755" spans="2:10" ht="30" customHeight="1">
      <c r="B755" s="82" t="s">
        <v>254</v>
      </c>
      <c r="C755" s="53" t="s">
        <v>111</v>
      </c>
      <c r="D755" s="53"/>
      <c r="E755" s="53"/>
      <c r="F755" s="53"/>
      <c r="G755" s="53"/>
      <c r="H755" s="55">
        <f>H758</f>
        <v>7225</v>
      </c>
      <c r="I755" s="55">
        <f>I758</f>
        <v>-537.9</v>
      </c>
      <c r="J755" s="107">
        <f t="shared" si="100"/>
        <v>6687.1</v>
      </c>
    </row>
    <row r="756" spans="2:10" ht="14.25">
      <c r="B756" s="99" t="s">
        <v>119</v>
      </c>
      <c r="C756" s="53" t="s">
        <v>111</v>
      </c>
      <c r="D756" s="53"/>
      <c r="E756" s="53"/>
      <c r="F756" s="53"/>
      <c r="G756" s="53" t="s">
        <v>103</v>
      </c>
      <c r="H756" s="55">
        <f>H764</f>
        <v>7225</v>
      </c>
      <c r="I756" s="55">
        <f>I764</f>
        <v>-537.9</v>
      </c>
      <c r="J756" s="107">
        <f t="shared" si="100"/>
        <v>6687.1</v>
      </c>
    </row>
    <row r="757" spans="2:10" ht="14.25">
      <c r="B757" s="99" t="s">
        <v>120</v>
      </c>
      <c r="C757" s="53" t="s">
        <v>111</v>
      </c>
      <c r="D757" s="53"/>
      <c r="E757" s="53"/>
      <c r="F757" s="53"/>
      <c r="G757" s="53" t="s">
        <v>104</v>
      </c>
      <c r="H757" s="55">
        <v>0</v>
      </c>
      <c r="I757" s="55">
        <v>0</v>
      </c>
      <c r="J757" s="107">
        <f t="shared" si="100"/>
        <v>0</v>
      </c>
    </row>
    <row r="758" spans="2:10" ht="28.5">
      <c r="B758" s="82" t="s">
        <v>255</v>
      </c>
      <c r="C758" s="53" t="s">
        <v>111</v>
      </c>
      <c r="D758" s="53" t="s">
        <v>68</v>
      </c>
      <c r="E758" s="53"/>
      <c r="F758" s="53"/>
      <c r="G758" s="53"/>
      <c r="H758" s="55">
        <f aca="true" t="shared" si="107" ref="H758:I763">H759</f>
        <v>7225</v>
      </c>
      <c r="I758" s="55">
        <f t="shared" si="107"/>
        <v>-537.9</v>
      </c>
      <c r="J758" s="107">
        <f t="shared" si="100"/>
        <v>6687.1</v>
      </c>
    </row>
    <row r="759" spans="2:10" ht="15">
      <c r="B759" s="77" t="s">
        <v>37</v>
      </c>
      <c r="C759" s="51" t="s">
        <v>111</v>
      </c>
      <c r="D759" s="51" t="s">
        <v>68</v>
      </c>
      <c r="E759" s="51" t="s">
        <v>283</v>
      </c>
      <c r="F759" s="53"/>
      <c r="G759" s="53"/>
      <c r="H759" s="56">
        <f t="shared" si="107"/>
        <v>7225</v>
      </c>
      <c r="I759" s="56">
        <f t="shared" si="107"/>
        <v>-537.9</v>
      </c>
      <c r="J759" s="108">
        <f t="shared" si="100"/>
        <v>6687.1</v>
      </c>
    </row>
    <row r="760" spans="2:10" ht="30">
      <c r="B760" s="77" t="s">
        <v>297</v>
      </c>
      <c r="C760" s="51" t="s">
        <v>111</v>
      </c>
      <c r="D760" s="51" t="s">
        <v>68</v>
      </c>
      <c r="E760" s="51" t="s">
        <v>283</v>
      </c>
      <c r="F760" s="51"/>
      <c r="G760" s="51"/>
      <c r="H760" s="56">
        <f t="shared" si="107"/>
        <v>7225</v>
      </c>
      <c r="I760" s="56">
        <f t="shared" si="107"/>
        <v>-537.9</v>
      </c>
      <c r="J760" s="108">
        <f t="shared" si="100"/>
        <v>6687.1</v>
      </c>
    </row>
    <row r="761" spans="2:10" ht="57.75" customHeight="1">
      <c r="B761" s="77" t="s">
        <v>32</v>
      </c>
      <c r="C761" s="51" t="s">
        <v>111</v>
      </c>
      <c r="D761" s="51" t="s">
        <v>68</v>
      </c>
      <c r="E761" s="51" t="s">
        <v>299</v>
      </c>
      <c r="F761" s="51"/>
      <c r="G761" s="51"/>
      <c r="H761" s="56">
        <f t="shared" si="107"/>
        <v>7225</v>
      </c>
      <c r="I761" s="56">
        <f t="shared" si="107"/>
        <v>-537.9</v>
      </c>
      <c r="J761" s="108">
        <f t="shared" si="100"/>
        <v>6687.1</v>
      </c>
    </row>
    <row r="762" spans="2:10" ht="31.5" customHeight="1">
      <c r="B762" s="77" t="s">
        <v>298</v>
      </c>
      <c r="C762" s="51" t="s">
        <v>111</v>
      </c>
      <c r="D762" s="51" t="s">
        <v>68</v>
      </c>
      <c r="E762" s="51" t="s">
        <v>299</v>
      </c>
      <c r="F762" s="51" t="s">
        <v>250</v>
      </c>
      <c r="G762" s="51"/>
      <c r="H762" s="56">
        <f t="shared" si="107"/>
        <v>7225</v>
      </c>
      <c r="I762" s="56">
        <f t="shared" si="107"/>
        <v>-537.9</v>
      </c>
      <c r="J762" s="108">
        <f t="shared" si="100"/>
        <v>6687.1</v>
      </c>
    </row>
    <row r="763" spans="2:10" ht="15">
      <c r="B763" s="77" t="s">
        <v>252</v>
      </c>
      <c r="C763" s="51" t="s">
        <v>111</v>
      </c>
      <c r="D763" s="51" t="s">
        <v>68</v>
      </c>
      <c r="E763" s="51" t="s">
        <v>299</v>
      </c>
      <c r="F763" s="51" t="s">
        <v>251</v>
      </c>
      <c r="G763" s="51"/>
      <c r="H763" s="56">
        <f t="shared" si="107"/>
        <v>7225</v>
      </c>
      <c r="I763" s="56">
        <f t="shared" si="107"/>
        <v>-537.9</v>
      </c>
      <c r="J763" s="108">
        <f t="shared" si="100"/>
        <v>6687.1</v>
      </c>
    </row>
    <row r="764" spans="2:10" ht="15">
      <c r="B764" s="78" t="s">
        <v>119</v>
      </c>
      <c r="C764" s="52" t="s">
        <v>111</v>
      </c>
      <c r="D764" s="52" t="s">
        <v>68</v>
      </c>
      <c r="E764" s="52" t="s">
        <v>299</v>
      </c>
      <c r="F764" s="52" t="s">
        <v>251</v>
      </c>
      <c r="G764" s="52" t="s">
        <v>103</v>
      </c>
      <c r="H764" s="58">
        <f>'вед.прил 9'!I918</f>
        <v>7225</v>
      </c>
      <c r="I764" s="58">
        <f>'вед.прил 9'!J918</f>
        <v>-537.9</v>
      </c>
      <c r="J764" s="109">
        <f t="shared" si="100"/>
        <v>6687.1</v>
      </c>
    </row>
    <row r="765" spans="2:10" ht="15">
      <c r="B765" s="112" t="s">
        <v>244</v>
      </c>
      <c r="C765" s="114"/>
      <c r="D765" s="114"/>
      <c r="E765" s="114"/>
      <c r="F765" s="114"/>
      <c r="G765" s="114"/>
      <c r="H765" s="227">
        <f aca="true" t="shared" si="108" ref="H765:I767">H6+H161+H236+H324+H552+H649+H731+H755</f>
        <v>838320.6</v>
      </c>
      <c r="I765" s="60">
        <f t="shared" si="108"/>
        <v>2078.2999999999997</v>
      </c>
      <c r="J765" s="107">
        <f t="shared" si="100"/>
        <v>840398.9</v>
      </c>
    </row>
    <row r="766" spans="2:10" ht="15">
      <c r="B766" s="99" t="s">
        <v>119</v>
      </c>
      <c r="C766" s="114"/>
      <c r="D766" s="114"/>
      <c r="E766" s="114"/>
      <c r="F766" s="114"/>
      <c r="G766" s="225" t="s">
        <v>103</v>
      </c>
      <c r="H766" s="229">
        <f t="shared" si="108"/>
        <v>343958.9999999999</v>
      </c>
      <c r="I766" s="226">
        <f t="shared" si="108"/>
        <v>2078.299999999996</v>
      </c>
      <c r="J766" s="107">
        <f t="shared" si="100"/>
        <v>346037.2999999999</v>
      </c>
    </row>
    <row r="767" spans="2:10" ht="15">
      <c r="B767" s="99" t="s">
        <v>120</v>
      </c>
      <c r="C767" s="114"/>
      <c r="D767" s="114"/>
      <c r="E767" s="114"/>
      <c r="F767" s="114"/>
      <c r="G767" s="114" t="s">
        <v>104</v>
      </c>
      <c r="H767" s="228">
        <f t="shared" si="108"/>
        <v>494361.6</v>
      </c>
      <c r="I767" s="107">
        <f t="shared" si="108"/>
        <v>0</v>
      </c>
      <c r="J767" s="107">
        <f t="shared" si="100"/>
        <v>494361.6</v>
      </c>
    </row>
    <row r="768" spans="2:8" ht="24.75" customHeight="1">
      <c r="B768" s="248"/>
      <c r="C768" s="248"/>
      <c r="D768" s="248"/>
      <c r="E768" s="248"/>
      <c r="F768" s="248"/>
      <c r="G768" s="248"/>
      <c r="H768" s="248"/>
    </row>
    <row r="769" spans="2:8" ht="10.5" customHeight="1">
      <c r="B769" s="231"/>
      <c r="C769" s="231"/>
      <c r="D769" s="231"/>
      <c r="E769" s="231"/>
      <c r="F769" s="231"/>
      <c r="G769" s="231"/>
      <c r="H769" s="231"/>
    </row>
    <row r="770" spans="2:9" ht="12.75">
      <c r="B770" s="244"/>
      <c r="C770" s="244"/>
      <c r="D770" s="244"/>
      <c r="E770" s="244"/>
      <c r="F770" s="244"/>
      <c r="G770" s="244"/>
      <c r="H770" s="244"/>
      <c r="I770" s="230"/>
    </row>
    <row r="771" spans="2:9" ht="12.75">
      <c r="B771" s="244"/>
      <c r="C771" s="244"/>
      <c r="D771" s="244"/>
      <c r="E771" s="244"/>
      <c r="F771" s="244"/>
      <c r="G771" s="244"/>
      <c r="H771" s="244"/>
      <c r="I771" s="230"/>
    </row>
    <row r="772" spans="2:9" ht="12.75">
      <c r="B772" s="244"/>
      <c r="C772" s="244"/>
      <c r="D772" s="244"/>
      <c r="E772" s="244"/>
      <c r="F772" s="244"/>
      <c r="G772" s="244"/>
      <c r="H772" s="244"/>
      <c r="I772" s="230"/>
    </row>
    <row r="773" spans="2:9" ht="12.75">
      <c r="B773" s="244"/>
      <c r="C773" s="244"/>
      <c r="D773" s="244"/>
      <c r="E773" s="244"/>
      <c r="F773" s="244"/>
      <c r="G773" s="244"/>
      <c r="H773" s="244"/>
      <c r="I773" s="230"/>
    </row>
    <row r="774" spans="2:9" ht="12.75">
      <c r="B774" s="244"/>
      <c r="C774" s="244"/>
      <c r="D774" s="244"/>
      <c r="E774" s="244"/>
      <c r="F774" s="244"/>
      <c r="G774" s="244"/>
      <c r="H774" s="244"/>
      <c r="I774" s="230"/>
    </row>
    <row r="775" spans="2:9" ht="12.75">
      <c r="B775" s="244"/>
      <c r="C775" s="244"/>
      <c r="D775" s="244"/>
      <c r="E775" s="244"/>
      <c r="F775" s="244"/>
      <c r="G775" s="244"/>
      <c r="H775" s="244"/>
      <c r="I775" s="230"/>
    </row>
    <row r="776" spans="2:9" ht="12.75">
      <c r="B776" s="244"/>
      <c r="C776" s="244"/>
      <c r="D776" s="244"/>
      <c r="E776" s="244"/>
      <c r="F776" s="244"/>
      <c r="G776" s="244"/>
      <c r="H776" s="244"/>
      <c r="I776" s="230"/>
    </row>
    <row r="777" spans="2:9" ht="12.75">
      <c r="B777" s="244"/>
      <c r="C777" s="244"/>
      <c r="D777" s="244"/>
      <c r="E777" s="244"/>
      <c r="F777" s="244"/>
      <c r="G777" s="244"/>
      <c r="H777" s="244"/>
      <c r="I777" s="230"/>
    </row>
    <row r="778" spans="2:9" ht="12.75">
      <c r="B778" s="244"/>
      <c r="C778" s="244"/>
      <c r="D778" s="244"/>
      <c r="E778" s="244"/>
      <c r="F778" s="244"/>
      <c r="G778" s="244"/>
      <c r="H778" s="244"/>
      <c r="I778" s="230"/>
    </row>
    <row r="779" spans="2:9" ht="12.75">
      <c r="B779" s="244"/>
      <c r="C779" s="244"/>
      <c r="D779" s="244"/>
      <c r="E779" s="244"/>
      <c r="F779" s="244"/>
      <c r="G779" s="244"/>
      <c r="H779" s="244"/>
      <c r="I779" s="230"/>
    </row>
    <row r="780" spans="2:9" ht="12.75">
      <c r="B780" s="244"/>
      <c r="C780" s="244"/>
      <c r="D780" s="244"/>
      <c r="E780" s="244"/>
      <c r="F780" s="244"/>
      <c r="G780" s="244"/>
      <c r="H780" s="244"/>
      <c r="I780" s="230"/>
    </row>
    <row r="781" spans="2:9" ht="12.75">
      <c r="B781" s="244"/>
      <c r="C781" s="244"/>
      <c r="D781" s="244"/>
      <c r="E781" s="244"/>
      <c r="F781" s="244"/>
      <c r="G781" s="244"/>
      <c r="H781" s="244"/>
      <c r="I781" s="230"/>
    </row>
    <row r="782" spans="2:9" ht="12.75">
      <c r="B782" s="244"/>
      <c r="C782" s="244"/>
      <c r="D782" s="244"/>
      <c r="E782" s="244"/>
      <c r="F782" s="244"/>
      <c r="G782" s="244"/>
      <c r="H782" s="244"/>
      <c r="I782" s="230"/>
    </row>
    <row r="783" spans="2:9" ht="12.75">
      <c r="B783" s="244"/>
      <c r="C783" s="244"/>
      <c r="D783" s="244"/>
      <c r="E783" s="244"/>
      <c r="F783" s="244"/>
      <c r="G783" s="244"/>
      <c r="H783" s="244"/>
      <c r="I783" s="230"/>
    </row>
    <row r="784" spans="2:9" ht="12.75">
      <c r="B784" s="244"/>
      <c r="C784" s="244"/>
      <c r="D784" s="244"/>
      <c r="E784" s="244"/>
      <c r="F784" s="244"/>
      <c r="G784" s="244"/>
      <c r="H784" s="244"/>
      <c r="I784" s="230"/>
    </row>
    <row r="785" spans="2:9" ht="12.75">
      <c r="B785" s="244"/>
      <c r="C785" s="244"/>
      <c r="D785" s="244"/>
      <c r="E785" s="244"/>
      <c r="F785" s="244"/>
      <c r="G785" s="244"/>
      <c r="H785" s="244"/>
      <c r="I785" s="230"/>
    </row>
    <row r="786" spans="2:9" ht="12.75">
      <c r="B786" s="244"/>
      <c r="C786" s="244"/>
      <c r="D786" s="244"/>
      <c r="E786" s="244"/>
      <c r="F786" s="244"/>
      <c r="G786" s="244"/>
      <c r="H786" s="244"/>
      <c r="I786" s="230"/>
    </row>
    <row r="787" spans="2:9" ht="12.75">
      <c r="B787" s="244"/>
      <c r="C787" s="244"/>
      <c r="D787" s="244"/>
      <c r="E787" s="244"/>
      <c r="F787" s="244"/>
      <c r="G787" s="244"/>
      <c r="H787" s="244"/>
      <c r="I787" s="230"/>
    </row>
    <row r="788" spans="2:9" ht="12.75">
      <c r="B788" s="244"/>
      <c r="C788" s="244"/>
      <c r="D788" s="244"/>
      <c r="E788" s="244"/>
      <c r="F788" s="244"/>
      <c r="G788" s="244"/>
      <c r="H788" s="244"/>
      <c r="I788" s="230"/>
    </row>
    <row r="789" spans="2:9" ht="12.75">
      <c r="B789" s="244"/>
      <c r="C789" s="244"/>
      <c r="D789" s="244"/>
      <c r="E789" s="244"/>
      <c r="F789" s="244"/>
      <c r="G789" s="244"/>
      <c r="H789" s="244"/>
      <c r="I789" s="230"/>
    </row>
    <row r="790" spans="2:9" ht="12.75">
      <c r="B790" s="244"/>
      <c r="C790" s="244"/>
      <c r="D790" s="244"/>
      <c r="E790" s="244"/>
      <c r="F790" s="244"/>
      <c r="G790" s="244"/>
      <c r="H790" s="244"/>
      <c r="I790" s="230"/>
    </row>
    <row r="791" spans="2:9" ht="12.75">
      <c r="B791" s="244"/>
      <c r="C791" s="244"/>
      <c r="D791" s="244"/>
      <c r="E791" s="244"/>
      <c r="F791" s="244"/>
      <c r="G791" s="244"/>
      <c r="H791" s="244"/>
      <c r="I791" s="230"/>
    </row>
    <row r="792" spans="2:9" ht="12.75">
      <c r="B792" s="244"/>
      <c r="C792" s="244"/>
      <c r="D792" s="244"/>
      <c r="E792" s="244"/>
      <c r="F792" s="244"/>
      <c r="G792" s="244"/>
      <c r="H792" s="244"/>
      <c r="I792" s="230"/>
    </row>
    <row r="793" spans="3:8" ht="12.75">
      <c r="C793" s="19"/>
      <c r="D793" s="19"/>
      <c r="E793" s="19"/>
      <c r="F793" s="19"/>
      <c r="G793" s="19"/>
      <c r="H793" s="18"/>
    </row>
    <row r="794" spans="3:8" ht="12.75">
      <c r="C794" s="19"/>
      <c r="D794" s="19"/>
      <c r="E794" s="19"/>
      <c r="F794" s="19"/>
      <c r="G794" s="19"/>
      <c r="H794" s="18"/>
    </row>
    <row r="795" spans="3:8" ht="12.75">
      <c r="C795" s="19"/>
      <c r="D795" s="19"/>
      <c r="E795" s="19"/>
      <c r="F795" s="19"/>
      <c r="G795" s="19"/>
      <c r="H795" s="18"/>
    </row>
    <row r="796" spans="3:8" ht="12.75">
      <c r="C796" s="19"/>
      <c r="D796" s="19"/>
      <c r="E796" s="19"/>
      <c r="F796" s="19"/>
      <c r="G796" s="19"/>
      <c r="H796" s="18"/>
    </row>
    <row r="797" spans="3:8" ht="12.75">
      <c r="C797" s="19"/>
      <c r="D797" s="19"/>
      <c r="E797" s="19"/>
      <c r="F797" s="19"/>
      <c r="G797" s="19"/>
      <c r="H797" s="18"/>
    </row>
    <row r="798" spans="3:8" ht="12.75">
      <c r="C798" s="19"/>
      <c r="D798" s="19"/>
      <c r="E798" s="19"/>
      <c r="F798" s="19"/>
      <c r="G798" s="19"/>
      <c r="H798" s="18"/>
    </row>
    <row r="799" spans="3:8" ht="12.75">
      <c r="C799" s="19"/>
      <c r="D799" s="19"/>
      <c r="E799" s="19"/>
      <c r="F799" s="19"/>
      <c r="G799" s="19"/>
      <c r="H799" s="18"/>
    </row>
    <row r="800" spans="3:8" ht="12.75">
      <c r="C800" s="19"/>
      <c r="D800" s="19"/>
      <c r="E800" s="19"/>
      <c r="F800" s="19"/>
      <c r="G800" s="19"/>
      <c r="H800" s="18"/>
    </row>
    <row r="801" spans="3:8" ht="12.75">
      <c r="C801" s="19"/>
      <c r="D801" s="19"/>
      <c r="E801" s="19"/>
      <c r="F801" s="19"/>
      <c r="G801" s="19"/>
      <c r="H801" s="18"/>
    </row>
    <row r="802" spans="3:8" ht="12.75">
      <c r="C802" s="19"/>
      <c r="D802" s="19"/>
      <c r="E802" s="19"/>
      <c r="F802" s="19"/>
      <c r="G802" s="19"/>
      <c r="H802" s="18"/>
    </row>
    <row r="803" spans="3:8" ht="12.75">
      <c r="C803" s="19"/>
      <c r="D803" s="19"/>
      <c r="E803" s="19"/>
      <c r="F803" s="19"/>
      <c r="G803" s="19"/>
      <c r="H803" s="18"/>
    </row>
    <row r="804" spans="3:8" ht="12.75">
      <c r="C804" s="19"/>
      <c r="D804" s="19"/>
      <c r="E804" s="19"/>
      <c r="F804" s="19"/>
      <c r="G804" s="19"/>
      <c r="H804" s="18"/>
    </row>
    <row r="805" spans="3:8" ht="12.75">
      <c r="C805" s="19"/>
      <c r="D805" s="19"/>
      <c r="E805" s="19"/>
      <c r="F805" s="19"/>
      <c r="G805" s="19"/>
      <c r="H805" s="18"/>
    </row>
    <row r="806" spans="3:8" ht="12.75">
      <c r="C806" s="19"/>
      <c r="D806" s="19"/>
      <c r="E806" s="19"/>
      <c r="F806" s="19"/>
      <c r="G806" s="19"/>
      <c r="H806" s="18"/>
    </row>
    <row r="807" spans="3:8" ht="12.75">
      <c r="C807" s="19"/>
      <c r="D807" s="19"/>
      <c r="E807" s="19"/>
      <c r="F807" s="19"/>
      <c r="G807" s="19"/>
      <c r="H807" s="18"/>
    </row>
    <row r="808" spans="3:8" ht="12.75">
      <c r="C808" s="19"/>
      <c r="D808" s="19"/>
      <c r="E808" s="19"/>
      <c r="F808" s="19"/>
      <c r="G808" s="19"/>
      <c r="H808" s="18"/>
    </row>
    <row r="809" spans="3:8" ht="12.75">
      <c r="C809" s="19"/>
      <c r="D809" s="19"/>
      <c r="E809" s="19"/>
      <c r="F809" s="19"/>
      <c r="G809" s="19"/>
      <c r="H809" s="18"/>
    </row>
    <row r="810" spans="3:8" ht="12.75">
      <c r="C810" s="19"/>
      <c r="D810" s="19"/>
      <c r="E810" s="19"/>
      <c r="F810" s="19"/>
      <c r="G810" s="19"/>
      <c r="H810" s="18"/>
    </row>
    <row r="811" spans="3:8" ht="12.75">
      <c r="C811" s="19"/>
      <c r="D811" s="19"/>
      <c r="E811" s="19"/>
      <c r="F811" s="19"/>
      <c r="G811" s="19"/>
      <c r="H811" s="18"/>
    </row>
    <row r="812" spans="3:8" ht="12.75">
      <c r="C812" s="19"/>
      <c r="D812" s="19"/>
      <c r="E812" s="19"/>
      <c r="F812" s="19"/>
      <c r="G812" s="19"/>
      <c r="H812" s="18"/>
    </row>
    <row r="813" spans="3:8" ht="12.75">
      <c r="C813" s="19"/>
      <c r="D813" s="19"/>
      <c r="E813" s="19"/>
      <c r="F813" s="19"/>
      <c r="G813" s="19"/>
      <c r="H813" s="18"/>
    </row>
    <row r="814" spans="3:8" ht="12.75">
      <c r="C814" s="19"/>
      <c r="D814" s="19"/>
      <c r="E814" s="19"/>
      <c r="F814" s="19"/>
      <c r="G814" s="19"/>
      <c r="H814" s="18"/>
    </row>
    <row r="815" spans="3:8" ht="12.75">
      <c r="C815" s="19"/>
      <c r="D815" s="19"/>
      <c r="E815" s="19"/>
      <c r="F815" s="19"/>
      <c r="G815" s="19"/>
      <c r="H815" s="18"/>
    </row>
    <row r="816" spans="3:8" ht="12.75">
      <c r="C816" s="19"/>
      <c r="D816" s="19"/>
      <c r="E816" s="19"/>
      <c r="F816" s="19"/>
      <c r="G816" s="19"/>
      <c r="H816" s="18"/>
    </row>
    <row r="817" spans="3:8" ht="12.75">
      <c r="C817" s="19"/>
      <c r="D817" s="19"/>
      <c r="E817" s="19"/>
      <c r="F817" s="19"/>
      <c r="G817" s="19"/>
      <c r="H817" s="18"/>
    </row>
    <row r="818" spans="3:8" ht="12.75">
      <c r="C818" s="19"/>
      <c r="D818" s="19"/>
      <c r="E818" s="19"/>
      <c r="F818" s="19"/>
      <c r="G818" s="19"/>
      <c r="H818" s="18"/>
    </row>
    <row r="819" spans="3:8" ht="12.75">
      <c r="C819" s="19"/>
      <c r="D819" s="19"/>
      <c r="E819" s="19"/>
      <c r="F819" s="19"/>
      <c r="G819" s="19"/>
      <c r="H819" s="18"/>
    </row>
    <row r="820" spans="3:8" ht="12.75">
      <c r="C820" s="19"/>
      <c r="D820" s="19"/>
      <c r="E820" s="19"/>
      <c r="F820" s="19"/>
      <c r="G820" s="19"/>
      <c r="H820" s="18"/>
    </row>
    <row r="821" spans="3:8" ht="12.75">
      <c r="C821" s="19"/>
      <c r="D821" s="19"/>
      <c r="E821" s="19"/>
      <c r="F821" s="19"/>
      <c r="G821" s="19"/>
      <c r="H821" s="18"/>
    </row>
    <row r="822" spans="3:8" ht="12.75">
      <c r="C822" s="19"/>
      <c r="D822" s="19"/>
      <c r="E822" s="19"/>
      <c r="F822" s="19"/>
      <c r="G822" s="19"/>
      <c r="H822" s="18"/>
    </row>
    <row r="823" spans="3:8" ht="12.75">
      <c r="C823" s="19"/>
      <c r="D823" s="19"/>
      <c r="E823" s="19"/>
      <c r="F823" s="19"/>
      <c r="G823" s="19"/>
      <c r="H823" s="18"/>
    </row>
    <row r="824" spans="3:8" ht="12.75">
      <c r="C824" s="19"/>
      <c r="D824" s="19"/>
      <c r="E824" s="19"/>
      <c r="F824" s="19"/>
      <c r="G824" s="19"/>
      <c r="H824" s="18"/>
    </row>
    <row r="825" spans="3:8" ht="12.75">
      <c r="C825" s="19"/>
      <c r="D825" s="19"/>
      <c r="E825" s="19"/>
      <c r="F825" s="19"/>
      <c r="G825" s="19"/>
      <c r="H825" s="18"/>
    </row>
    <row r="826" spans="3:8" ht="12.75">
      <c r="C826" s="19"/>
      <c r="D826" s="19"/>
      <c r="E826" s="19"/>
      <c r="F826" s="19"/>
      <c r="G826" s="19"/>
      <c r="H826" s="18"/>
    </row>
    <row r="827" spans="3:8" ht="12.75">
      <c r="C827" s="19"/>
      <c r="D827" s="19"/>
      <c r="E827" s="19"/>
      <c r="F827" s="19"/>
      <c r="G827" s="19"/>
      <c r="H827" s="18"/>
    </row>
    <row r="828" spans="3:8" ht="12.75">
      <c r="C828" s="19"/>
      <c r="D828" s="19"/>
      <c r="E828" s="19"/>
      <c r="F828" s="19"/>
      <c r="G828" s="19"/>
      <c r="H828" s="18"/>
    </row>
    <row r="829" spans="3:8" ht="12.75">
      <c r="C829" s="19"/>
      <c r="D829" s="19"/>
      <c r="E829" s="19"/>
      <c r="F829" s="19"/>
      <c r="G829" s="19"/>
      <c r="H829" s="18"/>
    </row>
    <row r="830" spans="3:8" ht="12.75">
      <c r="C830" s="19"/>
      <c r="D830" s="19"/>
      <c r="E830" s="19"/>
      <c r="F830" s="19"/>
      <c r="G830" s="19"/>
      <c r="H830" s="18"/>
    </row>
    <row r="831" spans="3:8" ht="12.75">
      <c r="C831" s="19"/>
      <c r="D831" s="19"/>
      <c r="E831" s="19"/>
      <c r="F831" s="19"/>
      <c r="G831" s="19"/>
      <c r="H831" s="18"/>
    </row>
    <row r="832" spans="3:8" ht="12.75">
      <c r="C832" s="19"/>
      <c r="D832" s="19"/>
      <c r="E832" s="19"/>
      <c r="F832" s="19"/>
      <c r="G832" s="19"/>
      <c r="H832" s="18"/>
    </row>
    <row r="833" spans="3:8" ht="12.75">
      <c r="C833" s="19"/>
      <c r="D833" s="19"/>
      <c r="E833" s="19"/>
      <c r="F833" s="19"/>
      <c r="G833" s="19"/>
      <c r="H833" s="18"/>
    </row>
    <row r="834" spans="3:8" ht="12.75">
      <c r="C834" s="19"/>
      <c r="D834" s="19"/>
      <c r="E834" s="19"/>
      <c r="F834" s="19"/>
      <c r="G834" s="19"/>
      <c r="H834" s="18"/>
    </row>
    <row r="835" spans="3:8" ht="12.75">
      <c r="C835" s="19"/>
      <c r="D835" s="19"/>
      <c r="E835" s="19"/>
      <c r="F835" s="19"/>
      <c r="G835" s="19"/>
      <c r="H835" s="18"/>
    </row>
    <row r="836" spans="3:8" ht="12.75">
      <c r="C836" s="19"/>
      <c r="D836" s="19"/>
      <c r="E836" s="19"/>
      <c r="F836" s="19"/>
      <c r="G836" s="19"/>
      <c r="H836" s="18"/>
    </row>
    <row r="837" spans="3:8" ht="12.75">
      <c r="C837" s="19"/>
      <c r="D837" s="19"/>
      <c r="E837" s="19"/>
      <c r="F837" s="19"/>
      <c r="G837" s="19"/>
      <c r="H837" s="18"/>
    </row>
    <row r="838" spans="3:8" ht="12.75">
      <c r="C838" s="19"/>
      <c r="D838" s="19"/>
      <c r="E838" s="19"/>
      <c r="F838" s="19"/>
      <c r="G838" s="19"/>
      <c r="H838" s="18"/>
    </row>
    <row r="839" spans="3:8" ht="12.75">
      <c r="C839" s="19"/>
      <c r="D839" s="19"/>
      <c r="E839" s="19"/>
      <c r="F839" s="19"/>
      <c r="G839" s="19"/>
      <c r="H839" s="18"/>
    </row>
    <row r="840" spans="3:8" ht="12.75">
      <c r="C840" s="19"/>
      <c r="D840" s="19"/>
      <c r="E840" s="19"/>
      <c r="F840" s="19"/>
      <c r="G840" s="19"/>
      <c r="H840" s="18"/>
    </row>
    <row r="841" spans="3:8" ht="12.75">
      <c r="C841" s="19"/>
      <c r="D841" s="19"/>
      <c r="E841" s="19"/>
      <c r="F841" s="19"/>
      <c r="G841" s="19"/>
      <c r="H841" s="18"/>
    </row>
    <row r="842" spans="3:8" ht="12.75">
      <c r="C842" s="19"/>
      <c r="D842" s="19"/>
      <c r="E842" s="19"/>
      <c r="F842" s="19"/>
      <c r="G842" s="19"/>
      <c r="H842" s="18"/>
    </row>
    <row r="843" spans="3:8" ht="12.75">
      <c r="C843" s="19"/>
      <c r="D843" s="19"/>
      <c r="E843" s="19"/>
      <c r="F843" s="19"/>
      <c r="G843" s="19"/>
      <c r="H843" s="18"/>
    </row>
    <row r="844" spans="3:8" ht="12.75">
      <c r="C844" s="19"/>
      <c r="D844" s="19"/>
      <c r="E844" s="19"/>
      <c r="F844" s="19"/>
      <c r="G844" s="19"/>
      <c r="H844" s="18"/>
    </row>
    <row r="845" spans="3:8" ht="12.75">
      <c r="C845" s="19"/>
      <c r="D845" s="19"/>
      <c r="E845" s="19"/>
      <c r="F845" s="19"/>
      <c r="G845" s="19"/>
      <c r="H845" s="18"/>
    </row>
    <row r="846" spans="3:8" ht="12.75">
      <c r="C846" s="19"/>
      <c r="D846" s="19"/>
      <c r="E846" s="19"/>
      <c r="F846" s="19"/>
      <c r="G846" s="19"/>
      <c r="H846" s="18"/>
    </row>
    <row r="847" spans="3:8" ht="12.75">
      <c r="C847" s="19"/>
      <c r="D847" s="19"/>
      <c r="E847" s="19"/>
      <c r="F847" s="19"/>
      <c r="G847" s="19"/>
      <c r="H847" s="18"/>
    </row>
    <row r="848" spans="3:8" ht="12.75">
      <c r="C848" s="19"/>
      <c r="D848" s="19"/>
      <c r="E848" s="19"/>
      <c r="F848" s="19"/>
      <c r="G848" s="19"/>
      <c r="H848" s="18"/>
    </row>
    <row r="849" spans="3:8" ht="12.75">
      <c r="C849" s="19"/>
      <c r="D849" s="19"/>
      <c r="E849" s="19"/>
      <c r="F849" s="19"/>
      <c r="G849" s="19"/>
      <c r="H849" s="18"/>
    </row>
    <row r="850" spans="3:8" ht="12.75">
      <c r="C850" s="19"/>
      <c r="D850" s="19"/>
      <c r="E850" s="19"/>
      <c r="F850" s="19"/>
      <c r="G850" s="19"/>
      <c r="H850" s="18"/>
    </row>
    <row r="851" spans="3:8" ht="12.75">
      <c r="C851" s="19"/>
      <c r="D851" s="19"/>
      <c r="E851" s="19"/>
      <c r="F851" s="19"/>
      <c r="G851" s="19"/>
      <c r="H851" s="18"/>
    </row>
    <row r="852" spans="3:8" ht="12.75">
      <c r="C852" s="19"/>
      <c r="D852" s="19"/>
      <c r="E852" s="19"/>
      <c r="F852" s="19"/>
      <c r="G852" s="19"/>
      <c r="H852" s="18"/>
    </row>
  </sheetData>
  <sheetProtection/>
  <mergeCells count="15">
    <mergeCell ref="E1:J1"/>
    <mergeCell ref="B1:D1"/>
    <mergeCell ref="B4:B5"/>
    <mergeCell ref="C4:C5"/>
    <mergeCell ref="D4:D5"/>
    <mergeCell ref="B770:H792"/>
    <mergeCell ref="B2:J2"/>
    <mergeCell ref="G4:G5"/>
    <mergeCell ref="H4:H5"/>
    <mergeCell ref="B768:H769"/>
    <mergeCell ref="H3:J3"/>
    <mergeCell ref="I4:I5"/>
    <mergeCell ref="J4:J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88"/>
  <sheetViews>
    <sheetView zoomScalePageLayoutView="0" workbookViewId="0" topLeftCell="A1">
      <selection activeCell="E1" sqref="E1:K1"/>
    </sheetView>
  </sheetViews>
  <sheetFormatPr defaultColWidth="9.125" defaultRowHeight="12.75"/>
  <cols>
    <col min="1" max="1" width="38.125" style="222" customWidth="1"/>
    <col min="2" max="2" width="5.875" style="27" customWidth="1"/>
    <col min="3" max="3" width="5.125" style="27" customWidth="1"/>
    <col min="4" max="4" width="4.625" style="27" customWidth="1"/>
    <col min="5" max="5" width="15.625" style="27" customWidth="1"/>
    <col min="6" max="6" width="5.875" style="27" customWidth="1"/>
    <col min="7" max="7" width="3.875" style="27" customWidth="1"/>
    <col min="8" max="8" width="0.2421875" style="27" hidden="1" customWidth="1"/>
    <col min="9" max="9" width="11.625" style="49" customWidth="1"/>
    <col min="10" max="10" width="9.875" style="28" customWidth="1"/>
    <col min="11" max="11" width="11.00390625" style="28" customWidth="1"/>
    <col min="12" max="12" width="8.00390625" style="28" customWidth="1"/>
    <col min="13" max="13" width="6.875" style="28" customWidth="1"/>
    <col min="14" max="14" width="7.75390625" style="28" customWidth="1"/>
    <col min="15" max="15" width="12.875" style="28" customWidth="1"/>
    <col min="16" max="21" width="9.125" style="28" hidden="1" customWidth="1"/>
    <col min="22" max="23" width="9.125" style="28" customWidth="1"/>
    <col min="24" max="24" width="0.12890625" style="28" customWidth="1"/>
    <col min="25" max="27" width="9.125" style="28" hidden="1" customWidth="1"/>
    <col min="28" max="16384" width="9.125" style="28" customWidth="1"/>
  </cols>
  <sheetData>
    <row r="1" spans="1:15" ht="92.25" customHeight="1">
      <c r="A1" s="205" t="s">
        <v>91</v>
      </c>
      <c r="B1" s="26"/>
      <c r="C1" s="26"/>
      <c r="E1" s="234" t="s">
        <v>511</v>
      </c>
      <c r="F1" s="234"/>
      <c r="G1" s="234"/>
      <c r="H1" s="234"/>
      <c r="I1" s="234"/>
      <c r="J1" s="234"/>
      <c r="K1" s="234"/>
      <c r="L1" s="156"/>
      <c r="M1" s="156"/>
      <c r="N1" s="156"/>
      <c r="O1" s="156"/>
    </row>
    <row r="2" spans="1:13" ht="18.75">
      <c r="A2" s="205"/>
      <c r="B2" s="26"/>
      <c r="C2" s="26"/>
      <c r="F2" s="26"/>
      <c r="G2" s="26"/>
      <c r="H2" s="26"/>
      <c r="I2" s="70"/>
      <c r="J2" s="29"/>
      <c r="K2" s="29"/>
      <c r="L2" s="29"/>
      <c r="M2" s="29"/>
    </row>
    <row r="3" spans="1:15" ht="18.75">
      <c r="A3" s="251" t="s">
        <v>435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157"/>
      <c r="M3" s="157"/>
      <c r="N3" s="157"/>
      <c r="O3" s="157"/>
    </row>
    <row r="4" spans="1:15" s="32" customFormat="1" ht="15.75">
      <c r="A4" s="206"/>
      <c r="B4" s="31"/>
      <c r="C4" s="31"/>
      <c r="D4" s="31"/>
      <c r="E4" s="31"/>
      <c r="F4" s="31"/>
      <c r="G4" s="31"/>
      <c r="H4" s="31"/>
      <c r="I4" s="254" t="s">
        <v>81</v>
      </c>
      <c r="J4" s="254"/>
      <c r="K4" s="254"/>
      <c r="L4" s="181"/>
      <c r="M4" s="181"/>
      <c r="N4" s="181"/>
      <c r="O4" s="181"/>
    </row>
    <row r="5" spans="1:15" s="33" customFormat="1" ht="60">
      <c r="A5" s="158" t="s">
        <v>50</v>
      </c>
      <c r="B5" s="159" t="s">
        <v>92</v>
      </c>
      <c r="C5" s="159" t="s">
        <v>258</v>
      </c>
      <c r="D5" s="159" t="s">
        <v>78</v>
      </c>
      <c r="E5" s="159" t="s">
        <v>259</v>
      </c>
      <c r="F5" s="159" t="s">
        <v>79</v>
      </c>
      <c r="G5" s="159" t="s">
        <v>101</v>
      </c>
      <c r="H5" s="159" t="s">
        <v>102</v>
      </c>
      <c r="I5" s="161" t="s">
        <v>256</v>
      </c>
      <c r="J5" s="180" t="s">
        <v>109</v>
      </c>
      <c r="K5" s="158" t="s">
        <v>484</v>
      </c>
      <c r="L5" s="162"/>
      <c r="M5" s="162"/>
      <c r="N5" s="163"/>
      <c r="O5" s="163"/>
    </row>
    <row r="6" spans="1:15" s="33" customFormat="1" ht="28.5">
      <c r="A6" s="207" t="s">
        <v>93</v>
      </c>
      <c r="B6" s="53" t="s">
        <v>94</v>
      </c>
      <c r="C6" s="53"/>
      <c r="D6" s="53"/>
      <c r="E6" s="53"/>
      <c r="F6" s="53"/>
      <c r="G6" s="53"/>
      <c r="H6" s="53"/>
      <c r="I6" s="55">
        <f>I9</f>
        <v>6006.7</v>
      </c>
      <c r="J6" s="55">
        <f>J9</f>
        <v>-3200</v>
      </c>
      <c r="K6" s="54">
        <f>I6+J6</f>
        <v>2806.7</v>
      </c>
      <c r="L6" s="164"/>
      <c r="M6" s="165"/>
      <c r="N6" s="145"/>
      <c r="O6" s="166"/>
    </row>
    <row r="7" spans="1:15" s="33" customFormat="1" ht="15.75">
      <c r="A7" s="207" t="s">
        <v>119</v>
      </c>
      <c r="B7" s="53" t="s">
        <v>94</v>
      </c>
      <c r="C7" s="53"/>
      <c r="D7" s="53"/>
      <c r="E7" s="53"/>
      <c r="F7" s="53"/>
      <c r="G7" s="53" t="s">
        <v>103</v>
      </c>
      <c r="H7" s="53"/>
      <c r="I7" s="55">
        <f>I15+I18+I21+I25+I31+I35</f>
        <v>6006.7</v>
      </c>
      <c r="J7" s="55">
        <f>J15+J18+J21+J25+J31+J35</f>
        <v>-3200</v>
      </c>
      <c r="K7" s="54">
        <f aca="true" t="shared" si="0" ref="K7:K79">I7+J7</f>
        <v>2806.7</v>
      </c>
      <c r="L7" s="164"/>
      <c r="M7" s="165"/>
      <c r="N7" s="145"/>
      <c r="O7" s="166"/>
    </row>
    <row r="8" spans="1:15" s="33" customFormat="1" ht="15.75">
      <c r="A8" s="207" t="s">
        <v>120</v>
      </c>
      <c r="B8" s="53" t="s">
        <v>94</v>
      </c>
      <c r="C8" s="53"/>
      <c r="D8" s="53"/>
      <c r="E8" s="53"/>
      <c r="F8" s="53"/>
      <c r="G8" s="53" t="s">
        <v>104</v>
      </c>
      <c r="H8" s="53"/>
      <c r="I8" s="55">
        <v>0</v>
      </c>
      <c r="J8" s="55">
        <v>0</v>
      </c>
      <c r="K8" s="54">
        <f t="shared" si="0"/>
        <v>0</v>
      </c>
      <c r="L8" s="164"/>
      <c r="M8" s="165"/>
      <c r="N8" s="145"/>
      <c r="O8" s="166"/>
    </row>
    <row r="9" spans="1:15" s="33" customFormat="1" ht="15.75">
      <c r="A9" s="207" t="s">
        <v>125</v>
      </c>
      <c r="B9" s="53" t="s">
        <v>94</v>
      </c>
      <c r="C9" s="53" t="s">
        <v>68</v>
      </c>
      <c r="D9" s="53"/>
      <c r="E9" s="53"/>
      <c r="F9" s="53"/>
      <c r="G9" s="53"/>
      <c r="H9" s="53"/>
      <c r="I9" s="54">
        <f>I10+I26</f>
        <v>6006.7</v>
      </c>
      <c r="J9" s="54">
        <f>J10+J26</f>
        <v>-3200</v>
      </c>
      <c r="K9" s="54">
        <f t="shared" si="0"/>
        <v>2806.7</v>
      </c>
      <c r="L9" s="164"/>
      <c r="M9" s="165"/>
      <c r="N9" s="167"/>
      <c r="O9" s="166"/>
    </row>
    <row r="10" spans="1:15" s="33" customFormat="1" ht="42.75">
      <c r="A10" s="207" t="s">
        <v>127</v>
      </c>
      <c r="B10" s="53" t="s">
        <v>94</v>
      </c>
      <c r="C10" s="53" t="s">
        <v>68</v>
      </c>
      <c r="D10" s="53" t="s">
        <v>69</v>
      </c>
      <c r="E10" s="53"/>
      <c r="F10" s="53"/>
      <c r="G10" s="53"/>
      <c r="H10" s="53"/>
      <c r="I10" s="55">
        <f>I11</f>
        <v>2791.7</v>
      </c>
      <c r="J10" s="55">
        <f>J11</f>
        <v>0</v>
      </c>
      <c r="K10" s="54">
        <f t="shared" si="0"/>
        <v>2791.7</v>
      </c>
      <c r="L10" s="145"/>
      <c r="M10" s="145"/>
      <c r="N10" s="145"/>
      <c r="O10" s="166"/>
    </row>
    <row r="11" spans="1:15" s="33" customFormat="1" ht="30">
      <c r="A11" s="200" t="s">
        <v>37</v>
      </c>
      <c r="B11" s="51" t="s">
        <v>94</v>
      </c>
      <c r="C11" s="51" t="s">
        <v>68</v>
      </c>
      <c r="D11" s="51" t="s">
        <v>69</v>
      </c>
      <c r="E11" s="51" t="s">
        <v>283</v>
      </c>
      <c r="F11" s="51"/>
      <c r="G11" s="51"/>
      <c r="H11" s="51"/>
      <c r="I11" s="56">
        <f>I12+I22</f>
        <v>2791.7</v>
      </c>
      <c r="J11" s="56">
        <f>J12+J22</f>
        <v>0</v>
      </c>
      <c r="K11" s="57">
        <f t="shared" si="0"/>
        <v>2791.7</v>
      </c>
      <c r="L11" s="136"/>
      <c r="M11" s="136"/>
      <c r="N11" s="136"/>
      <c r="O11" s="168"/>
    </row>
    <row r="12" spans="1:15" s="33" customFormat="1" ht="45">
      <c r="A12" s="200" t="s">
        <v>132</v>
      </c>
      <c r="B12" s="51" t="s">
        <v>94</v>
      </c>
      <c r="C12" s="51" t="s">
        <v>68</v>
      </c>
      <c r="D12" s="51" t="s">
        <v>69</v>
      </c>
      <c r="E12" s="51" t="s">
        <v>284</v>
      </c>
      <c r="F12" s="51"/>
      <c r="G12" s="51"/>
      <c r="H12" s="51"/>
      <c r="I12" s="57">
        <f>I13+I16+I19</f>
        <v>1403.7</v>
      </c>
      <c r="J12" s="57">
        <f>J13+J16+J19</f>
        <v>0</v>
      </c>
      <c r="K12" s="57">
        <f t="shared" si="0"/>
        <v>1403.7</v>
      </c>
      <c r="L12" s="139"/>
      <c r="M12" s="139"/>
      <c r="N12" s="139"/>
      <c r="O12" s="168"/>
    </row>
    <row r="13" spans="1:15" s="35" customFormat="1" ht="90">
      <c r="A13" s="200" t="s">
        <v>267</v>
      </c>
      <c r="B13" s="51" t="s">
        <v>94</v>
      </c>
      <c r="C13" s="51" t="s">
        <v>68</v>
      </c>
      <c r="D13" s="51" t="s">
        <v>69</v>
      </c>
      <c r="E13" s="51" t="s">
        <v>284</v>
      </c>
      <c r="F13" s="51" t="s">
        <v>133</v>
      </c>
      <c r="G13" s="51"/>
      <c r="H13" s="51"/>
      <c r="I13" s="57">
        <f>I14</f>
        <v>1252</v>
      </c>
      <c r="J13" s="57">
        <f>J14</f>
        <v>0</v>
      </c>
      <c r="K13" s="57">
        <f t="shared" si="0"/>
        <v>1252</v>
      </c>
      <c r="L13" s="139"/>
      <c r="M13" s="139"/>
      <c r="N13" s="139"/>
      <c r="O13" s="168"/>
    </row>
    <row r="14" spans="1:15" s="35" customFormat="1" ht="30">
      <c r="A14" s="200" t="s">
        <v>137</v>
      </c>
      <c r="B14" s="51" t="s">
        <v>94</v>
      </c>
      <c r="C14" s="51" t="s">
        <v>68</v>
      </c>
      <c r="D14" s="51" t="s">
        <v>69</v>
      </c>
      <c r="E14" s="51" t="s">
        <v>284</v>
      </c>
      <c r="F14" s="51" t="s">
        <v>134</v>
      </c>
      <c r="G14" s="51"/>
      <c r="H14" s="51"/>
      <c r="I14" s="57">
        <f>I15</f>
        <v>1252</v>
      </c>
      <c r="J14" s="57">
        <f>J15</f>
        <v>0</v>
      </c>
      <c r="K14" s="57">
        <f t="shared" si="0"/>
        <v>1252</v>
      </c>
      <c r="L14" s="139"/>
      <c r="M14" s="139"/>
      <c r="N14" s="139"/>
      <c r="O14" s="168"/>
    </row>
    <row r="15" spans="1:15" s="35" customFormat="1" ht="15.75">
      <c r="A15" s="78" t="s">
        <v>119</v>
      </c>
      <c r="B15" s="52" t="s">
        <v>94</v>
      </c>
      <c r="C15" s="52" t="s">
        <v>68</v>
      </c>
      <c r="D15" s="52" t="s">
        <v>69</v>
      </c>
      <c r="E15" s="52" t="s">
        <v>284</v>
      </c>
      <c r="F15" s="52" t="s">
        <v>134</v>
      </c>
      <c r="G15" s="52" t="s">
        <v>103</v>
      </c>
      <c r="H15" s="52"/>
      <c r="I15" s="58">
        <v>1252</v>
      </c>
      <c r="J15" s="58">
        <v>0</v>
      </c>
      <c r="K15" s="59">
        <f t="shared" si="0"/>
        <v>1252</v>
      </c>
      <c r="L15" s="169"/>
      <c r="M15" s="169"/>
      <c r="N15" s="169"/>
      <c r="O15" s="168"/>
    </row>
    <row r="16" spans="1:15" s="35" customFormat="1" ht="30">
      <c r="A16" s="77" t="s">
        <v>135</v>
      </c>
      <c r="B16" s="51" t="s">
        <v>94</v>
      </c>
      <c r="C16" s="51" t="s">
        <v>68</v>
      </c>
      <c r="D16" s="51" t="s">
        <v>69</v>
      </c>
      <c r="E16" s="51" t="s">
        <v>284</v>
      </c>
      <c r="F16" s="51" t="s">
        <v>136</v>
      </c>
      <c r="G16" s="51"/>
      <c r="H16" s="51"/>
      <c r="I16" s="56">
        <f>I17</f>
        <v>146.7</v>
      </c>
      <c r="J16" s="56">
        <f>J17</f>
        <v>0</v>
      </c>
      <c r="K16" s="57">
        <f t="shared" si="0"/>
        <v>146.7</v>
      </c>
      <c r="L16" s="136"/>
      <c r="M16" s="136"/>
      <c r="N16" s="136"/>
      <c r="O16" s="168"/>
    </row>
    <row r="17" spans="1:15" s="35" customFormat="1" ht="30">
      <c r="A17" s="77" t="s">
        <v>139</v>
      </c>
      <c r="B17" s="51" t="s">
        <v>94</v>
      </c>
      <c r="C17" s="51" t="s">
        <v>68</v>
      </c>
      <c r="D17" s="51" t="s">
        <v>69</v>
      </c>
      <c r="E17" s="51" t="s">
        <v>284</v>
      </c>
      <c r="F17" s="51" t="s">
        <v>138</v>
      </c>
      <c r="G17" s="51"/>
      <c r="H17" s="51"/>
      <c r="I17" s="56">
        <f>I18</f>
        <v>146.7</v>
      </c>
      <c r="J17" s="56">
        <f>J18</f>
        <v>0</v>
      </c>
      <c r="K17" s="57">
        <f t="shared" si="0"/>
        <v>146.7</v>
      </c>
      <c r="L17" s="136"/>
      <c r="M17" s="136"/>
      <c r="N17" s="136"/>
      <c r="O17" s="168"/>
    </row>
    <row r="18" spans="1:15" s="35" customFormat="1" ht="15.75">
      <c r="A18" s="78" t="s">
        <v>119</v>
      </c>
      <c r="B18" s="52" t="s">
        <v>94</v>
      </c>
      <c r="C18" s="52" t="s">
        <v>68</v>
      </c>
      <c r="D18" s="52" t="s">
        <v>69</v>
      </c>
      <c r="E18" s="52" t="s">
        <v>284</v>
      </c>
      <c r="F18" s="52" t="s">
        <v>138</v>
      </c>
      <c r="G18" s="52" t="s">
        <v>103</v>
      </c>
      <c r="H18" s="52"/>
      <c r="I18" s="58">
        <v>146.7</v>
      </c>
      <c r="J18" s="58">
        <v>0</v>
      </c>
      <c r="K18" s="59">
        <f t="shared" si="0"/>
        <v>146.7</v>
      </c>
      <c r="L18" s="134"/>
      <c r="M18" s="134"/>
      <c r="N18" s="169"/>
      <c r="O18" s="168"/>
    </row>
    <row r="19" spans="1:15" s="35" customFormat="1" ht="15.75">
      <c r="A19" s="77" t="s">
        <v>148</v>
      </c>
      <c r="B19" s="51" t="s">
        <v>94</v>
      </c>
      <c r="C19" s="51" t="s">
        <v>68</v>
      </c>
      <c r="D19" s="51" t="s">
        <v>69</v>
      </c>
      <c r="E19" s="51" t="s">
        <v>284</v>
      </c>
      <c r="F19" s="51" t="s">
        <v>147</v>
      </c>
      <c r="G19" s="51"/>
      <c r="H19" s="51"/>
      <c r="I19" s="56">
        <f>I20</f>
        <v>5</v>
      </c>
      <c r="J19" s="56">
        <f>J20</f>
        <v>0</v>
      </c>
      <c r="K19" s="57">
        <f t="shared" si="0"/>
        <v>5</v>
      </c>
      <c r="L19" s="134"/>
      <c r="M19" s="134"/>
      <c r="N19" s="136"/>
      <c r="O19" s="168"/>
    </row>
    <row r="20" spans="1:15" s="35" customFormat="1" ht="30">
      <c r="A20" s="77" t="s">
        <v>150</v>
      </c>
      <c r="B20" s="51" t="s">
        <v>94</v>
      </c>
      <c r="C20" s="51" t="s">
        <v>68</v>
      </c>
      <c r="D20" s="51" t="s">
        <v>69</v>
      </c>
      <c r="E20" s="51" t="s">
        <v>284</v>
      </c>
      <c r="F20" s="51" t="s">
        <v>149</v>
      </c>
      <c r="G20" s="51"/>
      <c r="H20" s="51"/>
      <c r="I20" s="56">
        <f>I21</f>
        <v>5</v>
      </c>
      <c r="J20" s="56">
        <f>J21</f>
        <v>0</v>
      </c>
      <c r="K20" s="57">
        <f t="shared" si="0"/>
        <v>5</v>
      </c>
      <c r="L20" s="134"/>
      <c r="M20" s="134"/>
      <c r="N20" s="136"/>
      <c r="O20" s="168"/>
    </row>
    <row r="21" spans="1:15" s="35" customFormat="1" ht="15.75">
      <c r="A21" s="78" t="s">
        <v>119</v>
      </c>
      <c r="B21" s="52" t="s">
        <v>94</v>
      </c>
      <c r="C21" s="52" t="s">
        <v>68</v>
      </c>
      <c r="D21" s="52" t="s">
        <v>69</v>
      </c>
      <c r="E21" s="52" t="s">
        <v>284</v>
      </c>
      <c r="F21" s="52" t="s">
        <v>149</v>
      </c>
      <c r="G21" s="52" t="s">
        <v>103</v>
      </c>
      <c r="H21" s="52"/>
      <c r="I21" s="58">
        <v>5</v>
      </c>
      <c r="J21" s="58">
        <v>0</v>
      </c>
      <c r="K21" s="59">
        <f t="shared" si="0"/>
        <v>5</v>
      </c>
      <c r="L21" s="134"/>
      <c r="M21" s="134"/>
      <c r="N21" s="169"/>
      <c r="O21" s="168"/>
    </row>
    <row r="22" spans="1:15" s="33" customFormat="1" ht="60">
      <c r="A22" s="200" t="s">
        <v>49</v>
      </c>
      <c r="B22" s="51" t="s">
        <v>94</v>
      </c>
      <c r="C22" s="51" t="s">
        <v>68</v>
      </c>
      <c r="D22" s="51" t="s">
        <v>69</v>
      </c>
      <c r="E22" s="51" t="s">
        <v>285</v>
      </c>
      <c r="F22" s="51"/>
      <c r="G22" s="51"/>
      <c r="H22" s="51"/>
      <c r="I22" s="57">
        <f aca="true" t="shared" si="1" ref="I22:J24">I23</f>
        <v>1388</v>
      </c>
      <c r="J22" s="57">
        <f t="shared" si="1"/>
        <v>0</v>
      </c>
      <c r="K22" s="57">
        <f t="shared" si="0"/>
        <v>1388</v>
      </c>
      <c r="L22" s="139"/>
      <c r="M22" s="139"/>
      <c r="N22" s="139"/>
      <c r="O22" s="168"/>
    </row>
    <row r="23" spans="1:15" s="33" customFormat="1" ht="90">
      <c r="A23" s="200" t="s">
        <v>267</v>
      </c>
      <c r="B23" s="51" t="s">
        <v>94</v>
      </c>
      <c r="C23" s="51" t="s">
        <v>68</v>
      </c>
      <c r="D23" s="51" t="s">
        <v>69</v>
      </c>
      <c r="E23" s="51" t="s">
        <v>285</v>
      </c>
      <c r="F23" s="51" t="s">
        <v>133</v>
      </c>
      <c r="G23" s="51"/>
      <c r="H23" s="51"/>
      <c r="I23" s="57">
        <f t="shared" si="1"/>
        <v>1388</v>
      </c>
      <c r="J23" s="57">
        <f t="shared" si="1"/>
        <v>0</v>
      </c>
      <c r="K23" s="57">
        <f t="shared" si="0"/>
        <v>1388</v>
      </c>
      <c r="L23" s="139"/>
      <c r="M23" s="139"/>
      <c r="N23" s="139"/>
      <c r="O23" s="168"/>
    </row>
    <row r="24" spans="1:15" s="33" customFormat="1" ht="30">
      <c r="A24" s="200" t="s">
        <v>137</v>
      </c>
      <c r="B24" s="51" t="s">
        <v>94</v>
      </c>
      <c r="C24" s="51" t="s">
        <v>68</v>
      </c>
      <c r="D24" s="51" t="s">
        <v>69</v>
      </c>
      <c r="E24" s="51" t="s">
        <v>285</v>
      </c>
      <c r="F24" s="51" t="s">
        <v>134</v>
      </c>
      <c r="G24" s="51"/>
      <c r="H24" s="51"/>
      <c r="I24" s="57">
        <f t="shared" si="1"/>
        <v>1388</v>
      </c>
      <c r="J24" s="57">
        <f t="shared" si="1"/>
        <v>0</v>
      </c>
      <c r="K24" s="57">
        <f t="shared" si="0"/>
        <v>1388</v>
      </c>
      <c r="L24" s="139"/>
      <c r="M24" s="139"/>
      <c r="N24" s="139"/>
      <c r="O24" s="168"/>
    </row>
    <row r="25" spans="1:32" s="37" customFormat="1" ht="15.75">
      <c r="A25" s="78" t="s">
        <v>119</v>
      </c>
      <c r="B25" s="52" t="s">
        <v>94</v>
      </c>
      <c r="C25" s="52" t="s">
        <v>68</v>
      </c>
      <c r="D25" s="52" t="s">
        <v>69</v>
      </c>
      <c r="E25" s="52" t="s">
        <v>286</v>
      </c>
      <c r="F25" s="52" t="s">
        <v>134</v>
      </c>
      <c r="G25" s="52" t="s">
        <v>103</v>
      </c>
      <c r="H25" s="52"/>
      <c r="I25" s="58">
        <v>1388</v>
      </c>
      <c r="J25" s="58">
        <v>0</v>
      </c>
      <c r="K25" s="59">
        <f t="shared" si="0"/>
        <v>1388</v>
      </c>
      <c r="L25" s="135"/>
      <c r="M25" s="135"/>
      <c r="N25" s="169"/>
      <c r="O25" s="168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</row>
    <row r="26" spans="1:15" s="34" customFormat="1" ht="29.25">
      <c r="A26" s="82" t="s">
        <v>54</v>
      </c>
      <c r="B26" s="53" t="s">
        <v>94</v>
      </c>
      <c r="C26" s="53" t="s">
        <v>68</v>
      </c>
      <c r="D26" s="53" t="s">
        <v>111</v>
      </c>
      <c r="E26" s="53"/>
      <c r="F26" s="53"/>
      <c r="G26" s="53"/>
      <c r="H26" s="53"/>
      <c r="I26" s="55">
        <f>I27</f>
        <v>3215</v>
      </c>
      <c r="J26" s="55">
        <f>J27</f>
        <v>-3200</v>
      </c>
      <c r="K26" s="54">
        <f t="shared" si="0"/>
        <v>15</v>
      </c>
      <c r="L26" s="145"/>
      <c r="M26" s="145"/>
      <c r="N26" s="145"/>
      <c r="O26" s="166"/>
    </row>
    <row r="27" spans="1:15" s="34" customFormat="1" ht="30">
      <c r="A27" s="200" t="s">
        <v>37</v>
      </c>
      <c r="B27" s="51" t="s">
        <v>94</v>
      </c>
      <c r="C27" s="51" t="s">
        <v>68</v>
      </c>
      <c r="D27" s="51" t="s">
        <v>111</v>
      </c>
      <c r="E27" s="51" t="s">
        <v>283</v>
      </c>
      <c r="F27" s="51"/>
      <c r="G27" s="51"/>
      <c r="H27" s="51"/>
      <c r="I27" s="56">
        <f>I32+I28</f>
        <v>3215</v>
      </c>
      <c r="J27" s="56">
        <f>J32+J28</f>
        <v>-3200</v>
      </c>
      <c r="K27" s="57">
        <f t="shared" si="0"/>
        <v>15</v>
      </c>
      <c r="L27" s="136"/>
      <c r="M27" s="136"/>
      <c r="N27" s="136"/>
      <c r="O27" s="168"/>
    </row>
    <row r="28" spans="1:15" s="34" customFormat="1" ht="75">
      <c r="A28" s="200" t="s">
        <v>280</v>
      </c>
      <c r="B28" s="51" t="s">
        <v>94</v>
      </c>
      <c r="C28" s="51" t="s">
        <v>68</v>
      </c>
      <c r="D28" s="51" t="s">
        <v>111</v>
      </c>
      <c r="E28" s="51" t="s">
        <v>287</v>
      </c>
      <c r="F28" s="51"/>
      <c r="G28" s="51"/>
      <c r="H28" s="51"/>
      <c r="I28" s="56">
        <f aca="true" t="shared" si="2" ref="I28:J30">I29</f>
        <v>3200</v>
      </c>
      <c r="J28" s="56">
        <f t="shared" si="2"/>
        <v>-3200</v>
      </c>
      <c r="K28" s="57">
        <f t="shared" si="0"/>
        <v>0</v>
      </c>
      <c r="L28" s="136"/>
      <c r="M28" s="136"/>
      <c r="N28" s="136"/>
      <c r="O28" s="168"/>
    </row>
    <row r="29" spans="1:15" s="34" customFormat="1" ht="30">
      <c r="A29" s="200" t="s">
        <v>135</v>
      </c>
      <c r="B29" s="51" t="s">
        <v>94</v>
      </c>
      <c r="C29" s="51" t="s">
        <v>68</v>
      </c>
      <c r="D29" s="51" t="s">
        <v>111</v>
      </c>
      <c r="E29" s="51" t="s">
        <v>287</v>
      </c>
      <c r="F29" s="51" t="s">
        <v>136</v>
      </c>
      <c r="G29" s="51"/>
      <c r="H29" s="51"/>
      <c r="I29" s="56">
        <f t="shared" si="2"/>
        <v>3200</v>
      </c>
      <c r="J29" s="56">
        <f t="shared" si="2"/>
        <v>-3200</v>
      </c>
      <c r="K29" s="57">
        <f t="shared" si="0"/>
        <v>0</v>
      </c>
      <c r="L29" s="136"/>
      <c r="M29" s="136"/>
      <c r="N29" s="136"/>
      <c r="O29" s="168"/>
    </row>
    <row r="30" spans="1:15" s="34" customFormat="1" ht="30">
      <c r="A30" s="200" t="s">
        <v>139</v>
      </c>
      <c r="B30" s="51" t="s">
        <v>94</v>
      </c>
      <c r="C30" s="51" t="s">
        <v>68</v>
      </c>
      <c r="D30" s="51" t="s">
        <v>111</v>
      </c>
      <c r="E30" s="51" t="s">
        <v>287</v>
      </c>
      <c r="F30" s="51" t="s">
        <v>138</v>
      </c>
      <c r="G30" s="51"/>
      <c r="H30" s="51"/>
      <c r="I30" s="56">
        <f t="shared" si="2"/>
        <v>3200</v>
      </c>
      <c r="J30" s="56">
        <f t="shared" si="2"/>
        <v>-3200</v>
      </c>
      <c r="K30" s="57">
        <f t="shared" si="0"/>
        <v>0</v>
      </c>
      <c r="L30" s="136"/>
      <c r="M30" s="136"/>
      <c r="N30" s="136"/>
      <c r="O30" s="168"/>
    </row>
    <row r="31" spans="1:15" s="34" customFormat="1" ht="15.75">
      <c r="A31" s="208" t="s">
        <v>119</v>
      </c>
      <c r="B31" s="52" t="s">
        <v>94</v>
      </c>
      <c r="C31" s="52" t="s">
        <v>68</v>
      </c>
      <c r="D31" s="52" t="s">
        <v>111</v>
      </c>
      <c r="E31" s="52" t="s">
        <v>287</v>
      </c>
      <c r="F31" s="52" t="s">
        <v>138</v>
      </c>
      <c r="G31" s="52" t="s">
        <v>103</v>
      </c>
      <c r="H31" s="52"/>
      <c r="I31" s="58">
        <v>3200</v>
      </c>
      <c r="J31" s="58">
        <v>-3200</v>
      </c>
      <c r="K31" s="59">
        <f t="shared" si="0"/>
        <v>0</v>
      </c>
      <c r="L31" s="136"/>
      <c r="M31" s="136"/>
      <c r="N31" s="169"/>
      <c r="O31" s="168"/>
    </row>
    <row r="32" spans="1:15" s="34" customFormat="1" ht="60">
      <c r="A32" s="77" t="s">
        <v>242</v>
      </c>
      <c r="B32" s="51" t="s">
        <v>94</v>
      </c>
      <c r="C32" s="51" t="s">
        <v>68</v>
      </c>
      <c r="D32" s="51" t="s">
        <v>111</v>
      </c>
      <c r="E32" s="51" t="s">
        <v>288</v>
      </c>
      <c r="F32" s="51"/>
      <c r="G32" s="51"/>
      <c r="H32" s="51"/>
      <c r="I32" s="56">
        <f aca="true" t="shared" si="3" ref="I32:J34">I33</f>
        <v>15</v>
      </c>
      <c r="J32" s="56">
        <f t="shared" si="3"/>
        <v>0</v>
      </c>
      <c r="K32" s="57">
        <f t="shared" si="0"/>
        <v>15</v>
      </c>
      <c r="L32" s="136"/>
      <c r="M32" s="136"/>
      <c r="N32" s="136"/>
      <c r="O32" s="168"/>
    </row>
    <row r="33" spans="1:15" s="34" customFormat="1" ht="30">
      <c r="A33" s="77" t="s">
        <v>135</v>
      </c>
      <c r="B33" s="51" t="s">
        <v>94</v>
      </c>
      <c r="C33" s="51" t="s">
        <v>68</v>
      </c>
      <c r="D33" s="51" t="s">
        <v>111</v>
      </c>
      <c r="E33" s="51" t="s">
        <v>288</v>
      </c>
      <c r="F33" s="51" t="s">
        <v>136</v>
      </c>
      <c r="G33" s="51"/>
      <c r="H33" s="51"/>
      <c r="I33" s="56">
        <f t="shared" si="3"/>
        <v>15</v>
      </c>
      <c r="J33" s="56">
        <f t="shared" si="3"/>
        <v>0</v>
      </c>
      <c r="K33" s="57">
        <f t="shared" si="0"/>
        <v>15</v>
      </c>
      <c r="L33" s="136"/>
      <c r="M33" s="136"/>
      <c r="N33" s="136"/>
      <c r="O33" s="168"/>
    </row>
    <row r="34" spans="1:15" s="34" customFormat="1" ht="30">
      <c r="A34" s="77" t="s">
        <v>139</v>
      </c>
      <c r="B34" s="51" t="s">
        <v>94</v>
      </c>
      <c r="C34" s="51" t="s">
        <v>68</v>
      </c>
      <c r="D34" s="51" t="s">
        <v>111</v>
      </c>
      <c r="E34" s="51" t="s">
        <v>288</v>
      </c>
      <c r="F34" s="51" t="s">
        <v>138</v>
      </c>
      <c r="G34" s="51"/>
      <c r="H34" s="51"/>
      <c r="I34" s="56">
        <f t="shared" si="3"/>
        <v>15</v>
      </c>
      <c r="J34" s="56">
        <f t="shared" si="3"/>
        <v>0</v>
      </c>
      <c r="K34" s="57">
        <f t="shared" si="0"/>
        <v>15</v>
      </c>
      <c r="L34" s="135"/>
      <c r="M34" s="135"/>
      <c r="N34" s="136"/>
      <c r="O34" s="168"/>
    </row>
    <row r="35" spans="1:15" s="34" customFormat="1" ht="15.75">
      <c r="A35" s="78" t="s">
        <v>119</v>
      </c>
      <c r="B35" s="52" t="s">
        <v>94</v>
      </c>
      <c r="C35" s="52" t="s">
        <v>68</v>
      </c>
      <c r="D35" s="52" t="s">
        <v>111</v>
      </c>
      <c r="E35" s="52" t="s">
        <v>288</v>
      </c>
      <c r="F35" s="52" t="s">
        <v>138</v>
      </c>
      <c r="G35" s="52" t="s">
        <v>103</v>
      </c>
      <c r="H35" s="52"/>
      <c r="I35" s="58">
        <v>15</v>
      </c>
      <c r="J35" s="58">
        <v>0</v>
      </c>
      <c r="K35" s="59">
        <f t="shared" si="0"/>
        <v>15</v>
      </c>
      <c r="L35" s="135"/>
      <c r="M35" s="135"/>
      <c r="N35" s="169"/>
      <c r="O35" s="168"/>
    </row>
    <row r="36" spans="1:15" s="33" customFormat="1" ht="42.75">
      <c r="A36" s="207" t="s">
        <v>126</v>
      </c>
      <c r="B36" s="53" t="s">
        <v>95</v>
      </c>
      <c r="C36" s="53"/>
      <c r="D36" s="53"/>
      <c r="E36" s="53"/>
      <c r="F36" s="53"/>
      <c r="G36" s="53"/>
      <c r="H36" s="53"/>
      <c r="I36" s="55">
        <f>I39</f>
        <v>1291.4</v>
      </c>
      <c r="J36" s="55">
        <f>J39</f>
        <v>0</v>
      </c>
      <c r="K36" s="54">
        <f t="shared" si="0"/>
        <v>1291.4</v>
      </c>
      <c r="L36" s="145"/>
      <c r="M36" s="145"/>
      <c r="N36" s="145"/>
      <c r="O36" s="166"/>
    </row>
    <row r="37" spans="1:15" s="33" customFormat="1" ht="15.75">
      <c r="A37" s="207" t="s">
        <v>119</v>
      </c>
      <c r="B37" s="53" t="s">
        <v>95</v>
      </c>
      <c r="C37" s="53"/>
      <c r="D37" s="53"/>
      <c r="E37" s="53"/>
      <c r="F37" s="53"/>
      <c r="G37" s="53" t="s">
        <v>103</v>
      </c>
      <c r="H37" s="53"/>
      <c r="I37" s="55">
        <f>I45+I48+I51</f>
        <v>1291.4</v>
      </c>
      <c r="J37" s="55">
        <f>J45+J48+J51</f>
        <v>0</v>
      </c>
      <c r="K37" s="54">
        <f t="shared" si="0"/>
        <v>1291.4</v>
      </c>
      <c r="L37" s="145"/>
      <c r="M37" s="145"/>
      <c r="N37" s="145"/>
      <c r="O37" s="166"/>
    </row>
    <row r="38" spans="1:15" s="33" customFormat="1" ht="15.75">
      <c r="A38" s="207" t="s">
        <v>120</v>
      </c>
      <c r="B38" s="53" t="s">
        <v>95</v>
      </c>
      <c r="C38" s="53"/>
      <c r="D38" s="53"/>
      <c r="E38" s="53"/>
      <c r="F38" s="53"/>
      <c r="G38" s="53" t="s">
        <v>104</v>
      </c>
      <c r="H38" s="53"/>
      <c r="I38" s="55">
        <v>0</v>
      </c>
      <c r="J38" s="55">
        <v>0</v>
      </c>
      <c r="K38" s="54">
        <f t="shared" si="0"/>
        <v>0</v>
      </c>
      <c r="L38" s="145"/>
      <c r="M38" s="145"/>
      <c r="N38" s="145"/>
      <c r="O38" s="166"/>
    </row>
    <row r="39" spans="1:15" s="33" customFormat="1" ht="15.75">
      <c r="A39" s="207" t="s">
        <v>125</v>
      </c>
      <c r="B39" s="53" t="s">
        <v>95</v>
      </c>
      <c r="C39" s="53" t="s">
        <v>68</v>
      </c>
      <c r="D39" s="53"/>
      <c r="E39" s="53"/>
      <c r="F39" s="53"/>
      <c r="G39" s="53"/>
      <c r="H39" s="53"/>
      <c r="I39" s="54">
        <f aca="true" t="shared" si="4" ref="I39:J41">I40</f>
        <v>1291.4</v>
      </c>
      <c r="J39" s="54">
        <f t="shared" si="4"/>
        <v>0</v>
      </c>
      <c r="K39" s="54">
        <f t="shared" si="0"/>
        <v>1291.4</v>
      </c>
      <c r="L39" s="167"/>
      <c r="M39" s="167"/>
      <c r="N39" s="167"/>
      <c r="O39" s="166"/>
    </row>
    <row r="40" spans="1:15" s="33" customFormat="1" ht="42.75">
      <c r="A40" s="207" t="s">
        <v>96</v>
      </c>
      <c r="B40" s="53" t="s">
        <v>95</v>
      </c>
      <c r="C40" s="53" t="s">
        <v>68</v>
      </c>
      <c r="D40" s="53" t="s">
        <v>76</v>
      </c>
      <c r="E40" s="53"/>
      <c r="F40" s="53"/>
      <c r="G40" s="53"/>
      <c r="H40" s="53"/>
      <c r="I40" s="54">
        <f t="shared" si="4"/>
        <v>1291.4</v>
      </c>
      <c r="J40" s="54">
        <f t="shared" si="4"/>
        <v>0</v>
      </c>
      <c r="K40" s="54">
        <f t="shared" si="0"/>
        <v>1291.4</v>
      </c>
      <c r="L40" s="167"/>
      <c r="M40" s="167"/>
      <c r="N40" s="167"/>
      <c r="O40" s="166"/>
    </row>
    <row r="41" spans="1:15" s="33" customFormat="1" ht="30">
      <c r="A41" s="200" t="s">
        <v>37</v>
      </c>
      <c r="B41" s="51" t="s">
        <v>95</v>
      </c>
      <c r="C41" s="51" t="s">
        <v>68</v>
      </c>
      <c r="D41" s="51" t="s">
        <v>76</v>
      </c>
      <c r="E41" s="51" t="s">
        <v>283</v>
      </c>
      <c r="F41" s="51"/>
      <c r="G41" s="51"/>
      <c r="H41" s="51"/>
      <c r="I41" s="57">
        <f t="shared" si="4"/>
        <v>1291.4</v>
      </c>
      <c r="J41" s="57">
        <f t="shared" si="4"/>
        <v>0</v>
      </c>
      <c r="K41" s="57">
        <f t="shared" si="0"/>
        <v>1291.4</v>
      </c>
      <c r="L41" s="139"/>
      <c r="M41" s="139"/>
      <c r="N41" s="139"/>
      <c r="O41" s="168"/>
    </row>
    <row r="42" spans="1:15" s="38" customFormat="1" ht="45">
      <c r="A42" s="200" t="s">
        <v>132</v>
      </c>
      <c r="B42" s="51" t="s">
        <v>95</v>
      </c>
      <c r="C42" s="51" t="s">
        <v>68</v>
      </c>
      <c r="D42" s="51" t="s">
        <v>76</v>
      </c>
      <c r="E42" s="51" t="s">
        <v>284</v>
      </c>
      <c r="F42" s="51"/>
      <c r="G42" s="51"/>
      <c r="H42" s="51"/>
      <c r="I42" s="57">
        <f>I43+I46+I49</f>
        <v>1291.4</v>
      </c>
      <c r="J42" s="57">
        <f>J43+J46+J49</f>
        <v>0</v>
      </c>
      <c r="K42" s="57">
        <f t="shared" si="0"/>
        <v>1291.4</v>
      </c>
      <c r="L42" s="139"/>
      <c r="M42" s="139"/>
      <c r="N42" s="139"/>
      <c r="O42" s="168"/>
    </row>
    <row r="43" spans="1:15" s="38" customFormat="1" ht="90">
      <c r="A43" s="200" t="s">
        <v>267</v>
      </c>
      <c r="B43" s="51" t="s">
        <v>95</v>
      </c>
      <c r="C43" s="51" t="s">
        <v>68</v>
      </c>
      <c r="D43" s="51" t="s">
        <v>76</v>
      </c>
      <c r="E43" s="51" t="s">
        <v>284</v>
      </c>
      <c r="F43" s="51" t="s">
        <v>133</v>
      </c>
      <c r="G43" s="51"/>
      <c r="H43" s="51"/>
      <c r="I43" s="57">
        <f>I44</f>
        <v>1280.4</v>
      </c>
      <c r="J43" s="57">
        <f>J44</f>
        <v>0</v>
      </c>
      <c r="K43" s="57">
        <f t="shared" si="0"/>
        <v>1280.4</v>
      </c>
      <c r="L43" s="139"/>
      <c r="M43" s="139"/>
      <c r="N43" s="139"/>
      <c r="O43" s="168"/>
    </row>
    <row r="44" spans="1:15" s="38" customFormat="1" ht="30">
      <c r="A44" s="200" t="s">
        <v>137</v>
      </c>
      <c r="B44" s="51" t="s">
        <v>95</v>
      </c>
      <c r="C44" s="51" t="s">
        <v>68</v>
      </c>
      <c r="D44" s="51" t="s">
        <v>76</v>
      </c>
      <c r="E44" s="51" t="s">
        <v>284</v>
      </c>
      <c r="F44" s="51" t="s">
        <v>134</v>
      </c>
      <c r="G44" s="51"/>
      <c r="H44" s="51"/>
      <c r="I44" s="57">
        <f>I45</f>
        <v>1280.4</v>
      </c>
      <c r="J44" s="57">
        <f>J45</f>
        <v>0</v>
      </c>
      <c r="K44" s="57">
        <f t="shared" si="0"/>
        <v>1280.4</v>
      </c>
      <c r="L44" s="139"/>
      <c r="M44" s="139"/>
      <c r="N44" s="139"/>
      <c r="O44" s="168"/>
    </row>
    <row r="45" spans="1:15" s="38" customFormat="1" ht="15.75">
      <c r="A45" s="78" t="s">
        <v>119</v>
      </c>
      <c r="B45" s="52" t="s">
        <v>95</v>
      </c>
      <c r="C45" s="52" t="s">
        <v>68</v>
      </c>
      <c r="D45" s="52" t="s">
        <v>76</v>
      </c>
      <c r="E45" s="52" t="s">
        <v>284</v>
      </c>
      <c r="F45" s="52" t="s">
        <v>134</v>
      </c>
      <c r="G45" s="52" t="s">
        <v>103</v>
      </c>
      <c r="H45" s="52"/>
      <c r="I45" s="58">
        <v>1280.4</v>
      </c>
      <c r="J45" s="58">
        <v>0</v>
      </c>
      <c r="K45" s="59">
        <f t="shared" si="0"/>
        <v>1280.4</v>
      </c>
      <c r="L45" s="170"/>
      <c r="M45" s="170"/>
      <c r="N45" s="169"/>
      <c r="O45" s="168"/>
    </row>
    <row r="46" spans="1:15" s="38" customFormat="1" ht="30">
      <c r="A46" s="77" t="s">
        <v>135</v>
      </c>
      <c r="B46" s="51" t="s">
        <v>95</v>
      </c>
      <c r="C46" s="51" t="s">
        <v>68</v>
      </c>
      <c r="D46" s="51" t="s">
        <v>76</v>
      </c>
      <c r="E46" s="51" t="s">
        <v>284</v>
      </c>
      <c r="F46" s="51" t="s">
        <v>136</v>
      </c>
      <c r="G46" s="51"/>
      <c r="H46" s="51"/>
      <c r="I46" s="56">
        <f>I47</f>
        <v>8.5</v>
      </c>
      <c r="J46" s="56">
        <f>J47</f>
        <v>0</v>
      </c>
      <c r="K46" s="57">
        <f t="shared" si="0"/>
        <v>8.5</v>
      </c>
      <c r="L46" s="171"/>
      <c r="M46" s="171"/>
      <c r="N46" s="136"/>
      <c r="O46" s="168"/>
    </row>
    <row r="47" spans="1:15" s="38" customFormat="1" ht="30">
      <c r="A47" s="77" t="s">
        <v>139</v>
      </c>
      <c r="B47" s="51" t="s">
        <v>95</v>
      </c>
      <c r="C47" s="51" t="s">
        <v>68</v>
      </c>
      <c r="D47" s="51" t="s">
        <v>76</v>
      </c>
      <c r="E47" s="51" t="s">
        <v>284</v>
      </c>
      <c r="F47" s="51" t="s">
        <v>138</v>
      </c>
      <c r="G47" s="51"/>
      <c r="H47" s="51"/>
      <c r="I47" s="56">
        <f>I48</f>
        <v>8.5</v>
      </c>
      <c r="J47" s="56">
        <f>J48</f>
        <v>0</v>
      </c>
      <c r="K47" s="57">
        <f t="shared" si="0"/>
        <v>8.5</v>
      </c>
      <c r="L47" s="171"/>
      <c r="M47" s="171"/>
      <c r="N47" s="136"/>
      <c r="O47" s="168"/>
    </row>
    <row r="48" spans="1:15" s="32" customFormat="1" ht="15.75">
      <c r="A48" s="78" t="s">
        <v>119</v>
      </c>
      <c r="B48" s="52" t="s">
        <v>95</v>
      </c>
      <c r="C48" s="52" t="s">
        <v>68</v>
      </c>
      <c r="D48" s="52" t="s">
        <v>76</v>
      </c>
      <c r="E48" s="52" t="s">
        <v>284</v>
      </c>
      <c r="F48" s="52" t="s">
        <v>138</v>
      </c>
      <c r="G48" s="52" t="s">
        <v>103</v>
      </c>
      <c r="H48" s="52"/>
      <c r="I48" s="58">
        <v>8.5</v>
      </c>
      <c r="J48" s="58">
        <v>0</v>
      </c>
      <c r="K48" s="59">
        <f t="shared" si="0"/>
        <v>8.5</v>
      </c>
      <c r="L48" s="172"/>
      <c r="M48" s="172"/>
      <c r="N48" s="169"/>
      <c r="O48" s="168"/>
    </row>
    <row r="49" spans="1:15" s="32" customFormat="1" ht="15.75">
      <c r="A49" s="77" t="s">
        <v>148</v>
      </c>
      <c r="B49" s="51" t="s">
        <v>95</v>
      </c>
      <c r="C49" s="51" t="s">
        <v>68</v>
      </c>
      <c r="D49" s="51" t="s">
        <v>76</v>
      </c>
      <c r="E49" s="51" t="s">
        <v>284</v>
      </c>
      <c r="F49" s="51" t="s">
        <v>147</v>
      </c>
      <c r="G49" s="51"/>
      <c r="H49" s="52"/>
      <c r="I49" s="56">
        <f>I50</f>
        <v>2.5</v>
      </c>
      <c r="J49" s="56">
        <f>J50</f>
        <v>0</v>
      </c>
      <c r="K49" s="57">
        <f t="shared" si="0"/>
        <v>2.5</v>
      </c>
      <c r="L49" s="172"/>
      <c r="M49" s="172"/>
      <c r="N49" s="169"/>
      <c r="O49" s="168"/>
    </row>
    <row r="50" spans="1:15" s="32" customFormat="1" ht="30">
      <c r="A50" s="77" t="s">
        <v>150</v>
      </c>
      <c r="B50" s="51" t="s">
        <v>95</v>
      </c>
      <c r="C50" s="51" t="s">
        <v>68</v>
      </c>
      <c r="D50" s="51" t="s">
        <v>76</v>
      </c>
      <c r="E50" s="51" t="s">
        <v>284</v>
      </c>
      <c r="F50" s="51" t="s">
        <v>149</v>
      </c>
      <c r="G50" s="51"/>
      <c r="H50" s="52"/>
      <c r="I50" s="56">
        <f>I51</f>
        <v>2.5</v>
      </c>
      <c r="J50" s="56">
        <f>J51</f>
        <v>0</v>
      </c>
      <c r="K50" s="57">
        <f t="shared" si="0"/>
        <v>2.5</v>
      </c>
      <c r="L50" s="172"/>
      <c r="M50" s="172"/>
      <c r="N50" s="169"/>
      <c r="O50" s="168"/>
    </row>
    <row r="51" spans="1:15" s="32" customFormat="1" ht="15.75">
      <c r="A51" s="78" t="s">
        <v>119</v>
      </c>
      <c r="B51" s="52" t="s">
        <v>95</v>
      </c>
      <c r="C51" s="52" t="s">
        <v>68</v>
      </c>
      <c r="D51" s="52" t="s">
        <v>76</v>
      </c>
      <c r="E51" s="52" t="s">
        <v>284</v>
      </c>
      <c r="F51" s="52" t="s">
        <v>149</v>
      </c>
      <c r="G51" s="52" t="s">
        <v>103</v>
      </c>
      <c r="H51" s="52"/>
      <c r="I51" s="58">
        <v>2.5</v>
      </c>
      <c r="J51" s="58">
        <v>0</v>
      </c>
      <c r="K51" s="59">
        <f t="shared" si="0"/>
        <v>2.5</v>
      </c>
      <c r="L51" s="172"/>
      <c r="M51" s="172"/>
      <c r="N51" s="169"/>
      <c r="O51" s="168"/>
    </row>
    <row r="52" spans="1:15" s="32" customFormat="1" ht="57">
      <c r="A52" s="207" t="s">
        <v>105</v>
      </c>
      <c r="B52" s="53" t="s">
        <v>97</v>
      </c>
      <c r="C52" s="53"/>
      <c r="D52" s="53"/>
      <c r="E52" s="53"/>
      <c r="F52" s="51"/>
      <c r="G52" s="51"/>
      <c r="H52" s="51"/>
      <c r="I52" s="54">
        <f>I55+I183</f>
        <v>471386.39999999997</v>
      </c>
      <c r="J52" s="54">
        <f>J55+J183</f>
        <v>12207.699999999999</v>
      </c>
      <c r="K52" s="54">
        <f t="shared" si="0"/>
        <v>483594.1</v>
      </c>
      <c r="L52" s="167"/>
      <c r="M52" s="167"/>
      <c r="N52" s="167"/>
      <c r="O52" s="166"/>
    </row>
    <row r="53" spans="1:15" s="32" customFormat="1" ht="15">
      <c r="A53" s="207" t="s">
        <v>119</v>
      </c>
      <c r="B53" s="53" t="s">
        <v>97</v>
      </c>
      <c r="C53" s="53"/>
      <c r="D53" s="53"/>
      <c r="E53" s="53"/>
      <c r="F53" s="51"/>
      <c r="G53" s="51" t="s">
        <v>103</v>
      </c>
      <c r="H53" s="51"/>
      <c r="I53" s="54">
        <f>I72+I82+I113+I119+I131+I137+I140+I145+I153+I156+I159+I170+I173+I176+I182+I200+I103+I61+I143+I92+I123+I76+I107+I149+I166</f>
        <v>152544.40000000002</v>
      </c>
      <c r="J53" s="54">
        <f>J72+J82+J113+J119+J131+J137+J140+J145+J153+J156+J159+J170+J173+J176+J182+J200+J103+J61+J143+J92+J123+J76+J107+J149+J166</f>
        <v>12207.699999999999</v>
      </c>
      <c r="K53" s="54">
        <f t="shared" si="0"/>
        <v>164752.10000000003</v>
      </c>
      <c r="L53" s="167"/>
      <c r="M53" s="167"/>
      <c r="N53" s="167"/>
      <c r="O53" s="166"/>
    </row>
    <row r="54" spans="1:15" s="32" customFormat="1" ht="15">
      <c r="A54" s="207" t="s">
        <v>120</v>
      </c>
      <c r="B54" s="53" t="s">
        <v>97</v>
      </c>
      <c r="C54" s="53"/>
      <c r="D54" s="53"/>
      <c r="E54" s="53"/>
      <c r="F54" s="51"/>
      <c r="G54" s="51" t="s">
        <v>104</v>
      </c>
      <c r="H54" s="51"/>
      <c r="I54" s="54">
        <f>I68+I88+I99+I192+I196+I189</f>
        <v>318842</v>
      </c>
      <c r="J54" s="54">
        <f>J68+J88+J99+J192+J196+J189</f>
        <v>0</v>
      </c>
      <c r="K54" s="54">
        <f t="shared" si="0"/>
        <v>318842</v>
      </c>
      <c r="L54" s="167"/>
      <c r="M54" s="167"/>
      <c r="N54" s="167"/>
      <c r="O54" s="166"/>
    </row>
    <row r="55" spans="1:15" s="32" customFormat="1" ht="15">
      <c r="A55" s="207" t="s">
        <v>59</v>
      </c>
      <c r="B55" s="53" t="s">
        <v>97</v>
      </c>
      <c r="C55" s="53" t="s">
        <v>75</v>
      </c>
      <c r="D55" s="51"/>
      <c r="E55" s="51"/>
      <c r="F55" s="51"/>
      <c r="G55" s="51"/>
      <c r="H55" s="51"/>
      <c r="I55" s="54">
        <f>I56+I83+I124+I132</f>
        <v>458912.19999999995</v>
      </c>
      <c r="J55" s="54">
        <f>J56+J83+J124+J132</f>
        <v>12207.699999999999</v>
      </c>
      <c r="K55" s="54">
        <f t="shared" si="0"/>
        <v>471119.89999999997</v>
      </c>
      <c r="L55" s="167"/>
      <c r="M55" s="167"/>
      <c r="N55" s="167"/>
      <c r="O55" s="166"/>
    </row>
    <row r="56" spans="1:15" s="32" customFormat="1" ht="15">
      <c r="A56" s="209" t="s">
        <v>60</v>
      </c>
      <c r="B56" s="53" t="s">
        <v>97</v>
      </c>
      <c r="C56" s="53" t="s">
        <v>75</v>
      </c>
      <c r="D56" s="53" t="s">
        <v>68</v>
      </c>
      <c r="E56" s="53"/>
      <c r="F56" s="53"/>
      <c r="G56" s="53"/>
      <c r="H56" s="53"/>
      <c r="I56" s="54">
        <f>I62+I77+I57</f>
        <v>197915.6</v>
      </c>
      <c r="J56" s="54">
        <f>J62+J77+J57</f>
        <v>3711.5</v>
      </c>
      <c r="K56" s="54">
        <f t="shared" si="0"/>
        <v>201627.1</v>
      </c>
      <c r="L56" s="167"/>
      <c r="M56" s="167"/>
      <c r="N56" s="167"/>
      <c r="O56" s="166"/>
    </row>
    <row r="57" spans="1:15" s="32" customFormat="1" ht="30">
      <c r="A57" s="200" t="s">
        <v>37</v>
      </c>
      <c r="B57" s="51" t="s">
        <v>97</v>
      </c>
      <c r="C57" s="51" t="s">
        <v>75</v>
      </c>
      <c r="D57" s="51" t="s">
        <v>68</v>
      </c>
      <c r="E57" s="51" t="s">
        <v>283</v>
      </c>
      <c r="F57" s="53"/>
      <c r="G57" s="53"/>
      <c r="H57" s="53"/>
      <c r="I57" s="57">
        <f aca="true" t="shared" si="5" ref="I57:J60">I58</f>
        <v>0</v>
      </c>
      <c r="J57" s="57">
        <f t="shared" si="5"/>
        <v>247.3</v>
      </c>
      <c r="K57" s="57">
        <f>I57+J57</f>
        <v>247.3</v>
      </c>
      <c r="L57" s="167"/>
      <c r="M57" s="167"/>
      <c r="N57" s="167"/>
      <c r="O57" s="166"/>
    </row>
    <row r="58" spans="1:15" s="32" customFormat="1" ht="75">
      <c r="A58" s="200" t="s">
        <v>280</v>
      </c>
      <c r="B58" s="51" t="s">
        <v>97</v>
      </c>
      <c r="C58" s="51" t="s">
        <v>75</v>
      </c>
      <c r="D58" s="51" t="s">
        <v>68</v>
      </c>
      <c r="E58" s="51" t="s">
        <v>287</v>
      </c>
      <c r="F58" s="201"/>
      <c r="G58" s="201"/>
      <c r="H58" s="53"/>
      <c r="I58" s="57">
        <f t="shared" si="5"/>
        <v>0</v>
      </c>
      <c r="J58" s="57">
        <f t="shared" si="5"/>
        <v>247.3</v>
      </c>
      <c r="K58" s="57">
        <f>I58+J58</f>
        <v>247.3</v>
      </c>
      <c r="L58" s="167"/>
      <c r="M58" s="167"/>
      <c r="N58" s="167"/>
      <c r="O58" s="166"/>
    </row>
    <row r="59" spans="1:15" s="32" customFormat="1" ht="45">
      <c r="A59" s="210" t="s">
        <v>142</v>
      </c>
      <c r="B59" s="51" t="s">
        <v>97</v>
      </c>
      <c r="C59" s="51" t="s">
        <v>75</v>
      </c>
      <c r="D59" s="51" t="s">
        <v>68</v>
      </c>
      <c r="E59" s="51" t="s">
        <v>287</v>
      </c>
      <c r="F59" s="202">
        <v>600</v>
      </c>
      <c r="G59" s="51"/>
      <c r="H59" s="53"/>
      <c r="I59" s="57">
        <f t="shared" si="5"/>
        <v>0</v>
      </c>
      <c r="J59" s="57">
        <f t="shared" si="5"/>
        <v>247.3</v>
      </c>
      <c r="K59" s="57">
        <f>I59+J59</f>
        <v>247.3</v>
      </c>
      <c r="L59" s="167"/>
      <c r="M59" s="167"/>
      <c r="N59" s="167"/>
      <c r="O59" s="166"/>
    </row>
    <row r="60" spans="1:15" s="32" customFormat="1" ht="15">
      <c r="A60" s="210" t="s">
        <v>144</v>
      </c>
      <c r="B60" s="51" t="s">
        <v>97</v>
      </c>
      <c r="C60" s="51" t="s">
        <v>75</v>
      </c>
      <c r="D60" s="51" t="s">
        <v>68</v>
      </c>
      <c r="E60" s="51" t="s">
        <v>287</v>
      </c>
      <c r="F60" s="51" t="s">
        <v>143</v>
      </c>
      <c r="G60" s="51"/>
      <c r="H60" s="53"/>
      <c r="I60" s="57">
        <f t="shared" si="5"/>
        <v>0</v>
      </c>
      <c r="J60" s="57">
        <f t="shared" si="5"/>
        <v>247.3</v>
      </c>
      <c r="K60" s="57">
        <f>I60+J60</f>
        <v>247.3</v>
      </c>
      <c r="L60" s="167"/>
      <c r="M60" s="167"/>
      <c r="N60" s="167"/>
      <c r="O60" s="166"/>
    </row>
    <row r="61" spans="1:15" s="32" customFormat="1" ht="15.75">
      <c r="A61" s="78" t="s">
        <v>119</v>
      </c>
      <c r="B61" s="52" t="s">
        <v>97</v>
      </c>
      <c r="C61" s="52" t="s">
        <v>75</v>
      </c>
      <c r="D61" s="52" t="s">
        <v>68</v>
      </c>
      <c r="E61" s="52" t="s">
        <v>287</v>
      </c>
      <c r="F61" s="52" t="s">
        <v>143</v>
      </c>
      <c r="G61" s="52" t="s">
        <v>103</v>
      </c>
      <c r="H61" s="53"/>
      <c r="I61" s="59">
        <v>0</v>
      </c>
      <c r="J61" s="59">
        <v>247.3</v>
      </c>
      <c r="K61" s="59">
        <f>I61+J61</f>
        <v>247.3</v>
      </c>
      <c r="L61" s="167"/>
      <c r="M61" s="167"/>
      <c r="N61" s="167"/>
      <c r="O61" s="166"/>
    </row>
    <row r="62" spans="1:15" s="32" customFormat="1" ht="45">
      <c r="A62" s="210" t="s">
        <v>186</v>
      </c>
      <c r="B62" s="51" t="s">
        <v>97</v>
      </c>
      <c r="C62" s="51" t="s">
        <v>75</v>
      </c>
      <c r="D62" s="51" t="s">
        <v>68</v>
      </c>
      <c r="E62" s="51" t="s">
        <v>289</v>
      </c>
      <c r="F62" s="51"/>
      <c r="G62" s="51"/>
      <c r="H62" s="51"/>
      <c r="I62" s="57">
        <f>I63</f>
        <v>197815.6</v>
      </c>
      <c r="J62" s="57">
        <f>J63</f>
        <v>3464.2</v>
      </c>
      <c r="K62" s="57">
        <f t="shared" si="0"/>
        <v>201279.80000000002</v>
      </c>
      <c r="L62" s="138"/>
      <c r="M62" s="138"/>
      <c r="N62" s="139"/>
      <c r="O62" s="168"/>
    </row>
    <row r="63" spans="1:15" s="32" customFormat="1" ht="45">
      <c r="A63" s="210" t="s">
        <v>166</v>
      </c>
      <c r="B63" s="51" t="s">
        <v>97</v>
      </c>
      <c r="C63" s="51" t="s">
        <v>75</v>
      </c>
      <c r="D63" s="51" t="s">
        <v>68</v>
      </c>
      <c r="E63" s="51" t="s">
        <v>290</v>
      </c>
      <c r="F63" s="51"/>
      <c r="G63" s="51"/>
      <c r="H63" s="51"/>
      <c r="I63" s="57">
        <f>I64</f>
        <v>197815.6</v>
      </c>
      <c r="J63" s="57">
        <f>J64</f>
        <v>3464.2</v>
      </c>
      <c r="K63" s="57">
        <f t="shared" si="0"/>
        <v>201279.80000000002</v>
      </c>
      <c r="L63" s="139"/>
      <c r="M63" s="139"/>
      <c r="N63" s="139"/>
      <c r="O63" s="168"/>
    </row>
    <row r="64" spans="1:15" s="32" customFormat="1" ht="75">
      <c r="A64" s="210" t="s">
        <v>167</v>
      </c>
      <c r="B64" s="51" t="s">
        <v>97</v>
      </c>
      <c r="C64" s="51" t="s">
        <v>75</v>
      </c>
      <c r="D64" s="51" t="s">
        <v>68</v>
      </c>
      <c r="E64" s="51" t="s">
        <v>291</v>
      </c>
      <c r="F64" s="51"/>
      <c r="G64" s="51"/>
      <c r="H64" s="51"/>
      <c r="I64" s="57">
        <f>I65+I69+I73</f>
        <v>197815.6</v>
      </c>
      <c r="J64" s="57">
        <f>J65+J69+J73</f>
        <v>3464.2</v>
      </c>
      <c r="K64" s="57">
        <f t="shared" si="0"/>
        <v>201279.80000000002</v>
      </c>
      <c r="L64" s="139"/>
      <c r="M64" s="139"/>
      <c r="N64" s="139"/>
      <c r="O64" s="168"/>
    </row>
    <row r="65" spans="1:15" s="32" customFormat="1" ht="240">
      <c r="A65" s="125" t="s">
        <v>468</v>
      </c>
      <c r="B65" s="51" t="s">
        <v>97</v>
      </c>
      <c r="C65" s="51" t="s">
        <v>75</v>
      </c>
      <c r="D65" s="51" t="s">
        <v>68</v>
      </c>
      <c r="E65" s="51" t="s">
        <v>292</v>
      </c>
      <c r="F65" s="51"/>
      <c r="G65" s="51"/>
      <c r="H65" s="51"/>
      <c r="I65" s="57">
        <f aca="true" t="shared" si="6" ref="I65:J67">I66</f>
        <v>133755</v>
      </c>
      <c r="J65" s="57">
        <f t="shared" si="6"/>
        <v>0</v>
      </c>
      <c r="K65" s="57">
        <f t="shared" si="0"/>
        <v>133755</v>
      </c>
      <c r="L65" s="139"/>
      <c r="M65" s="139"/>
      <c r="N65" s="139"/>
      <c r="O65" s="168"/>
    </row>
    <row r="66" spans="1:15" s="32" customFormat="1" ht="45">
      <c r="A66" s="210" t="s">
        <v>142</v>
      </c>
      <c r="B66" s="51" t="s">
        <v>97</v>
      </c>
      <c r="C66" s="51" t="s">
        <v>75</v>
      </c>
      <c r="D66" s="51" t="s">
        <v>68</v>
      </c>
      <c r="E66" s="51" t="s">
        <v>292</v>
      </c>
      <c r="F66" s="51" t="s">
        <v>141</v>
      </c>
      <c r="G66" s="51"/>
      <c r="H66" s="51"/>
      <c r="I66" s="57">
        <f t="shared" si="6"/>
        <v>133755</v>
      </c>
      <c r="J66" s="57">
        <f t="shared" si="6"/>
        <v>0</v>
      </c>
      <c r="K66" s="57">
        <f t="shared" si="0"/>
        <v>133755</v>
      </c>
      <c r="L66" s="139"/>
      <c r="M66" s="139"/>
      <c r="N66" s="139"/>
      <c r="O66" s="168"/>
    </row>
    <row r="67" spans="1:15" s="32" customFormat="1" ht="15">
      <c r="A67" s="210" t="s">
        <v>144</v>
      </c>
      <c r="B67" s="51" t="s">
        <v>97</v>
      </c>
      <c r="C67" s="51" t="s">
        <v>75</v>
      </c>
      <c r="D67" s="51" t="s">
        <v>68</v>
      </c>
      <c r="E67" s="51" t="s">
        <v>292</v>
      </c>
      <c r="F67" s="51" t="s">
        <v>143</v>
      </c>
      <c r="G67" s="51"/>
      <c r="H67" s="51"/>
      <c r="I67" s="57">
        <f t="shared" si="6"/>
        <v>133755</v>
      </c>
      <c r="J67" s="57">
        <f t="shared" si="6"/>
        <v>0</v>
      </c>
      <c r="K67" s="57">
        <f t="shared" si="0"/>
        <v>133755</v>
      </c>
      <c r="L67" s="139"/>
      <c r="M67" s="139"/>
      <c r="N67" s="139"/>
      <c r="O67" s="168"/>
    </row>
    <row r="68" spans="1:15" s="32" customFormat="1" ht="15">
      <c r="A68" s="211" t="s">
        <v>120</v>
      </c>
      <c r="B68" s="52" t="s">
        <v>97</v>
      </c>
      <c r="C68" s="52" t="s">
        <v>75</v>
      </c>
      <c r="D68" s="52" t="s">
        <v>68</v>
      </c>
      <c r="E68" s="52" t="s">
        <v>292</v>
      </c>
      <c r="F68" s="52" t="s">
        <v>143</v>
      </c>
      <c r="G68" s="52" t="s">
        <v>104</v>
      </c>
      <c r="H68" s="52"/>
      <c r="I68" s="59">
        <v>133755</v>
      </c>
      <c r="J68" s="59">
        <v>0</v>
      </c>
      <c r="K68" s="59">
        <f t="shared" si="0"/>
        <v>133755</v>
      </c>
      <c r="L68" s="139"/>
      <c r="M68" s="139"/>
      <c r="N68" s="173"/>
      <c r="O68" s="168"/>
    </row>
    <row r="69" spans="1:15" s="32" customFormat="1" ht="15">
      <c r="A69" s="210" t="s">
        <v>312</v>
      </c>
      <c r="B69" s="51" t="s">
        <v>97</v>
      </c>
      <c r="C69" s="51" t="s">
        <v>75</v>
      </c>
      <c r="D69" s="51" t="s">
        <v>68</v>
      </c>
      <c r="E69" s="51" t="s">
        <v>293</v>
      </c>
      <c r="F69" s="51"/>
      <c r="G69" s="51"/>
      <c r="H69" s="51"/>
      <c r="I69" s="57">
        <f aca="true" t="shared" si="7" ref="I69:J71">I70</f>
        <v>64060.6</v>
      </c>
      <c r="J69" s="57">
        <f t="shared" si="7"/>
        <v>0</v>
      </c>
      <c r="K69" s="57">
        <f t="shared" si="0"/>
        <v>64060.6</v>
      </c>
      <c r="L69" s="139"/>
      <c r="M69" s="139"/>
      <c r="N69" s="139"/>
      <c r="O69" s="168"/>
    </row>
    <row r="70" spans="1:15" s="38" customFormat="1" ht="45">
      <c r="A70" s="210" t="s">
        <v>142</v>
      </c>
      <c r="B70" s="51" t="s">
        <v>97</v>
      </c>
      <c r="C70" s="51" t="s">
        <v>75</v>
      </c>
      <c r="D70" s="51" t="s">
        <v>68</v>
      </c>
      <c r="E70" s="51" t="s">
        <v>293</v>
      </c>
      <c r="F70" s="51" t="s">
        <v>141</v>
      </c>
      <c r="G70" s="51"/>
      <c r="H70" s="51"/>
      <c r="I70" s="57">
        <f t="shared" si="7"/>
        <v>64060.6</v>
      </c>
      <c r="J70" s="57">
        <f t="shared" si="7"/>
        <v>0</v>
      </c>
      <c r="K70" s="57">
        <f t="shared" si="0"/>
        <v>64060.6</v>
      </c>
      <c r="L70" s="139"/>
      <c r="M70" s="139"/>
      <c r="N70" s="139"/>
      <c r="O70" s="168"/>
    </row>
    <row r="71" spans="1:15" s="38" customFormat="1" ht="15.75">
      <c r="A71" s="210" t="s">
        <v>144</v>
      </c>
      <c r="B71" s="51" t="s">
        <v>97</v>
      </c>
      <c r="C71" s="51" t="s">
        <v>75</v>
      </c>
      <c r="D71" s="51" t="s">
        <v>68</v>
      </c>
      <c r="E71" s="51" t="s">
        <v>293</v>
      </c>
      <c r="F71" s="51" t="s">
        <v>143</v>
      </c>
      <c r="G71" s="51"/>
      <c r="H71" s="51"/>
      <c r="I71" s="57">
        <f t="shared" si="7"/>
        <v>64060.6</v>
      </c>
      <c r="J71" s="57">
        <f t="shared" si="7"/>
        <v>0</v>
      </c>
      <c r="K71" s="57">
        <f t="shared" si="0"/>
        <v>64060.6</v>
      </c>
      <c r="L71" s="139"/>
      <c r="M71" s="139"/>
      <c r="N71" s="139"/>
      <c r="O71" s="168"/>
    </row>
    <row r="72" spans="1:15" s="38" customFormat="1" ht="15.75">
      <c r="A72" s="119" t="s">
        <v>119</v>
      </c>
      <c r="B72" s="52" t="s">
        <v>97</v>
      </c>
      <c r="C72" s="52" t="s">
        <v>75</v>
      </c>
      <c r="D72" s="52" t="s">
        <v>68</v>
      </c>
      <c r="E72" s="52" t="s">
        <v>293</v>
      </c>
      <c r="F72" s="52" t="s">
        <v>143</v>
      </c>
      <c r="G72" s="52" t="s">
        <v>103</v>
      </c>
      <c r="H72" s="52"/>
      <c r="I72" s="58">
        <v>64060.6</v>
      </c>
      <c r="J72" s="58">
        <v>0</v>
      </c>
      <c r="K72" s="59">
        <f t="shared" si="0"/>
        <v>64060.6</v>
      </c>
      <c r="L72" s="139"/>
      <c r="M72" s="139"/>
      <c r="N72" s="169"/>
      <c r="O72" s="168"/>
    </row>
    <row r="73" spans="1:15" s="38" customFormat="1" ht="15.75">
      <c r="A73" s="210" t="s">
        <v>312</v>
      </c>
      <c r="B73" s="51" t="s">
        <v>97</v>
      </c>
      <c r="C73" s="51" t="s">
        <v>75</v>
      </c>
      <c r="D73" s="51" t="s">
        <v>68</v>
      </c>
      <c r="E73" s="51" t="s">
        <v>491</v>
      </c>
      <c r="F73" s="51"/>
      <c r="G73" s="51"/>
      <c r="H73" s="52"/>
      <c r="I73" s="56">
        <f aca="true" t="shared" si="8" ref="I73:K75">I74</f>
        <v>0</v>
      </c>
      <c r="J73" s="56">
        <f t="shared" si="8"/>
        <v>3464.2</v>
      </c>
      <c r="K73" s="57">
        <f t="shared" si="8"/>
        <v>3464.2</v>
      </c>
      <c r="L73" s="139"/>
      <c r="M73" s="139"/>
      <c r="N73" s="169"/>
      <c r="O73" s="168"/>
    </row>
    <row r="74" spans="1:15" s="38" customFormat="1" ht="45">
      <c r="A74" s="210" t="s">
        <v>142</v>
      </c>
      <c r="B74" s="51" t="s">
        <v>97</v>
      </c>
      <c r="C74" s="51" t="s">
        <v>75</v>
      </c>
      <c r="D74" s="51" t="s">
        <v>68</v>
      </c>
      <c r="E74" s="51" t="s">
        <v>491</v>
      </c>
      <c r="F74" s="51" t="s">
        <v>141</v>
      </c>
      <c r="G74" s="51"/>
      <c r="H74" s="52"/>
      <c r="I74" s="56">
        <f t="shared" si="8"/>
        <v>0</v>
      </c>
      <c r="J74" s="56">
        <f t="shared" si="8"/>
        <v>3464.2</v>
      </c>
      <c r="K74" s="57">
        <f t="shared" si="8"/>
        <v>3464.2</v>
      </c>
      <c r="L74" s="139"/>
      <c r="M74" s="139"/>
      <c r="N74" s="169"/>
      <c r="O74" s="168"/>
    </row>
    <row r="75" spans="1:15" s="38" customFormat="1" ht="15.75">
      <c r="A75" s="210" t="s">
        <v>144</v>
      </c>
      <c r="B75" s="51" t="s">
        <v>97</v>
      </c>
      <c r="C75" s="51" t="s">
        <v>75</v>
      </c>
      <c r="D75" s="51" t="s">
        <v>68</v>
      </c>
      <c r="E75" s="51" t="s">
        <v>491</v>
      </c>
      <c r="F75" s="51" t="s">
        <v>143</v>
      </c>
      <c r="G75" s="51"/>
      <c r="H75" s="52"/>
      <c r="I75" s="56">
        <f t="shared" si="8"/>
        <v>0</v>
      </c>
      <c r="J75" s="56">
        <f t="shared" si="8"/>
        <v>3464.2</v>
      </c>
      <c r="K75" s="57">
        <f t="shared" si="8"/>
        <v>3464.2</v>
      </c>
      <c r="L75" s="139"/>
      <c r="M75" s="139"/>
      <c r="N75" s="169"/>
      <c r="O75" s="168"/>
    </row>
    <row r="76" spans="1:15" s="38" customFormat="1" ht="15.75">
      <c r="A76" s="119" t="s">
        <v>119</v>
      </c>
      <c r="B76" s="52" t="s">
        <v>97</v>
      </c>
      <c r="C76" s="52" t="s">
        <v>75</v>
      </c>
      <c r="D76" s="52" t="s">
        <v>68</v>
      </c>
      <c r="E76" s="52" t="s">
        <v>491</v>
      </c>
      <c r="F76" s="52" t="s">
        <v>143</v>
      </c>
      <c r="G76" s="52" t="s">
        <v>103</v>
      </c>
      <c r="H76" s="52"/>
      <c r="I76" s="58">
        <v>0</v>
      </c>
      <c r="J76" s="58">
        <v>3464.2</v>
      </c>
      <c r="K76" s="59">
        <f>I76+J76</f>
        <v>3464.2</v>
      </c>
      <c r="L76" s="139"/>
      <c r="M76" s="139"/>
      <c r="N76" s="169"/>
      <c r="O76" s="168"/>
    </row>
    <row r="77" spans="1:15" s="38" customFormat="1" ht="45">
      <c r="A77" s="77" t="s">
        <v>185</v>
      </c>
      <c r="B77" s="51" t="s">
        <v>97</v>
      </c>
      <c r="C77" s="51" t="s">
        <v>75</v>
      </c>
      <c r="D77" s="51" t="s">
        <v>68</v>
      </c>
      <c r="E77" s="51" t="s">
        <v>28</v>
      </c>
      <c r="F77" s="51"/>
      <c r="G77" s="51"/>
      <c r="H77" s="51"/>
      <c r="I77" s="56">
        <f aca="true" t="shared" si="9" ref="I77:J81">I78</f>
        <v>100</v>
      </c>
      <c r="J77" s="56">
        <f t="shared" si="9"/>
        <v>0</v>
      </c>
      <c r="K77" s="57">
        <f t="shared" si="0"/>
        <v>100</v>
      </c>
      <c r="L77" s="139"/>
      <c r="M77" s="139"/>
      <c r="N77" s="136"/>
      <c r="O77" s="168"/>
    </row>
    <row r="78" spans="1:15" s="38" customFormat="1" ht="90">
      <c r="A78" s="87" t="s">
        <v>29</v>
      </c>
      <c r="B78" s="51" t="s">
        <v>97</v>
      </c>
      <c r="C78" s="51" t="s">
        <v>75</v>
      </c>
      <c r="D78" s="51" t="s">
        <v>68</v>
      </c>
      <c r="E78" s="51" t="s">
        <v>30</v>
      </c>
      <c r="F78" s="51"/>
      <c r="G78" s="51"/>
      <c r="H78" s="51"/>
      <c r="I78" s="56">
        <f t="shared" si="9"/>
        <v>100</v>
      </c>
      <c r="J78" s="56">
        <f t="shared" si="9"/>
        <v>0</v>
      </c>
      <c r="K78" s="57">
        <f t="shared" si="0"/>
        <v>100</v>
      </c>
      <c r="L78" s="139"/>
      <c r="M78" s="139"/>
      <c r="N78" s="136"/>
      <c r="O78" s="168"/>
    </row>
    <row r="79" spans="1:15" s="38" customFormat="1" ht="15.75">
      <c r="A79" s="77" t="s">
        <v>312</v>
      </c>
      <c r="B79" s="51" t="s">
        <v>97</v>
      </c>
      <c r="C79" s="51" t="s">
        <v>75</v>
      </c>
      <c r="D79" s="51" t="s">
        <v>68</v>
      </c>
      <c r="E79" s="51" t="s">
        <v>31</v>
      </c>
      <c r="F79" s="51"/>
      <c r="G79" s="51"/>
      <c r="H79" s="51"/>
      <c r="I79" s="56">
        <f t="shared" si="9"/>
        <v>100</v>
      </c>
      <c r="J79" s="56">
        <f t="shared" si="9"/>
        <v>0</v>
      </c>
      <c r="K79" s="57">
        <f t="shared" si="0"/>
        <v>100</v>
      </c>
      <c r="L79" s="139"/>
      <c r="M79" s="139"/>
      <c r="N79" s="136"/>
      <c r="O79" s="168"/>
    </row>
    <row r="80" spans="1:15" s="38" customFormat="1" ht="45">
      <c r="A80" s="200" t="s">
        <v>142</v>
      </c>
      <c r="B80" s="51" t="s">
        <v>97</v>
      </c>
      <c r="C80" s="51" t="s">
        <v>75</v>
      </c>
      <c r="D80" s="51" t="s">
        <v>68</v>
      </c>
      <c r="E80" s="51" t="s">
        <v>31</v>
      </c>
      <c r="F80" s="51" t="s">
        <v>141</v>
      </c>
      <c r="G80" s="51"/>
      <c r="H80" s="51"/>
      <c r="I80" s="56">
        <f t="shared" si="9"/>
        <v>100</v>
      </c>
      <c r="J80" s="56">
        <f t="shared" si="9"/>
        <v>0</v>
      </c>
      <c r="K80" s="57">
        <f aca="true" t="shared" si="10" ref="K80:K161">I80+J80</f>
        <v>100</v>
      </c>
      <c r="L80" s="139"/>
      <c r="M80" s="139"/>
      <c r="N80" s="136"/>
      <c r="O80" s="168"/>
    </row>
    <row r="81" spans="1:15" s="38" customFormat="1" ht="15.75">
      <c r="A81" s="200" t="s">
        <v>144</v>
      </c>
      <c r="B81" s="51" t="s">
        <v>97</v>
      </c>
      <c r="C81" s="51" t="s">
        <v>75</v>
      </c>
      <c r="D81" s="51" t="s">
        <v>68</v>
      </c>
      <c r="E81" s="51" t="s">
        <v>31</v>
      </c>
      <c r="F81" s="51" t="s">
        <v>143</v>
      </c>
      <c r="G81" s="51"/>
      <c r="H81" s="51"/>
      <c r="I81" s="56">
        <f t="shared" si="9"/>
        <v>100</v>
      </c>
      <c r="J81" s="56">
        <f t="shared" si="9"/>
        <v>0</v>
      </c>
      <c r="K81" s="57">
        <f t="shared" si="10"/>
        <v>100</v>
      </c>
      <c r="L81" s="139"/>
      <c r="M81" s="139"/>
      <c r="N81" s="136"/>
      <c r="O81" s="168"/>
    </row>
    <row r="82" spans="1:15" s="38" customFormat="1" ht="15.75">
      <c r="A82" s="78" t="s">
        <v>119</v>
      </c>
      <c r="B82" s="52" t="s">
        <v>97</v>
      </c>
      <c r="C82" s="52" t="s">
        <v>75</v>
      </c>
      <c r="D82" s="52" t="s">
        <v>68</v>
      </c>
      <c r="E82" s="52" t="s">
        <v>31</v>
      </c>
      <c r="F82" s="52" t="s">
        <v>143</v>
      </c>
      <c r="G82" s="52" t="s">
        <v>103</v>
      </c>
      <c r="H82" s="52"/>
      <c r="I82" s="58">
        <v>100</v>
      </c>
      <c r="J82" s="58">
        <v>0</v>
      </c>
      <c r="K82" s="59">
        <f t="shared" si="10"/>
        <v>100</v>
      </c>
      <c r="L82" s="139"/>
      <c r="M82" s="139"/>
      <c r="N82" s="169"/>
      <c r="O82" s="168"/>
    </row>
    <row r="83" spans="1:15" s="32" customFormat="1" ht="15">
      <c r="A83" s="209" t="s">
        <v>61</v>
      </c>
      <c r="B83" s="53" t="s">
        <v>97</v>
      </c>
      <c r="C83" s="53" t="s">
        <v>75</v>
      </c>
      <c r="D83" s="53" t="s">
        <v>74</v>
      </c>
      <c r="E83" s="52"/>
      <c r="F83" s="53"/>
      <c r="G83" s="53"/>
      <c r="H83" s="53"/>
      <c r="I83" s="54">
        <f>I84+I93</f>
        <v>238767.5</v>
      </c>
      <c r="J83" s="54">
        <f>J84+J93</f>
        <v>8461.9</v>
      </c>
      <c r="K83" s="54">
        <f t="shared" si="10"/>
        <v>247229.4</v>
      </c>
      <c r="L83" s="138"/>
      <c r="M83" s="138"/>
      <c r="N83" s="167"/>
      <c r="O83" s="166"/>
    </row>
    <row r="84" spans="1:15" s="32" customFormat="1" ht="30">
      <c r="A84" s="210" t="s">
        <v>37</v>
      </c>
      <c r="B84" s="51" t="s">
        <v>97</v>
      </c>
      <c r="C84" s="51" t="s">
        <v>75</v>
      </c>
      <c r="D84" s="51" t="s">
        <v>74</v>
      </c>
      <c r="E84" s="51" t="s">
        <v>283</v>
      </c>
      <c r="F84" s="53"/>
      <c r="G84" s="53"/>
      <c r="H84" s="53"/>
      <c r="I84" s="57">
        <f>I85+I89</f>
        <v>6937.1</v>
      </c>
      <c r="J84" s="57">
        <f>J85+J89</f>
        <v>600</v>
      </c>
      <c r="K84" s="57">
        <f t="shared" si="10"/>
        <v>7537.1</v>
      </c>
      <c r="L84" s="138"/>
      <c r="M84" s="138"/>
      <c r="N84" s="139"/>
      <c r="O84" s="168"/>
    </row>
    <row r="85" spans="1:15" s="32" customFormat="1" ht="60">
      <c r="A85" s="125" t="s">
        <v>307</v>
      </c>
      <c r="B85" s="51" t="s">
        <v>97</v>
      </c>
      <c r="C85" s="51" t="s">
        <v>75</v>
      </c>
      <c r="D85" s="51" t="s">
        <v>74</v>
      </c>
      <c r="E85" s="122" t="s">
        <v>308</v>
      </c>
      <c r="F85" s="53"/>
      <c r="G85" s="53"/>
      <c r="H85" s="53"/>
      <c r="I85" s="57">
        <f aca="true" t="shared" si="11" ref="I85:J87">I86</f>
        <v>6937.1</v>
      </c>
      <c r="J85" s="57">
        <f t="shared" si="11"/>
        <v>0</v>
      </c>
      <c r="K85" s="57">
        <f t="shared" si="10"/>
        <v>6937.1</v>
      </c>
      <c r="L85" s="138"/>
      <c r="M85" s="138"/>
      <c r="N85" s="139"/>
      <c r="O85" s="168"/>
    </row>
    <row r="86" spans="1:15" s="32" customFormat="1" ht="45">
      <c r="A86" s="210" t="s">
        <v>142</v>
      </c>
      <c r="B86" s="51" t="s">
        <v>97</v>
      </c>
      <c r="C86" s="51" t="s">
        <v>75</v>
      </c>
      <c r="D86" s="51" t="s">
        <v>74</v>
      </c>
      <c r="E86" s="122" t="s">
        <v>308</v>
      </c>
      <c r="F86" s="51" t="s">
        <v>141</v>
      </c>
      <c r="G86" s="53"/>
      <c r="H86" s="53"/>
      <c r="I86" s="57">
        <f t="shared" si="11"/>
        <v>6937.1</v>
      </c>
      <c r="J86" s="57">
        <f t="shared" si="11"/>
        <v>0</v>
      </c>
      <c r="K86" s="57">
        <f t="shared" si="10"/>
        <v>6937.1</v>
      </c>
      <c r="L86" s="138"/>
      <c r="M86" s="138"/>
      <c r="N86" s="139"/>
      <c r="O86" s="168"/>
    </row>
    <row r="87" spans="1:15" s="32" customFormat="1" ht="15">
      <c r="A87" s="210" t="s">
        <v>144</v>
      </c>
      <c r="B87" s="51" t="s">
        <v>97</v>
      </c>
      <c r="C87" s="51" t="s">
        <v>75</v>
      </c>
      <c r="D87" s="51" t="s">
        <v>74</v>
      </c>
      <c r="E87" s="122" t="s">
        <v>308</v>
      </c>
      <c r="F87" s="51" t="s">
        <v>143</v>
      </c>
      <c r="G87" s="53"/>
      <c r="H87" s="53"/>
      <c r="I87" s="57">
        <f t="shared" si="11"/>
        <v>6937.1</v>
      </c>
      <c r="J87" s="57">
        <f t="shared" si="11"/>
        <v>0</v>
      </c>
      <c r="K87" s="57">
        <f t="shared" si="10"/>
        <v>6937.1</v>
      </c>
      <c r="L87" s="138"/>
      <c r="M87" s="138"/>
      <c r="N87" s="139"/>
      <c r="O87" s="168"/>
    </row>
    <row r="88" spans="1:15" s="32" customFormat="1" ht="15">
      <c r="A88" s="211" t="s">
        <v>120</v>
      </c>
      <c r="B88" s="52" t="s">
        <v>97</v>
      </c>
      <c r="C88" s="52" t="s">
        <v>75</v>
      </c>
      <c r="D88" s="52" t="s">
        <v>74</v>
      </c>
      <c r="E88" s="123" t="s">
        <v>308</v>
      </c>
      <c r="F88" s="52" t="s">
        <v>143</v>
      </c>
      <c r="G88" s="52" t="s">
        <v>104</v>
      </c>
      <c r="H88" s="62"/>
      <c r="I88" s="59">
        <v>6937.1</v>
      </c>
      <c r="J88" s="59">
        <v>0</v>
      </c>
      <c r="K88" s="59">
        <f t="shared" si="10"/>
        <v>6937.1</v>
      </c>
      <c r="L88" s="138"/>
      <c r="M88" s="138"/>
      <c r="N88" s="173"/>
      <c r="O88" s="168"/>
    </row>
    <row r="89" spans="1:15" s="32" customFormat="1" ht="75">
      <c r="A89" s="200" t="s">
        <v>280</v>
      </c>
      <c r="B89" s="51" t="s">
        <v>97</v>
      </c>
      <c r="C89" s="51" t="s">
        <v>75</v>
      </c>
      <c r="D89" s="51" t="s">
        <v>74</v>
      </c>
      <c r="E89" s="51" t="s">
        <v>287</v>
      </c>
      <c r="F89" s="201"/>
      <c r="G89" s="201"/>
      <c r="H89" s="62"/>
      <c r="I89" s="57">
        <f aca="true" t="shared" si="12" ref="I89:J91">I90</f>
        <v>0</v>
      </c>
      <c r="J89" s="57">
        <f t="shared" si="12"/>
        <v>600</v>
      </c>
      <c r="K89" s="57">
        <f>I89+J89</f>
        <v>600</v>
      </c>
      <c r="L89" s="138"/>
      <c r="M89" s="138"/>
      <c r="N89" s="173"/>
      <c r="O89" s="168"/>
    </row>
    <row r="90" spans="1:15" s="32" customFormat="1" ht="45">
      <c r="A90" s="210" t="s">
        <v>142</v>
      </c>
      <c r="B90" s="51" t="s">
        <v>97</v>
      </c>
      <c r="C90" s="51" t="s">
        <v>75</v>
      </c>
      <c r="D90" s="51" t="s">
        <v>74</v>
      </c>
      <c r="E90" s="51" t="s">
        <v>287</v>
      </c>
      <c r="F90" s="202">
        <v>600</v>
      </c>
      <c r="G90" s="51"/>
      <c r="H90" s="62"/>
      <c r="I90" s="57">
        <f t="shared" si="12"/>
        <v>0</v>
      </c>
      <c r="J90" s="57">
        <f t="shared" si="12"/>
        <v>600</v>
      </c>
      <c r="K90" s="57">
        <f>I90+J90</f>
        <v>600</v>
      </c>
      <c r="L90" s="138"/>
      <c r="M90" s="138"/>
      <c r="N90" s="173"/>
      <c r="O90" s="168"/>
    </row>
    <row r="91" spans="1:15" s="32" customFormat="1" ht="15">
      <c r="A91" s="210" t="s">
        <v>144</v>
      </c>
      <c r="B91" s="51" t="s">
        <v>97</v>
      </c>
      <c r="C91" s="51" t="s">
        <v>75</v>
      </c>
      <c r="D91" s="51" t="s">
        <v>74</v>
      </c>
      <c r="E91" s="51" t="s">
        <v>287</v>
      </c>
      <c r="F91" s="51" t="s">
        <v>143</v>
      </c>
      <c r="G91" s="51"/>
      <c r="H91" s="62"/>
      <c r="I91" s="57">
        <f t="shared" si="12"/>
        <v>0</v>
      </c>
      <c r="J91" s="57">
        <f t="shared" si="12"/>
        <v>600</v>
      </c>
      <c r="K91" s="57">
        <f>I91+J91</f>
        <v>600</v>
      </c>
      <c r="L91" s="138"/>
      <c r="M91" s="138"/>
      <c r="N91" s="173"/>
      <c r="O91" s="168"/>
    </row>
    <row r="92" spans="1:15" s="32" customFormat="1" ht="15.75">
      <c r="A92" s="78" t="s">
        <v>119</v>
      </c>
      <c r="B92" s="52" t="s">
        <v>97</v>
      </c>
      <c r="C92" s="52" t="s">
        <v>75</v>
      </c>
      <c r="D92" s="52" t="s">
        <v>74</v>
      </c>
      <c r="E92" s="52" t="s">
        <v>287</v>
      </c>
      <c r="F92" s="52" t="s">
        <v>143</v>
      </c>
      <c r="G92" s="52" t="s">
        <v>103</v>
      </c>
      <c r="H92" s="62"/>
      <c r="I92" s="59">
        <v>0</v>
      </c>
      <c r="J92" s="59">
        <v>600</v>
      </c>
      <c r="K92" s="59">
        <f>I92+J92</f>
        <v>600</v>
      </c>
      <c r="L92" s="138"/>
      <c r="M92" s="138"/>
      <c r="N92" s="173"/>
      <c r="O92" s="168"/>
    </row>
    <row r="93" spans="1:15" s="32" customFormat="1" ht="45">
      <c r="A93" s="200" t="s">
        <v>186</v>
      </c>
      <c r="B93" s="51" t="s">
        <v>97</v>
      </c>
      <c r="C93" s="51" t="s">
        <v>75</v>
      </c>
      <c r="D93" s="51" t="s">
        <v>74</v>
      </c>
      <c r="E93" s="51" t="s">
        <v>289</v>
      </c>
      <c r="F93" s="51"/>
      <c r="G93" s="51"/>
      <c r="H93" s="51"/>
      <c r="I93" s="57">
        <f>I94+I114+I108</f>
        <v>231830.4</v>
      </c>
      <c r="J93" s="57">
        <f>J94+J114+J108</f>
        <v>7861.9</v>
      </c>
      <c r="K93" s="57">
        <f t="shared" si="10"/>
        <v>239692.3</v>
      </c>
      <c r="L93" s="171"/>
      <c r="M93" s="171"/>
      <c r="N93" s="139"/>
      <c r="O93" s="168"/>
    </row>
    <row r="94" spans="1:15" s="32" customFormat="1" ht="45">
      <c r="A94" s="200" t="s">
        <v>168</v>
      </c>
      <c r="B94" s="51" t="s">
        <v>97</v>
      </c>
      <c r="C94" s="51" t="s">
        <v>75</v>
      </c>
      <c r="D94" s="51" t="s">
        <v>74</v>
      </c>
      <c r="E94" s="51" t="s">
        <v>294</v>
      </c>
      <c r="F94" s="51"/>
      <c r="G94" s="51"/>
      <c r="H94" s="51"/>
      <c r="I94" s="57">
        <f>I95</f>
        <v>211547.3</v>
      </c>
      <c r="J94" s="57">
        <f>J95</f>
        <v>3104</v>
      </c>
      <c r="K94" s="57">
        <f t="shared" si="10"/>
        <v>214651.3</v>
      </c>
      <c r="L94" s="136"/>
      <c r="M94" s="136"/>
      <c r="N94" s="139"/>
      <c r="O94" s="168"/>
    </row>
    <row r="95" spans="1:15" s="32" customFormat="1" ht="90">
      <c r="A95" s="125" t="s">
        <v>169</v>
      </c>
      <c r="B95" s="51" t="s">
        <v>97</v>
      </c>
      <c r="C95" s="51" t="s">
        <v>75</v>
      </c>
      <c r="D95" s="51" t="s">
        <v>74</v>
      </c>
      <c r="E95" s="51" t="s">
        <v>295</v>
      </c>
      <c r="F95" s="51"/>
      <c r="G95" s="51"/>
      <c r="H95" s="51"/>
      <c r="I95" s="57">
        <f>I96+I100+I104</f>
        <v>211547.3</v>
      </c>
      <c r="J95" s="57">
        <f>J96+J100+J104</f>
        <v>3104</v>
      </c>
      <c r="K95" s="57">
        <f t="shared" si="10"/>
        <v>214651.3</v>
      </c>
      <c r="L95" s="136"/>
      <c r="M95" s="136"/>
      <c r="N95" s="139"/>
      <c r="O95" s="168"/>
    </row>
    <row r="96" spans="1:15" s="32" customFormat="1" ht="240">
      <c r="A96" s="125" t="s">
        <v>468</v>
      </c>
      <c r="B96" s="51" t="s">
        <v>97</v>
      </c>
      <c r="C96" s="51" t="s">
        <v>75</v>
      </c>
      <c r="D96" s="51" t="s">
        <v>74</v>
      </c>
      <c r="E96" s="51" t="s">
        <v>310</v>
      </c>
      <c r="F96" s="51"/>
      <c r="G96" s="51"/>
      <c r="H96" s="51"/>
      <c r="I96" s="57">
        <f aca="true" t="shared" si="13" ref="I96:J98">I97</f>
        <v>165700</v>
      </c>
      <c r="J96" s="57">
        <f t="shared" si="13"/>
        <v>0</v>
      </c>
      <c r="K96" s="57">
        <f t="shared" si="10"/>
        <v>165700</v>
      </c>
      <c r="L96" s="136"/>
      <c r="M96" s="136"/>
      <c r="N96" s="139"/>
      <c r="O96" s="168"/>
    </row>
    <row r="97" spans="1:15" s="32" customFormat="1" ht="45">
      <c r="A97" s="210" t="s">
        <v>142</v>
      </c>
      <c r="B97" s="51" t="s">
        <v>97</v>
      </c>
      <c r="C97" s="51" t="s">
        <v>75</v>
      </c>
      <c r="D97" s="51" t="s">
        <v>74</v>
      </c>
      <c r="E97" s="51" t="s">
        <v>310</v>
      </c>
      <c r="F97" s="51" t="s">
        <v>141</v>
      </c>
      <c r="G97" s="51"/>
      <c r="H97" s="51"/>
      <c r="I97" s="57">
        <f t="shared" si="13"/>
        <v>165700</v>
      </c>
      <c r="J97" s="57">
        <f t="shared" si="13"/>
        <v>0</v>
      </c>
      <c r="K97" s="57">
        <f t="shared" si="10"/>
        <v>165700</v>
      </c>
      <c r="L97" s="136"/>
      <c r="M97" s="136"/>
      <c r="N97" s="139"/>
      <c r="O97" s="168"/>
    </row>
    <row r="98" spans="1:15" s="32" customFormat="1" ht="15">
      <c r="A98" s="210" t="s">
        <v>144</v>
      </c>
      <c r="B98" s="51" t="s">
        <v>97</v>
      </c>
      <c r="C98" s="51" t="s">
        <v>75</v>
      </c>
      <c r="D98" s="51" t="s">
        <v>74</v>
      </c>
      <c r="E98" s="51" t="s">
        <v>310</v>
      </c>
      <c r="F98" s="51" t="s">
        <v>143</v>
      </c>
      <c r="G98" s="51"/>
      <c r="H98" s="51"/>
      <c r="I98" s="57">
        <f t="shared" si="13"/>
        <v>165700</v>
      </c>
      <c r="J98" s="57">
        <f t="shared" si="13"/>
        <v>0</v>
      </c>
      <c r="K98" s="57">
        <f t="shared" si="10"/>
        <v>165700</v>
      </c>
      <c r="L98" s="136"/>
      <c r="M98" s="136"/>
      <c r="N98" s="139"/>
      <c r="O98" s="168"/>
    </row>
    <row r="99" spans="1:15" s="32" customFormat="1" ht="15">
      <c r="A99" s="211" t="s">
        <v>120</v>
      </c>
      <c r="B99" s="52" t="s">
        <v>97</v>
      </c>
      <c r="C99" s="52" t="s">
        <v>75</v>
      </c>
      <c r="D99" s="52" t="s">
        <v>74</v>
      </c>
      <c r="E99" s="52" t="s">
        <v>310</v>
      </c>
      <c r="F99" s="52" t="s">
        <v>143</v>
      </c>
      <c r="G99" s="52" t="s">
        <v>104</v>
      </c>
      <c r="H99" s="52"/>
      <c r="I99" s="59">
        <v>165700</v>
      </c>
      <c r="J99" s="59">
        <v>0</v>
      </c>
      <c r="K99" s="59">
        <f t="shared" si="10"/>
        <v>165700</v>
      </c>
      <c r="L99" s="136"/>
      <c r="M99" s="136"/>
      <c r="N99" s="173"/>
      <c r="O99" s="168"/>
    </row>
    <row r="100" spans="1:15" s="32" customFormat="1" ht="15">
      <c r="A100" s="210" t="s">
        <v>312</v>
      </c>
      <c r="B100" s="51" t="s">
        <v>97</v>
      </c>
      <c r="C100" s="51" t="s">
        <v>75</v>
      </c>
      <c r="D100" s="51" t="s">
        <v>74</v>
      </c>
      <c r="E100" s="51" t="s">
        <v>296</v>
      </c>
      <c r="F100" s="51"/>
      <c r="G100" s="51"/>
      <c r="H100" s="51"/>
      <c r="I100" s="57">
        <f aca="true" t="shared" si="14" ref="I100:J102">I101</f>
        <v>45847.3</v>
      </c>
      <c r="J100" s="57">
        <f t="shared" si="14"/>
        <v>0</v>
      </c>
      <c r="K100" s="57">
        <f t="shared" si="10"/>
        <v>45847.3</v>
      </c>
      <c r="L100" s="136"/>
      <c r="M100" s="136"/>
      <c r="N100" s="139"/>
      <c r="O100" s="168"/>
    </row>
    <row r="101" spans="1:15" s="32" customFormat="1" ht="45">
      <c r="A101" s="210" t="s">
        <v>142</v>
      </c>
      <c r="B101" s="51" t="s">
        <v>97</v>
      </c>
      <c r="C101" s="51" t="s">
        <v>75</v>
      </c>
      <c r="D101" s="51" t="s">
        <v>74</v>
      </c>
      <c r="E101" s="51" t="s">
        <v>296</v>
      </c>
      <c r="F101" s="51" t="s">
        <v>141</v>
      </c>
      <c r="G101" s="51"/>
      <c r="H101" s="51"/>
      <c r="I101" s="57">
        <f t="shared" si="14"/>
        <v>45847.3</v>
      </c>
      <c r="J101" s="57">
        <f t="shared" si="14"/>
        <v>0</v>
      </c>
      <c r="K101" s="57">
        <f t="shared" si="10"/>
        <v>45847.3</v>
      </c>
      <c r="L101" s="138"/>
      <c r="M101" s="138"/>
      <c r="N101" s="139"/>
      <c r="O101" s="168"/>
    </row>
    <row r="102" spans="1:15" s="32" customFormat="1" ht="15">
      <c r="A102" s="210" t="s">
        <v>144</v>
      </c>
      <c r="B102" s="51" t="s">
        <v>97</v>
      </c>
      <c r="C102" s="51" t="s">
        <v>75</v>
      </c>
      <c r="D102" s="51" t="s">
        <v>74</v>
      </c>
      <c r="E102" s="51" t="s">
        <v>296</v>
      </c>
      <c r="F102" s="51" t="s">
        <v>143</v>
      </c>
      <c r="G102" s="51"/>
      <c r="H102" s="51"/>
      <c r="I102" s="57">
        <f t="shared" si="14"/>
        <v>45847.3</v>
      </c>
      <c r="J102" s="57">
        <f t="shared" si="14"/>
        <v>0</v>
      </c>
      <c r="K102" s="57">
        <f t="shared" si="10"/>
        <v>45847.3</v>
      </c>
      <c r="L102" s="138"/>
      <c r="M102" s="138"/>
      <c r="N102" s="139"/>
      <c r="O102" s="168"/>
    </row>
    <row r="103" spans="1:15" s="38" customFormat="1" ht="15.75">
      <c r="A103" s="119" t="s">
        <v>119</v>
      </c>
      <c r="B103" s="52" t="s">
        <v>97</v>
      </c>
      <c r="C103" s="52" t="s">
        <v>75</v>
      </c>
      <c r="D103" s="52" t="s">
        <v>74</v>
      </c>
      <c r="E103" s="52" t="s">
        <v>296</v>
      </c>
      <c r="F103" s="52" t="s">
        <v>143</v>
      </c>
      <c r="G103" s="52" t="s">
        <v>103</v>
      </c>
      <c r="H103" s="52"/>
      <c r="I103" s="58">
        <v>45847.3</v>
      </c>
      <c r="J103" s="58">
        <v>0</v>
      </c>
      <c r="K103" s="59">
        <f t="shared" si="10"/>
        <v>45847.3</v>
      </c>
      <c r="L103" s="171"/>
      <c r="M103" s="171"/>
      <c r="N103" s="169"/>
      <c r="O103" s="168"/>
    </row>
    <row r="104" spans="1:15" s="38" customFormat="1" ht="15.75">
      <c r="A104" s="210" t="s">
        <v>312</v>
      </c>
      <c r="B104" s="51" t="s">
        <v>97</v>
      </c>
      <c r="C104" s="51" t="s">
        <v>75</v>
      </c>
      <c r="D104" s="51" t="s">
        <v>74</v>
      </c>
      <c r="E104" s="51" t="s">
        <v>492</v>
      </c>
      <c r="F104" s="51"/>
      <c r="G104" s="51"/>
      <c r="H104" s="52"/>
      <c r="I104" s="56">
        <f aca="true" t="shared" si="15" ref="I104:K106">I105</f>
        <v>0</v>
      </c>
      <c r="J104" s="56">
        <f t="shared" si="15"/>
        <v>3104</v>
      </c>
      <c r="K104" s="57">
        <f t="shared" si="15"/>
        <v>3104</v>
      </c>
      <c r="L104" s="171"/>
      <c r="M104" s="171"/>
      <c r="N104" s="169"/>
      <c r="O104" s="168"/>
    </row>
    <row r="105" spans="1:15" s="38" customFormat="1" ht="45">
      <c r="A105" s="210" t="s">
        <v>142</v>
      </c>
      <c r="B105" s="51" t="s">
        <v>97</v>
      </c>
      <c r="C105" s="51" t="s">
        <v>75</v>
      </c>
      <c r="D105" s="51" t="s">
        <v>74</v>
      </c>
      <c r="E105" s="51" t="s">
        <v>492</v>
      </c>
      <c r="F105" s="51" t="s">
        <v>141</v>
      </c>
      <c r="G105" s="51"/>
      <c r="H105" s="52"/>
      <c r="I105" s="56">
        <f t="shared" si="15"/>
        <v>0</v>
      </c>
      <c r="J105" s="56">
        <f t="shared" si="15"/>
        <v>3104</v>
      </c>
      <c r="K105" s="57">
        <f t="shared" si="15"/>
        <v>3104</v>
      </c>
      <c r="L105" s="171"/>
      <c r="M105" s="171"/>
      <c r="N105" s="169"/>
      <c r="O105" s="168"/>
    </row>
    <row r="106" spans="1:15" s="38" customFormat="1" ht="15.75">
      <c r="A106" s="210" t="s">
        <v>144</v>
      </c>
      <c r="B106" s="51" t="s">
        <v>97</v>
      </c>
      <c r="C106" s="51" t="s">
        <v>75</v>
      </c>
      <c r="D106" s="51" t="s">
        <v>74</v>
      </c>
      <c r="E106" s="51" t="s">
        <v>492</v>
      </c>
      <c r="F106" s="51" t="s">
        <v>143</v>
      </c>
      <c r="G106" s="51"/>
      <c r="H106" s="52"/>
      <c r="I106" s="56">
        <f t="shared" si="15"/>
        <v>0</v>
      </c>
      <c r="J106" s="56">
        <f t="shared" si="15"/>
        <v>3104</v>
      </c>
      <c r="K106" s="57">
        <f t="shared" si="15"/>
        <v>3104</v>
      </c>
      <c r="L106" s="171"/>
      <c r="M106" s="171"/>
      <c r="N106" s="169"/>
      <c r="O106" s="168"/>
    </row>
    <row r="107" spans="1:15" s="38" customFormat="1" ht="15.75">
      <c r="A107" s="119" t="s">
        <v>119</v>
      </c>
      <c r="B107" s="52" t="s">
        <v>97</v>
      </c>
      <c r="C107" s="52" t="s">
        <v>75</v>
      </c>
      <c r="D107" s="52" t="s">
        <v>74</v>
      </c>
      <c r="E107" s="52" t="s">
        <v>492</v>
      </c>
      <c r="F107" s="52" t="s">
        <v>143</v>
      </c>
      <c r="G107" s="52" t="s">
        <v>103</v>
      </c>
      <c r="H107" s="52"/>
      <c r="I107" s="58">
        <v>0</v>
      </c>
      <c r="J107" s="58">
        <v>3104</v>
      </c>
      <c r="K107" s="59">
        <f>I107+J107</f>
        <v>3104</v>
      </c>
      <c r="L107" s="171"/>
      <c r="M107" s="171"/>
      <c r="N107" s="169"/>
      <c r="O107" s="168"/>
    </row>
    <row r="108" spans="1:15" s="38" customFormat="1" ht="60">
      <c r="A108" s="77" t="s">
        <v>172</v>
      </c>
      <c r="B108" s="51" t="s">
        <v>97</v>
      </c>
      <c r="C108" s="51" t="s">
        <v>75</v>
      </c>
      <c r="D108" s="51" t="s">
        <v>74</v>
      </c>
      <c r="E108" s="51" t="s">
        <v>27</v>
      </c>
      <c r="F108" s="51"/>
      <c r="G108" s="51"/>
      <c r="H108" s="51"/>
      <c r="I108" s="56">
        <f aca="true" t="shared" si="16" ref="I108:J112">I109</f>
        <v>2117.5</v>
      </c>
      <c r="J108" s="56">
        <f t="shared" si="16"/>
        <v>0</v>
      </c>
      <c r="K108" s="57">
        <f t="shared" si="10"/>
        <v>2117.5</v>
      </c>
      <c r="L108" s="136"/>
      <c r="M108" s="136"/>
      <c r="N108" s="136"/>
      <c r="O108" s="168"/>
    </row>
    <row r="109" spans="1:15" s="38" customFormat="1" ht="30">
      <c r="A109" s="83" t="s">
        <v>449</v>
      </c>
      <c r="B109" s="51" t="s">
        <v>97</v>
      </c>
      <c r="C109" s="51" t="s">
        <v>75</v>
      </c>
      <c r="D109" s="51" t="s">
        <v>74</v>
      </c>
      <c r="E109" s="51" t="s">
        <v>174</v>
      </c>
      <c r="F109" s="51"/>
      <c r="G109" s="51"/>
      <c r="H109" s="53"/>
      <c r="I109" s="56">
        <f t="shared" si="16"/>
        <v>2117.5</v>
      </c>
      <c r="J109" s="56">
        <f t="shared" si="16"/>
        <v>0</v>
      </c>
      <c r="K109" s="57">
        <f t="shared" si="10"/>
        <v>2117.5</v>
      </c>
      <c r="L109" s="136"/>
      <c r="M109" s="136"/>
      <c r="N109" s="136"/>
      <c r="O109" s="168"/>
    </row>
    <row r="110" spans="1:15" s="38" customFormat="1" ht="15.75">
      <c r="A110" s="200" t="s">
        <v>312</v>
      </c>
      <c r="B110" s="51" t="s">
        <v>97</v>
      </c>
      <c r="C110" s="51" t="s">
        <v>75</v>
      </c>
      <c r="D110" s="51" t="s">
        <v>74</v>
      </c>
      <c r="E110" s="51" t="s">
        <v>175</v>
      </c>
      <c r="F110" s="51"/>
      <c r="G110" s="51"/>
      <c r="H110" s="53"/>
      <c r="I110" s="56">
        <f t="shared" si="16"/>
        <v>2117.5</v>
      </c>
      <c r="J110" s="56">
        <f t="shared" si="16"/>
        <v>0</v>
      </c>
      <c r="K110" s="57">
        <f t="shared" si="10"/>
        <v>2117.5</v>
      </c>
      <c r="L110" s="136"/>
      <c r="M110" s="136"/>
      <c r="N110" s="136"/>
      <c r="O110" s="168"/>
    </row>
    <row r="111" spans="1:15" s="38" customFormat="1" ht="45">
      <c r="A111" s="200" t="s">
        <v>142</v>
      </c>
      <c r="B111" s="52" t="s">
        <v>97</v>
      </c>
      <c r="C111" s="51" t="s">
        <v>75</v>
      </c>
      <c r="D111" s="51" t="s">
        <v>74</v>
      </c>
      <c r="E111" s="51" t="s">
        <v>175</v>
      </c>
      <c r="F111" s="51" t="s">
        <v>141</v>
      </c>
      <c r="G111" s="51"/>
      <c r="H111" s="51"/>
      <c r="I111" s="56">
        <f t="shared" si="16"/>
        <v>2117.5</v>
      </c>
      <c r="J111" s="56">
        <f t="shared" si="16"/>
        <v>0</v>
      </c>
      <c r="K111" s="57">
        <f t="shared" si="10"/>
        <v>2117.5</v>
      </c>
      <c r="L111" s="138"/>
      <c r="M111" s="138"/>
      <c r="N111" s="136"/>
      <c r="O111" s="168"/>
    </row>
    <row r="112" spans="1:15" s="38" customFormat="1" ht="15.75">
      <c r="A112" s="200" t="s">
        <v>144</v>
      </c>
      <c r="B112" s="52" t="s">
        <v>97</v>
      </c>
      <c r="C112" s="51" t="s">
        <v>75</v>
      </c>
      <c r="D112" s="51" t="s">
        <v>74</v>
      </c>
      <c r="E112" s="51" t="s">
        <v>175</v>
      </c>
      <c r="F112" s="51" t="s">
        <v>143</v>
      </c>
      <c r="G112" s="51"/>
      <c r="H112" s="51"/>
      <c r="I112" s="56">
        <f t="shared" si="16"/>
        <v>2117.5</v>
      </c>
      <c r="J112" s="56">
        <f t="shared" si="16"/>
        <v>0</v>
      </c>
      <c r="K112" s="57">
        <f t="shared" si="10"/>
        <v>2117.5</v>
      </c>
      <c r="L112" s="138"/>
      <c r="M112" s="138"/>
      <c r="N112" s="136"/>
      <c r="O112" s="168"/>
    </row>
    <row r="113" spans="1:15" s="38" customFormat="1" ht="15.75">
      <c r="A113" s="78" t="s">
        <v>119</v>
      </c>
      <c r="B113" s="52" t="s">
        <v>97</v>
      </c>
      <c r="C113" s="52" t="s">
        <v>75</v>
      </c>
      <c r="D113" s="51" t="s">
        <v>74</v>
      </c>
      <c r="E113" s="52" t="s">
        <v>175</v>
      </c>
      <c r="F113" s="52" t="s">
        <v>143</v>
      </c>
      <c r="G113" s="52" t="s">
        <v>103</v>
      </c>
      <c r="H113" s="52"/>
      <c r="I113" s="58">
        <v>2117.5</v>
      </c>
      <c r="J113" s="58">
        <v>0</v>
      </c>
      <c r="K113" s="59">
        <f t="shared" si="10"/>
        <v>2117.5</v>
      </c>
      <c r="L113" s="138"/>
      <c r="M113" s="138"/>
      <c r="N113" s="169"/>
      <c r="O113" s="168"/>
    </row>
    <row r="114" spans="1:15" s="32" customFormat="1" ht="60">
      <c r="A114" s="77" t="s">
        <v>176</v>
      </c>
      <c r="B114" s="51" t="s">
        <v>97</v>
      </c>
      <c r="C114" s="51" t="s">
        <v>75</v>
      </c>
      <c r="D114" s="51" t="s">
        <v>74</v>
      </c>
      <c r="E114" s="51" t="s">
        <v>273</v>
      </c>
      <c r="F114" s="51"/>
      <c r="G114" s="51"/>
      <c r="H114" s="51"/>
      <c r="I114" s="56">
        <f>I115</f>
        <v>18165.6</v>
      </c>
      <c r="J114" s="56">
        <f>J115</f>
        <v>4757.9</v>
      </c>
      <c r="K114" s="57">
        <f t="shared" si="10"/>
        <v>22923.5</v>
      </c>
      <c r="L114" s="136"/>
      <c r="M114" s="136"/>
      <c r="N114" s="136"/>
      <c r="O114" s="168"/>
    </row>
    <row r="115" spans="1:15" s="32" customFormat="1" ht="60">
      <c r="A115" s="77" t="s">
        <v>177</v>
      </c>
      <c r="B115" s="51" t="s">
        <v>97</v>
      </c>
      <c r="C115" s="51" t="s">
        <v>75</v>
      </c>
      <c r="D115" s="51" t="s">
        <v>74</v>
      </c>
      <c r="E115" s="51" t="s">
        <v>275</v>
      </c>
      <c r="F115" s="51"/>
      <c r="G115" s="51"/>
      <c r="H115" s="51"/>
      <c r="I115" s="56">
        <f>I116+I120</f>
        <v>18165.6</v>
      </c>
      <c r="J115" s="56">
        <f>J116+J120</f>
        <v>4757.9</v>
      </c>
      <c r="K115" s="57">
        <f t="shared" si="10"/>
        <v>22923.5</v>
      </c>
      <c r="L115" s="136"/>
      <c r="M115" s="136"/>
      <c r="N115" s="136"/>
      <c r="O115" s="168"/>
    </row>
    <row r="116" spans="1:15" s="32" customFormat="1" ht="15.75">
      <c r="A116" s="212" t="s">
        <v>312</v>
      </c>
      <c r="B116" s="51" t="s">
        <v>97</v>
      </c>
      <c r="C116" s="51" t="s">
        <v>75</v>
      </c>
      <c r="D116" s="51" t="s">
        <v>74</v>
      </c>
      <c r="E116" s="51" t="s">
        <v>437</v>
      </c>
      <c r="F116" s="51"/>
      <c r="G116" s="51"/>
      <c r="H116" s="51"/>
      <c r="I116" s="56">
        <f aca="true" t="shared" si="17" ref="I116:J118">I117</f>
        <v>18165.6</v>
      </c>
      <c r="J116" s="56">
        <f t="shared" si="17"/>
        <v>0</v>
      </c>
      <c r="K116" s="57">
        <f t="shared" si="10"/>
        <v>18165.6</v>
      </c>
      <c r="L116" s="136"/>
      <c r="M116" s="136"/>
      <c r="N116" s="136"/>
      <c r="O116" s="168"/>
    </row>
    <row r="117" spans="1:15" s="32" customFormat="1" ht="45">
      <c r="A117" s="200" t="s">
        <v>142</v>
      </c>
      <c r="B117" s="51" t="s">
        <v>97</v>
      </c>
      <c r="C117" s="51" t="s">
        <v>75</v>
      </c>
      <c r="D117" s="51" t="s">
        <v>74</v>
      </c>
      <c r="E117" s="51" t="s">
        <v>437</v>
      </c>
      <c r="F117" s="51" t="s">
        <v>141</v>
      </c>
      <c r="G117" s="51"/>
      <c r="H117" s="51"/>
      <c r="I117" s="56">
        <f t="shared" si="17"/>
        <v>18165.6</v>
      </c>
      <c r="J117" s="56">
        <f t="shared" si="17"/>
        <v>0</v>
      </c>
      <c r="K117" s="57">
        <f t="shared" si="10"/>
        <v>18165.6</v>
      </c>
      <c r="L117" s="138"/>
      <c r="M117" s="138"/>
      <c r="N117" s="136"/>
      <c r="O117" s="168"/>
    </row>
    <row r="118" spans="1:15" s="32" customFormat="1" ht="15">
      <c r="A118" s="200" t="s">
        <v>144</v>
      </c>
      <c r="B118" s="51" t="s">
        <v>97</v>
      </c>
      <c r="C118" s="51" t="s">
        <v>75</v>
      </c>
      <c r="D118" s="51" t="s">
        <v>74</v>
      </c>
      <c r="E118" s="51" t="s">
        <v>437</v>
      </c>
      <c r="F118" s="51" t="s">
        <v>143</v>
      </c>
      <c r="G118" s="51"/>
      <c r="H118" s="51"/>
      <c r="I118" s="56">
        <f t="shared" si="17"/>
        <v>18165.6</v>
      </c>
      <c r="J118" s="56">
        <f t="shared" si="17"/>
        <v>0</v>
      </c>
      <c r="K118" s="57">
        <f t="shared" si="10"/>
        <v>18165.6</v>
      </c>
      <c r="L118" s="172"/>
      <c r="M118" s="172"/>
      <c r="N118" s="136"/>
      <c r="O118" s="168"/>
    </row>
    <row r="119" spans="1:15" s="32" customFormat="1" ht="15.75">
      <c r="A119" s="78" t="s">
        <v>119</v>
      </c>
      <c r="B119" s="52" t="s">
        <v>97</v>
      </c>
      <c r="C119" s="52" t="s">
        <v>75</v>
      </c>
      <c r="D119" s="52" t="s">
        <v>74</v>
      </c>
      <c r="E119" s="52" t="s">
        <v>437</v>
      </c>
      <c r="F119" s="52" t="s">
        <v>143</v>
      </c>
      <c r="G119" s="52" t="s">
        <v>103</v>
      </c>
      <c r="H119" s="52"/>
      <c r="I119" s="58">
        <v>18165.6</v>
      </c>
      <c r="J119" s="58">
        <v>0</v>
      </c>
      <c r="K119" s="59">
        <f t="shared" si="10"/>
        <v>18165.6</v>
      </c>
      <c r="L119" s="138"/>
      <c r="M119" s="138"/>
      <c r="N119" s="169"/>
      <c r="O119" s="168"/>
    </row>
    <row r="120" spans="1:15" s="32" customFormat="1" ht="15.75">
      <c r="A120" s="212" t="s">
        <v>312</v>
      </c>
      <c r="B120" s="51" t="s">
        <v>97</v>
      </c>
      <c r="C120" s="51" t="s">
        <v>75</v>
      </c>
      <c r="D120" s="51" t="s">
        <v>74</v>
      </c>
      <c r="E120" s="51" t="s">
        <v>490</v>
      </c>
      <c r="F120" s="51"/>
      <c r="G120" s="51"/>
      <c r="H120" s="52"/>
      <c r="I120" s="56">
        <f aca="true" t="shared" si="18" ref="I120:K122">I121</f>
        <v>0</v>
      </c>
      <c r="J120" s="56">
        <f t="shared" si="18"/>
        <v>4757.9</v>
      </c>
      <c r="K120" s="57">
        <f t="shared" si="18"/>
        <v>4757.9</v>
      </c>
      <c r="L120" s="138"/>
      <c r="M120" s="138"/>
      <c r="N120" s="169"/>
      <c r="O120" s="168"/>
    </row>
    <row r="121" spans="1:15" s="32" customFormat="1" ht="45">
      <c r="A121" s="200" t="s">
        <v>142</v>
      </c>
      <c r="B121" s="51" t="s">
        <v>97</v>
      </c>
      <c r="C121" s="51" t="s">
        <v>75</v>
      </c>
      <c r="D121" s="51" t="s">
        <v>74</v>
      </c>
      <c r="E121" s="51" t="s">
        <v>490</v>
      </c>
      <c r="F121" s="51" t="s">
        <v>141</v>
      </c>
      <c r="G121" s="51"/>
      <c r="H121" s="52"/>
      <c r="I121" s="56">
        <f t="shared" si="18"/>
        <v>0</v>
      </c>
      <c r="J121" s="56">
        <f t="shared" si="18"/>
        <v>4757.9</v>
      </c>
      <c r="K121" s="57">
        <f t="shared" si="18"/>
        <v>4757.9</v>
      </c>
      <c r="L121" s="138"/>
      <c r="M121" s="138"/>
      <c r="N121" s="169"/>
      <c r="O121" s="168"/>
    </row>
    <row r="122" spans="1:15" s="32" customFormat="1" ht="15">
      <c r="A122" s="200" t="s">
        <v>144</v>
      </c>
      <c r="B122" s="51" t="s">
        <v>97</v>
      </c>
      <c r="C122" s="51" t="s">
        <v>75</v>
      </c>
      <c r="D122" s="51" t="s">
        <v>74</v>
      </c>
      <c r="E122" s="51" t="s">
        <v>490</v>
      </c>
      <c r="F122" s="51" t="s">
        <v>143</v>
      </c>
      <c r="G122" s="51"/>
      <c r="H122" s="52"/>
      <c r="I122" s="56">
        <f t="shared" si="18"/>
        <v>0</v>
      </c>
      <c r="J122" s="56">
        <f t="shared" si="18"/>
        <v>4757.9</v>
      </c>
      <c r="K122" s="57">
        <f t="shared" si="18"/>
        <v>4757.9</v>
      </c>
      <c r="L122" s="138"/>
      <c r="M122" s="138"/>
      <c r="N122" s="169"/>
      <c r="O122" s="168"/>
    </row>
    <row r="123" spans="1:15" s="32" customFormat="1" ht="15.75">
      <c r="A123" s="78" t="s">
        <v>119</v>
      </c>
      <c r="B123" s="52" t="s">
        <v>97</v>
      </c>
      <c r="C123" s="52" t="s">
        <v>75</v>
      </c>
      <c r="D123" s="52" t="s">
        <v>74</v>
      </c>
      <c r="E123" s="52" t="s">
        <v>490</v>
      </c>
      <c r="F123" s="52" t="s">
        <v>143</v>
      </c>
      <c r="G123" s="52" t="s">
        <v>103</v>
      </c>
      <c r="H123" s="52"/>
      <c r="I123" s="58">
        <v>0</v>
      </c>
      <c r="J123" s="58">
        <v>4757.9</v>
      </c>
      <c r="K123" s="59">
        <f>I123+J123</f>
        <v>4757.9</v>
      </c>
      <c r="L123" s="138"/>
      <c r="M123" s="138"/>
      <c r="N123" s="169"/>
      <c r="O123" s="168"/>
    </row>
    <row r="124" spans="1:15" s="32" customFormat="1" ht="28.5">
      <c r="A124" s="207" t="s">
        <v>62</v>
      </c>
      <c r="B124" s="53" t="s">
        <v>97</v>
      </c>
      <c r="C124" s="53" t="s">
        <v>75</v>
      </c>
      <c r="D124" s="53" t="s">
        <v>75</v>
      </c>
      <c r="E124" s="53"/>
      <c r="F124" s="53"/>
      <c r="G124" s="53"/>
      <c r="H124" s="53"/>
      <c r="I124" s="55">
        <f>I125</f>
        <v>2000</v>
      </c>
      <c r="J124" s="55">
        <f>J125</f>
        <v>0</v>
      </c>
      <c r="K124" s="54">
        <f t="shared" si="10"/>
        <v>2000</v>
      </c>
      <c r="L124" s="139"/>
      <c r="M124" s="139"/>
      <c r="N124" s="145"/>
      <c r="O124" s="166"/>
    </row>
    <row r="125" spans="1:15" s="32" customFormat="1" ht="45">
      <c r="A125" s="200" t="s">
        <v>186</v>
      </c>
      <c r="B125" s="51" t="s">
        <v>97</v>
      </c>
      <c r="C125" s="51" t="s">
        <v>75</v>
      </c>
      <c r="D125" s="51" t="s">
        <v>75</v>
      </c>
      <c r="E125" s="51" t="s">
        <v>289</v>
      </c>
      <c r="F125" s="51"/>
      <c r="G125" s="51"/>
      <c r="H125" s="51"/>
      <c r="I125" s="56">
        <f aca="true" t="shared" si="19" ref="I125:J130">I126</f>
        <v>2000</v>
      </c>
      <c r="J125" s="56">
        <f t="shared" si="19"/>
        <v>0</v>
      </c>
      <c r="K125" s="57">
        <f t="shared" si="10"/>
        <v>2000</v>
      </c>
      <c r="L125" s="139"/>
      <c r="M125" s="139"/>
      <c r="N125" s="136"/>
      <c r="O125" s="168"/>
    </row>
    <row r="126" spans="1:15" s="32" customFormat="1" ht="60">
      <c r="A126" s="77" t="s">
        <v>172</v>
      </c>
      <c r="B126" s="51" t="s">
        <v>97</v>
      </c>
      <c r="C126" s="51" t="s">
        <v>75</v>
      </c>
      <c r="D126" s="51" t="s">
        <v>75</v>
      </c>
      <c r="E126" s="51" t="s">
        <v>27</v>
      </c>
      <c r="F126" s="51"/>
      <c r="G126" s="51"/>
      <c r="H126" s="51"/>
      <c r="I126" s="57">
        <f t="shared" si="19"/>
        <v>2000</v>
      </c>
      <c r="J126" s="57">
        <f t="shared" si="19"/>
        <v>0</v>
      </c>
      <c r="K126" s="57">
        <f t="shared" si="10"/>
        <v>2000</v>
      </c>
      <c r="L126" s="138"/>
      <c r="M126" s="138"/>
      <c r="N126" s="139"/>
      <c r="O126" s="168"/>
    </row>
    <row r="127" spans="1:15" s="32" customFormat="1" ht="30">
      <c r="A127" s="83" t="s">
        <v>449</v>
      </c>
      <c r="B127" s="51" t="s">
        <v>97</v>
      </c>
      <c r="C127" s="51" t="s">
        <v>75</v>
      </c>
      <c r="D127" s="51" t="s">
        <v>75</v>
      </c>
      <c r="E127" s="51" t="s">
        <v>178</v>
      </c>
      <c r="F127" s="51"/>
      <c r="G127" s="51"/>
      <c r="H127" s="51"/>
      <c r="I127" s="56">
        <f t="shared" si="19"/>
        <v>2000</v>
      </c>
      <c r="J127" s="56">
        <f t="shared" si="19"/>
        <v>0</v>
      </c>
      <c r="K127" s="57">
        <f t="shared" si="10"/>
        <v>2000</v>
      </c>
      <c r="L127" s="138"/>
      <c r="M127" s="138"/>
      <c r="N127" s="136"/>
      <c r="O127" s="168"/>
    </row>
    <row r="128" spans="1:15" s="32" customFormat="1" ht="15.75">
      <c r="A128" s="77" t="s">
        <v>312</v>
      </c>
      <c r="B128" s="51" t="s">
        <v>97</v>
      </c>
      <c r="C128" s="51" t="s">
        <v>75</v>
      </c>
      <c r="D128" s="51" t="s">
        <v>75</v>
      </c>
      <c r="E128" s="51" t="s">
        <v>438</v>
      </c>
      <c r="F128" s="51"/>
      <c r="G128" s="51"/>
      <c r="H128" s="53"/>
      <c r="I128" s="56">
        <f t="shared" si="19"/>
        <v>2000</v>
      </c>
      <c r="J128" s="56">
        <f t="shared" si="19"/>
        <v>0</v>
      </c>
      <c r="K128" s="57">
        <f t="shared" si="10"/>
        <v>2000</v>
      </c>
      <c r="L128" s="138"/>
      <c r="M128" s="138"/>
      <c r="N128" s="136"/>
      <c r="O128" s="168"/>
    </row>
    <row r="129" spans="1:15" s="32" customFormat="1" ht="30">
      <c r="A129" s="200" t="s">
        <v>152</v>
      </c>
      <c r="B129" s="51" t="s">
        <v>97</v>
      </c>
      <c r="C129" s="51" t="s">
        <v>75</v>
      </c>
      <c r="D129" s="51" t="s">
        <v>75</v>
      </c>
      <c r="E129" s="51" t="s">
        <v>438</v>
      </c>
      <c r="F129" s="51" t="s">
        <v>151</v>
      </c>
      <c r="G129" s="51"/>
      <c r="H129" s="51"/>
      <c r="I129" s="56">
        <f t="shared" si="19"/>
        <v>2000</v>
      </c>
      <c r="J129" s="56">
        <f t="shared" si="19"/>
        <v>0</v>
      </c>
      <c r="K129" s="57">
        <f t="shared" si="10"/>
        <v>2000</v>
      </c>
      <c r="L129" s="138"/>
      <c r="M129" s="138"/>
      <c r="N129" s="136"/>
      <c r="O129" s="168"/>
    </row>
    <row r="130" spans="1:15" s="32" customFormat="1" ht="45">
      <c r="A130" s="200" t="s">
        <v>233</v>
      </c>
      <c r="B130" s="51" t="s">
        <v>97</v>
      </c>
      <c r="C130" s="51" t="s">
        <v>75</v>
      </c>
      <c r="D130" s="51" t="s">
        <v>75</v>
      </c>
      <c r="E130" s="51" t="s">
        <v>438</v>
      </c>
      <c r="F130" s="51" t="s">
        <v>155</v>
      </c>
      <c r="G130" s="51"/>
      <c r="H130" s="51"/>
      <c r="I130" s="56">
        <f t="shared" si="19"/>
        <v>2000</v>
      </c>
      <c r="J130" s="56">
        <f t="shared" si="19"/>
        <v>0</v>
      </c>
      <c r="K130" s="57">
        <f t="shared" si="10"/>
        <v>2000</v>
      </c>
      <c r="L130" s="138"/>
      <c r="M130" s="138"/>
      <c r="N130" s="136"/>
      <c r="O130" s="168"/>
    </row>
    <row r="131" spans="1:15" s="32" customFormat="1" ht="15.75">
      <c r="A131" s="78" t="s">
        <v>119</v>
      </c>
      <c r="B131" s="52" t="s">
        <v>97</v>
      </c>
      <c r="C131" s="52" t="s">
        <v>75</v>
      </c>
      <c r="D131" s="52" t="s">
        <v>75</v>
      </c>
      <c r="E131" s="52" t="s">
        <v>438</v>
      </c>
      <c r="F131" s="52" t="s">
        <v>155</v>
      </c>
      <c r="G131" s="52" t="s">
        <v>103</v>
      </c>
      <c r="H131" s="52"/>
      <c r="I131" s="58">
        <v>2000</v>
      </c>
      <c r="J131" s="58">
        <v>0</v>
      </c>
      <c r="K131" s="59">
        <f t="shared" si="10"/>
        <v>2000</v>
      </c>
      <c r="L131" s="138"/>
      <c r="M131" s="138"/>
      <c r="N131" s="169"/>
      <c r="O131" s="168"/>
    </row>
    <row r="132" spans="1:15" s="32" customFormat="1" ht="28.5">
      <c r="A132" s="207" t="s">
        <v>63</v>
      </c>
      <c r="B132" s="53" t="s">
        <v>97</v>
      </c>
      <c r="C132" s="53" t="s">
        <v>75</v>
      </c>
      <c r="D132" s="53" t="s">
        <v>70</v>
      </c>
      <c r="E132" s="53"/>
      <c r="F132" s="53"/>
      <c r="G132" s="53"/>
      <c r="H132" s="53"/>
      <c r="I132" s="55">
        <f>I133+I160</f>
        <v>20229.1</v>
      </c>
      <c r="J132" s="55">
        <f>J133+J160</f>
        <v>34.3</v>
      </c>
      <c r="K132" s="54">
        <f t="shared" si="10"/>
        <v>20263.399999999998</v>
      </c>
      <c r="L132" s="138"/>
      <c r="M132" s="138"/>
      <c r="N132" s="145"/>
      <c r="O132" s="166"/>
    </row>
    <row r="133" spans="1:15" s="32" customFormat="1" ht="30">
      <c r="A133" s="200" t="s">
        <v>37</v>
      </c>
      <c r="B133" s="51" t="s">
        <v>97</v>
      </c>
      <c r="C133" s="51" t="s">
        <v>75</v>
      </c>
      <c r="D133" s="51" t="s">
        <v>70</v>
      </c>
      <c r="E133" s="51" t="s">
        <v>283</v>
      </c>
      <c r="F133" s="51"/>
      <c r="G133" s="51"/>
      <c r="H133" s="51"/>
      <c r="I133" s="56">
        <f>I134+I150+I146</f>
        <v>14110</v>
      </c>
      <c r="J133" s="56">
        <f>J134+J150+J146</f>
        <v>25.9</v>
      </c>
      <c r="K133" s="57">
        <f t="shared" si="10"/>
        <v>14135.9</v>
      </c>
      <c r="L133" s="138"/>
      <c r="M133" s="138"/>
      <c r="N133" s="136"/>
      <c r="O133" s="168"/>
    </row>
    <row r="134" spans="1:15" s="32" customFormat="1" ht="45">
      <c r="A134" s="200" t="s">
        <v>132</v>
      </c>
      <c r="B134" s="51" t="s">
        <v>97</v>
      </c>
      <c r="C134" s="51" t="s">
        <v>75</v>
      </c>
      <c r="D134" s="51" t="s">
        <v>70</v>
      </c>
      <c r="E134" s="51" t="s">
        <v>284</v>
      </c>
      <c r="F134" s="51"/>
      <c r="G134" s="51"/>
      <c r="H134" s="51"/>
      <c r="I134" s="56">
        <f>I135+I138+I141</f>
        <v>6642.2</v>
      </c>
      <c r="J134" s="56">
        <f>J135+J138+J141</f>
        <v>0</v>
      </c>
      <c r="K134" s="57">
        <f t="shared" si="10"/>
        <v>6642.2</v>
      </c>
      <c r="L134" s="138"/>
      <c r="M134" s="138"/>
      <c r="N134" s="136"/>
      <c r="O134" s="168"/>
    </row>
    <row r="135" spans="1:15" s="32" customFormat="1" ht="90">
      <c r="A135" s="200" t="s">
        <v>267</v>
      </c>
      <c r="B135" s="51" t="s">
        <v>97</v>
      </c>
      <c r="C135" s="51" t="s">
        <v>75</v>
      </c>
      <c r="D135" s="51" t="s">
        <v>70</v>
      </c>
      <c r="E135" s="51" t="s">
        <v>284</v>
      </c>
      <c r="F135" s="51" t="s">
        <v>133</v>
      </c>
      <c r="G135" s="51"/>
      <c r="H135" s="51"/>
      <c r="I135" s="57">
        <f>I136</f>
        <v>6238</v>
      </c>
      <c r="J135" s="57">
        <f>J136</f>
        <v>0</v>
      </c>
      <c r="K135" s="57">
        <f t="shared" si="10"/>
        <v>6238</v>
      </c>
      <c r="L135" s="171"/>
      <c r="M135" s="171"/>
      <c r="N135" s="139"/>
      <c r="O135" s="168"/>
    </row>
    <row r="136" spans="1:15" s="32" customFormat="1" ht="30">
      <c r="A136" s="200" t="s">
        <v>137</v>
      </c>
      <c r="B136" s="51" t="s">
        <v>97</v>
      </c>
      <c r="C136" s="51" t="s">
        <v>75</v>
      </c>
      <c r="D136" s="51" t="s">
        <v>70</v>
      </c>
      <c r="E136" s="51" t="s">
        <v>284</v>
      </c>
      <c r="F136" s="51" t="s">
        <v>134</v>
      </c>
      <c r="G136" s="51"/>
      <c r="H136" s="51"/>
      <c r="I136" s="57">
        <f>I137</f>
        <v>6238</v>
      </c>
      <c r="J136" s="57">
        <f>J137</f>
        <v>0</v>
      </c>
      <c r="K136" s="57">
        <f t="shared" si="10"/>
        <v>6238</v>
      </c>
      <c r="L136" s="171"/>
      <c r="M136" s="171"/>
      <c r="N136" s="139"/>
      <c r="O136" s="168"/>
    </row>
    <row r="137" spans="1:15" s="32" customFormat="1" ht="15.75">
      <c r="A137" s="78" t="s">
        <v>119</v>
      </c>
      <c r="B137" s="52" t="s">
        <v>97</v>
      </c>
      <c r="C137" s="52" t="s">
        <v>75</v>
      </c>
      <c r="D137" s="52" t="s">
        <v>70</v>
      </c>
      <c r="E137" s="52" t="s">
        <v>284</v>
      </c>
      <c r="F137" s="52" t="s">
        <v>134</v>
      </c>
      <c r="G137" s="52" t="s">
        <v>103</v>
      </c>
      <c r="H137" s="52"/>
      <c r="I137" s="58">
        <v>6238</v>
      </c>
      <c r="J137" s="58">
        <v>0</v>
      </c>
      <c r="K137" s="59">
        <f t="shared" si="10"/>
        <v>6238</v>
      </c>
      <c r="L137" s="171"/>
      <c r="M137" s="171"/>
      <c r="N137" s="169"/>
      <c r="O137" s="168"/>
    </row>
    <row r="138" spans="1:15" s="32" customFormat="1" ht="30">
      <c r="A138" s="200" t="s">
        <v>135</v>
      </c>
      <c r="B138" s="51" t="s">
        <v>97</v>
      </c>
      <c r="C138" s="51" t="s">
        <v>75</v>
      </c>
      <c r="D138" s="51" t="s">
        <v>70</v>
      </c>
      <c r="E138" s="51" t="s">
        <v>284</v>
      </c>
      <c r="F138" s="51" t="s">
        <v>136</v>
      </c>
      <c r="G138" s="51"/>
      <c r="H138" s="51"/>
      <c r="I138" s="57">
        <f>I139</f>
        <v>389.2</v>
      </c>
      <c r="J138" s="57">
        <f>J139</f>
        <v>-1</v>
      </c>
      <c r="K138" s="57">
        <f t="shared" si="10"/>
        <v>388.2</v>
      </c>
      <c r="L138" s="171"/>
      <c r="M138" s="171"/>
      <c r="N138" s="139"/>
      <c r="O138" s="168"/>
    </row>
    <row r="139" spans="1:15" s="32" customFormat="1" ht="30">
      <c r="A139" s="77" t="s">
        <v>139</v>
      </c>
      <c r="B139" s="51" t="s">
        <v>97</v>
      </c>
      <c r="C139" s="51" t="s">
        <v>75</v>
      </c>
      <c r="D139" s="51" t="s">
        <v>70</v>
      </c>
      <c r="E139" s="51" t="s">
        <v>284</v>
      </c>
      <c r="F139" s="51" t="s">
        <v>138</v>
      </c>
      <c r="G139" s="51"/>
      <c r="H139" s="51"/>
      <c r="I139" s="57">
        <f>I140</f>
        <v>389.2</v>
      </c>
      <c r="J139" s="57">
        <f>J140</f>
        <v>-1</v>
      </c>
      <c r="K139" s="57">
        <f t="shared" si="10"/>
        <v>388.2</v>
      </c>
      <c r="L139" s="171"/>
      <c r="M139" s="171"/>
      <c r="N139" s="139"/>
      <c r="O139" s="168"/>
    </row>
    <row r="140" spans="1:15" s="38" customFormat="1" ht="15.75">
      <c r="A140" s="78" t="s">
        <v>119</v>
      </c>
      <c r="B140" s="52" t="s">
        <v>97</v>
      </c>
      <c r="C140" s="52" t="s">
        <v>75</v>
      </c>
      <c r="D140" s="52" t="s">
        <v>70</v>
      </c>
      <c r="E140" s="52" t="s">
        <v>284</v>
      </c>
      <c r="F140" s="52" t="s">
        <v>138</v>
      </c>
      <c r="G140" s="52" t="s">
        <v>103</v>
      </c>
      <c r="H140" s="52"/>
      <c r="I140" s="59">
        <v>389.2</v>
      </c>
      <c r="J140" s="59">
        <v>-1</v>
      </c>
      <c r="K140" s="59">
        <f t="shared" si="10"/>
        <v>388.2</v>
      </c>
      <c r="L140" s="136"/>
      <c r="M140" s="136"/>
      <c r="N140" s="173"/>
      <c r="O140" s="168"/>
    </row>
    <row r="141" spans="1:15" s="32" customFormat="1" ht="15.75">
      <c r="A141" s="77" t="s">
        <v>148</v>
      </c>
      <c r="B141" s="51" t="s">
        <v>97</v>
      </c>
      <c r="C141" s="51" t="s">
        <v>75</v>
      </c>
      <c r="D141" s="51" t="s">
        <v>70</v>
      </c>
      <c r="E141" s="51" t="s">
        <v>284</v>
      </c>
      <c r="F141" s="51" t="s">
        <v>147</v>
      </c>
      <c r="G141" s="51"/>
      <c r="H141" s="51"/>
      <c r="I141" s="56">
        <f>I144+I142</f>
        <v>15</v>
      </c>
      <c r="J141" s="56">
        <f>J144+J142</f>
        <v>1</v>
      </c>
      <c r="K141" s="57">
        <f t="shared" si="10"/>
        <v>16</v>
      </c>
      <c r="L141" s="139"/>
      <c r="M141" s="139"/>
      <c r="N141" s="136"/>
      <c r="O141" s="168"/>
    </row>
    <row r="142" spans="1:15" s="32" customFormat="1" ht="15.75">
      <c r="A142" s="77" t="s">
        <v>488</v>
      </c>
      <c r="B142" s="51" t="s">
        <v>97</v>
      </c>
      <c r="C142" s="51" t="s">
        <v>75</v>
      </c>
      <c r="D142" s="51" t="s">
        <v>70</v>
      </c>
      <c r="E142" s="51" t="s">
        <v>284</v>
      </c>
      <c r="F142" s="51" t="s">
        <v>489</v>
      </c>
      <c r="G142" s="51"/>
      <c r="H142" s="51"/>
      <c r="I142" s="56">
        <f>I143</f>
        <v>0</v>
      </c>
      <c r="J142" s="56">
        <f>J143</f>
        <v>1</v>
      </c>
      <c r="K142" s="57">
        <f>K143</f>
        <v>1</v>
      </c>
      <c r="L142" s="139"/>
      <c r="M142" s="139"/>
      <c r="N142" s="136"/>
      <c r="O142" s="168"/>
    </row>
    <row r="143" spans="1:15" s="32" customFormat="1" ht="15.75">
      <c r="A143" s="78" t="s">
        <v>119</v>
      </c>
      <c r="B143" s="52" t="s">
        <v>97</v>
      </c>
      <c r="C143" s="52" t="s">
        <v>75</v>
      </c>
      <c r="D143" s="52" t="s">
        <v>70</v>
      </c>
      <c r="E143" s="52" t="s">
        <v>284</v>
      </c>
      <c r="F143" s="52" t="s">
        <v>489</v>
      </c>
      <c r="G143" s="52" t="s">
        <v>103</v>
      </c>
      <c r="H143" s="52"/>
      <c r="I143" s="58">
        <v>0</v>
      </c>
      <c r="J143" s="58">
        <v>1</v>
      </c>
      <c r="K143" s="59">
        <f>I143+J143</f>
        <v>1</v>
      </c>
      <c r="L143" s="139"/>
      <c r="M143" s="139"/>
      <c r="N143" s="136"/>
      <c r="O143" s="168"/>
    </row>
    <row r="144" spans="1:15" s="32" customFormat="1" ht="30">
      <c r="A144" s="77" t="s">
        <v>150</v>
      </c>
      <c r="B144" s="51" t="s">
        <v>97</v>
      </c>
      <c r="C144" s="51" t="s">
        <v>75</v>
      </c>
      <c r="D144" s="51" t="s">
        <v>70</v>
      </c>
      <c r="E144" s="51" t="s">
        <v>284</v>
      </c>
      <c r="F144" s="51" t="s">
        <v>149</v>
      </c>
      <c r="G144" s="51"/>
      <c r="H144" s="51"/>
      <c r="I144" s="56">
        <f>I145</f>
        <v>15</v>
      </c>
      <c r="J144" s="56">
        <f>J145</f>
        <v>0</v>
      </c>
      <c r="K144" s="57">
        <f t="shared" si="10"/>
        <v>15</v>
      </c>
      <c r="L144" s="139"/>
      <c r="M144" s="139"/>
      <c r="N144" s="136"/>
      <c r="O144" s="168"/>
    </row>
    <row r="145" spans="1:15" s="32" customFormat="1" ht="15.75">
      <c r="A145" s="78" t="s">
        <v>119</v>
      </c>
      <c r="B145" s="52" t="s">
        <v>97</v>
      </c>
      <c r="C145" s="52" t="s">
        <v>75</v>
      </c>
      <c r="D145" s="52" t="s">
        <v>70</v>
      </c>
      <c r="E145" s="52" t="s">
        <v>284</v>
      </c>
      <c r="F145" s="52" t="s">
        <v>149</v>
      </c>
      <c r="G145" s="52" t="s">
        <v>103</v>
      </c>
      <c r="H145" s="52"/>
      <c r="I145" s="58">
        <v>15</v>
      </c>
      <c r="J145" s="58">
        <v>0</v>
      </c>
      <c r="K145" s="59">
        <f t="shared" si="10"/>
        <v>15</v>
      </c>
      <c r="L145" s="138"/>
      <c r="M145" s="138"/>
      <c r="N145" s="169"/>
      <c r="O145" s="168"/>
    </row>
    <row r="146" spans="1:15" s="32" customFormat="1" ht="45">
      <c r="A146" s="77" t="s">
        <v>465</v>
      </c>
      <c r="B146" s="51" t="s">
        <v>97</v>
      </c>
      <c r="C146" s="51" t="s">
        <v>75</v>
      </c>
      <c r="D146" s="51" t="s">
        <v>70</v>
      </c>
      <c r="E146" s="51" t="s">
        <v>493</v>
      </c>
      <c r="F146" s="52"/>
      <c r="G146" s="52"/>
      <c r="H146" s="52"/>
      <c r="I146" s="56">
        <f aca="true" t="shared" si="20" ref="I146:K148">I147</f>
        <v>0</v>
      </c>
      <c r="J146" s="56">
        <f t="shared" si="20"/>
        <v>25.9</v>
      </c>
      <c r="K146" s="57">
        <f t="shared" si="20"/>
        <v>25.9</v>
      </c>
      <c r="L146" s="138"/>
      <c r="M146" s="138"/>
      <c r="N146" s="169"/>
      <c r="O146" s="168"/>
    </row>
    <row r="147" spans="1:15" s="32" customFormat="1" ht="30">
      <c r="A147" s="200" t="s">
        <v>135</v>
      </c>
      <c r="B147" s="51" t="s">
        <v>97</v>
      </c>
      <c r="C147" s="51" t="s">
        <v>75</v>
      </c>
      <c r="D147" s="51" t="s">
        <v>70</v>
      </c>
      <c r="E147" s="51" t="s">
        <v>493</v>
      </c>
      <c r="F147" s="51" t="s">
        <v>136</v>
      </c>
      <c r="G147" s="51"/>
      <c r="H147" s="52"/>
      <c r="I147" s="56">
        <f t="shared" si="20"/>
        <v>0</v>
      </c>
      <c r="J147" s="56">
        <f t="shared" si="20"/>
        <v>25.9</v>
      </c>
      <c r="K147" s="57">
        <f t="shared" si="20"/>
        <v>25.9</v>
      </c>
      <c r="L147" s="138"/>
      <c r="M147" s="138"/>
      <c r="N147" s="169"/>
      <c r="O147" s="168"/>
    </row>
    <row r="148" spans="1:15" s="32" customFormat="1" ht="30">
      <c r="A148" s="77" t="s">
        <v>139</v>
      </c>
      <c r="B148" s="51" t="s">
        <v>97</v>
      </c>
      <c r="C148" s="51" t="s">
        <v>75</v>
      </c>
      <c r="D148" s="51" t="s">
        <v>70</v>
      </c>
      <c r="E148" s="51" t="s">
        <v>493</v>
      </c>
      <c r="F148" s="51" t="s">
        <v>138</v>
      </c>
      <c r="G148" s="51"/>
      <c r="H148" s="52"/>
      <c r="I148" s="56">
        <f t="shared" si="20"/>
        <v>0</v>
      </c>
      <c r="J148" s="56">
        <f t="shared" si="20"/>
        <v>25.9</v>
      </c>
      <c r="K148" s="57">
        <f t="shared" si="20"/>
        <v>25.9</v>
      </c>
      <c r="L148" s="138"/>
      <c r="M148" s="138"/>
      <c r="N148" s="169"/>
      <c r="O148" s="168"/>
    </row>
    <row r="149" spans="1:15" s="32" customFormat="1" ht="15.75">
      <c r="A149" s="78" t="s">
        <v>119</v>
      </c>
      <c r="B149" s="52" t="s">
        <v>97</v>
      </c>
      <c r="C149" s="52" t="s">
        <v>75</v>
      </c>
      <c r="D149" s="52" t="s">
        <v>70</v>
      </c>
      <c r="E149" s="52" t="s">
        <v>493</v>
      </c>
      <c r="F149" s="52" t="s">
        <v>138</v>
      </c>
      <c r="G149" s="52" t="s">
        <v>103</v>
      </c>
      <c r="H149" s="52"/>
      <c r="I149" s="58">
        <v>0</v>
      </c>
      <c r="J149" s="58">
        <v>25.9</v>
      </c>
      <c r="K149" s="59">
        <f>I149+J149</f>
        <v>25.9</v>
      </c>
      <c r="L149" s="138"/>
      <c r="M149" s="138"/>
      <c r="N149" s="169"/>
      <c r="O149" s="168"/>
    </row>
    <row r="150" spans="1:15" s="32" customFormat="1" ht="45">
      <c r="A150" s="210" t="s">
        <v>179</v>
      </c>
      <c r="B150" s="110" t="s">
        <v>97</v>
      </c>
      <c r="C150" s="110" t="s">
        <v>75</v>
      </c>
      <c r="D150" s="110" t="s">
        <v>70</v>
      </c>
      <c r="E150" s="110" t="s">
        <v>160</v>
      </c>
      <c r="F150" s="110"/>
      <c r="G150" s="110"/>
      <c r="H150" s="110"/>
      <c r="I150" s="56">
        <f>I151+I154+I157</f>
        <v>7467.8</v>
      </c>
      <c r="J150" s="56">
        <f>J151+J154+J157</f>
        <v>0</v>
      </c>
      <c r="K150" s="57">
        <f t="shared" si="10"/>
        <v>7467.8</v>
      </c>
      <c r="L150" s="138"/>
      <c r="M150" s="138"/>
      <c r="N150" s="136"/>
      <c r="O150" s="168"/>
    </row>
    <row r="151" spans="1:15" s="32" customFormat="1" ht="90">
      <c r="A151" s="210" t="s">
        <v>267</v>
      </c>
      <c r="B151" s="110" t="s">
        <v>97</v>
      </c>
      <c r="C151" s="110" t="s">
        <v>75</v>
      </c>
      <c r="D151" s="110" t="s">
        <v>70</v>
      </c>
      <c r="E151" s="110" t="s">
        <v>160</v>
      </c>
      <c r="F151" s="110" t="s">
        <v>133</v>
      </c>
      <c r="G151" s="110"/>
      <c r="H151" s="110"/>
      <c r="I151" s="56">
        <f>I152</f>
        <v>7118</v>
      </c>
      <c r="J151" s="56">
        <f>J152</f>
        <v>0</v>
      </c>
      <c r="K151" s="57">
        <f t="shared" si="10"/>
        <v>7118</v>
      </c>
      <c r="L151" s="138"/>
      <c r="M151" s="138"/>
      <c r="N151" s="136"/>
      <c r="O151" s="168"/>
    </row>
    <row r="152" spans="1:15" s="32" customFormat="1" ht="30">
      <c r="A152" s="210" t="s">
        <v>146</v>
      </c>
      <c r="B152" s="110" t="s">
        <v>97</v>
      </c>
      <c r="C152" s="110" t="s">
        <v>75</v>
      </c>
      <c r="D152" s="110" t="s">
        <v>70</v>
      </c>
      <c r="E152" s="110" t="s">
        <v>160</v>
      </c>
      <c r="F152" s="110" t="s">
        <v>145</v>
      </c>
      <c r="G152" s="110"/>
      <c r="H152" s="110"/>
      <c r="I152" s="56">
        <f>I153</f>
        <v>7118</v>
      </c>
      <c r="J152" s="56">
        <f>J153</f>
        <v>0</v>
      </c>
      <c r="K152" s="57">
        <f t="shared" si="10"/>
        <v>7118</v>
      </c>
      <c r="L152" s="139"/>
      <c r="M152" s="139"/>
      <c r="N152" s="136"/>
      <c r="O152" s="168"/>
    </row>
    <row r="153" spans="1:15" s="38" customFormat="1" ht="15.75">
      <c r="A153" s="211" t="s">
        <v>119</v>
      </c>
      <c r="B153" s="130" t="s">
        <v>97</v>
      </c>
      <c r="C153" s="130" t="s">
        <v>75</v>
      </c>
      <c r="D153" s="130" t="s">
        <v>70</v>
      </c>
      <c r="E153" s="130" t="s">
        <v>160</v>
      </c>
      <c r="F153" s="130" t="s">
        <v>145</v>
      </c>
      <c r="G153" s="130" t="s">
        <v>103</v>
      </c>
      <c r="H153" s="130"/>
      <c r="I153" s="58">
        <v>7118</v>
      </c>
      <c r="J153" s="58">
        <v>0</v>
      </c>
      <c r="K153" s="59">
        <f t="shared" si="10"/>
        <v>7118</v>
      </c>
      <c r="L153" s="138"/>
      <c r="M153" s="138"/>
      <c r="N153" s="169"/>
      <c r="O153" s="168"/>
    </row>
    <row r="154" spans="1:15" s="38" customFormat="1" ht="30">
      <c r="A154" s="210" t="s">
        <v>135</v>
      </c>
      <c r="B154" s="110" t="s">
        <v>97</v>
      </c>
      <c r="C154" s="110" t="s">
        <v>75</v>
      </c>
      <c r="D154" s="110" t="s">
        <v>70</v>
      </c>
      <c r="E154" s="110" t="s">
        <v>160</v>
      </c>
      <c r="F154" s="110" t="s">
        <v>136</v>
      </c>
      <c r="G154" s="110"/>
      <c r="H154" s="110"/>
      <c r="I154" s="56">
        <f>I155</f>
        <v>319.8</v>
      </c>
      <c r="J154" s="56">
        <f>J155</f>
        <v>0</v>
      </c>
      <c r="K154" s="57">
        <f t="shared" si="10"/>
        <v>319.8</v>
      </c>
      <c r="L154" s="138"/>
      <c r="M154" s="138"/>
      <c r="N154" s="136"/>
      <c r="O154" s="168"/>
    </row>
    <row r="155" spans="1:15" s="38" customFormat="1" ht="30">
      <c r="A155" s="87" t="s">
        <v>139</v>
      </c>
      <c r="B155" s="110" t="s">
        <v>97</v>
      </c>
      <c r="C155" s="110" t="s">
        <v>75</v>
      </c>
      <c r="D155" s="110" t="s">
        <v>70</v>
      </c>
      <c r="E155" s="110" t="s">
        <v>160</v>
      </c>
      <c r="F155" s="110" t="s">
        <v>138</v>
      </c>
      <c r="G155" s="110"/>
      <c r="H155" s="110"/>
      <c r="I155" s="56">
        <f>I156</f>
        <v>319.8</v>
      </c>
      <c r="J155" s="56">
        <f>J156</f>
        <v>0</v>
      </c>
      <c r="K155" s="57">
        <f t="shared" si="10"/>
        <v>319.8</v>
      </c>
      <c r="L155" s="139"/>
      <c r="M155" s="139"/>
      <c r="N155" s="136"/>
      <c r="O155" s="168"/>
    </row>
    <row r="156" spans="1:15" s="38" customFormat="1" ht="15.75">
      <c r="A156" s="119" t="s">
        <v>119</v>
      </c>
      <c r="B156" s="130" t="s">
        <v>97</v>
      </c>
      <c r="C156" s="130" t="s">
        <v>75</v>
      </c>
      <c r="D156" s="130" t="s">
        <v>70</v>
      </c>
      <c r="E156" s="130" t="s">
        <v>160</v>
      </c>
      <c r="F156" s="130" t="s">
        <v>138</v>
      </c>
      <c r="G156" s="130" t="s">
        <v>103</v>
      </c>
      <c r="H156" s="130"/>
      <c r="I156" s="58">
        <v>319.8</v>
      </c>
      <c r="J156" s="58">
        <v>0</v>
      </c>
      <c r="K156" s="59">
        <f t="shared" si="10"/>
        <v>319.8</v>
      </c>
      <c r="L156" s="139"/>
      <c r="M156" s="139"/>
      <c r="N156" s="169"/>
      <c r="O156" s="168"/>
    </row>
    <row r="157" spans="1:15" s="38" customFormat="1" ht="15.75">
      <c r="A157" s="87" t="s">
        <v>148</v>
      </c>
      <c r="B157" s="110" t="s">
        <v>97</v>
      </c>
      <c r="C157" s="110" t="s">
        <v>75</v>
      </c>
      <c r="D157" s="110" t="s">
        <v>70</v>
      </c>
      <c r="E157" s="110" t="s">
        <v>160</v>
      </c>
      <c r="F157" s="110" t="s">
        <v>147</v>
      </c>
      <c r="G157" s="110"/>
      <c r="H157" s="110"/>
      <c r="I157" s="56">
        <f>I158</f>
        <v>30</v>
      </c>
      <c r="J157" s="56">
        <f>J158</f>
        <v>0</v>
      </c>
      <c r="K157" s="57">
        <f t="shared" si="10"/>
        <v>30</v>
      </c>
      <c r="L157" s="173"/>
      <c r="M157" s="173"/>
      <c r="N157" s="136"/>
      <c r="O157" s="168"/>
    </row>
    <row r="158" spans="1:15" s="38" customFormat="1" ht="30">
      <c r="A158" s="87" t="s">
        <v>150</v>
      </c>
      <c r="B158" s="110" t="s">
        <v>97</v>
      </c>
      <c r="C158" s="110" t="s">
        <v>75</v>
      </c>
      <c r="D158" s="110" t="s">
        <v>70</v>
      </c>
      <c r="E158" s="110" t="s">
        <v>160</v>
      </c>
      <c r="F158" s="110" t="s">
        <v>149</v>
      </c>
      <c r="G158" s="110"/>
      <c r="H158" s="110"/>
      <c r="I158" s="56">
        <f>I159</f>
        <v>30</v>
      </c>
      <c r="J158" s="56">
        <f>J159</f>
        <v>0</v>
      </c>
      <c r="K158" s="57">
        <f t="shared" si="10"/>
        <v>30</v>
      </c>
      <c r="L158" s="139"/>
      <c r="M158" s="139"/>
      <c r="N158" s="136"/>
      <c r="O158" s="168"/>
    </row>
    <row r="159" spans="1:15" s="38" customFormat="1" ht="15.75">
      <c r="A159" s="119" t="s">
        <v>119</v>
      </c>
      <c r="B159" s="130" t="s">
        <v>97</v>
      </c>
      <c r="C159" s="130" t="s">
        <v>75</v>
      </c>
      <c r="D159" s="130" t="s">
        <v>70</v>
      </c>
      <c r="E159" s="130" t="s">
        <v>160</v>
      </c>
      <c r="F159" s="130" t="s">
        <v>149</v>
      </c>
      <c r="G159" s="130" t="s">
        <v>103</v>
      </c>
      <c r="H159" s="130"/>
      <c r="I159" s="58">
        <v>30</v>
      </c>
      <c r="J159" s="58">
        <v>0</v>
      </c>
      <c r="K159" s="59">
        <f t="shared" si="10"/>
        <v>30</v>
      </c>
      <c r="L159" s="139"/>
      <c r="M159" s="139"/>
      <c r="N159" s="169"/>
      <c r="O159" s="168"/>
    </row>
    <row r="160" spans="1:15" s="38" customFormat="1" ht="45">
      <c r="A160" s="210" t="s">
        <v>186</v>
      </c>
      <c r="B160" s="51" t="s">
        <v>97</v>
      </c>
      <c r="C160" s="51" t="s">
        <v>75</v>
      </c>
      <c r="D160" s="51" t="s">
        <v>70</v>
      </c>
      <c r="E160" s="51" t="s">
        <v>289</v>
      </c>
      <c r="F160" s="51"/>
      <c r="G160" s="51"/>
      <c r="H160" s="51"/>
      <c r="I160" s="56">
        <f>I161+I177</f>
        <v>6119.1</v>
      </c>
      <c r="J160" s="56">
        <f>J161+J177</f>
        <v>8.4</v>
      </c>
      <c r="K160" s="57">
        <f t="shared" si="10"/>
        <v>6127.5</v>
      </c>
      <c r="L160" s="139"/>
      <c r="M160" s="139"/>
      <c r="N160" s="136"/>
      <c r="O160" s="168"/>
    </row>
    <row r="161" spans="1:15" s="40" customFormat="1" ht="60">
      <c r="A161" s="77" t="s">
        <v>181</v>
      </c>
      <c r="B161" s="51" t="s">
        <v>97</v>
      </c>
      <c r="C161" s="51" t="s">
        <v>75</v>
      </c>
      <c r="D161" s="51" t="s">
        <v>70</v>
      </c>
      <c r="E161" s="51" t="s">
        <v>24</v>
      </c>
      <c r="F161" s="51"/>
      <c r="G161" s="51"/>
      <c r="H161" s="51"/>
      <c r="I161" s="56">
        <f>I162</f>
        <v>3619.1000000000004</v>
      </c>
      <c r="J161" s="56">
        <f>J162</f>
        <v>8.4</v>
      </c>
      <c r="K161" s="57">
        <f t="shared" si="10"/>
        <v>3627.5000000000005</v>
      </c>
      <c r="L161" s="139"/>
      <c r="M161" s="139"/>
      <c r="N161" s="136"/>
      <c r="O161" s="168"/>
    </row>
    <row r="162" spans="1:15" s="40" customFormat="1" ht="75">
      <c r="A162" s="200" t="s">
        <v>469</v>
      </c>
      <c r="B162" s="51" t="s">
        <v>97</v>
      </c>
      <c r="C162" s="51" t="s">
        <v>75</v>
      </c>
      <c r="D162" s="51" t="s">
        <v>70</v>
      </c>
      <c r="E162" s="51" t="s">
        <v>25</v>
      </c>
      <c r="F162" s="51"/>
      <c r="G162" s="51"/>
      <c r="H162" s="51"/>
      <c r="I162" s="57">
        <f>I167+I163</f>
        <v>3619.1000000000004</v>
      </c>
      <c r="J162" s="57">
        <f>J167+J163</f>
        <v>8.4</v>
      </c>
      <c r="K162" s="57">
        <f aca="true" t="shared" si="21" ref="K162:K249">I162+J162</f>
        <v>3627.5000000000005</v>
      </c>
      <c r="L162" s="173"/>
      <c r="M162" s="173"/>
      <c r="N162" s="139"/>
      <c r="O162" s="168"/>
    </row>
    <row r="163" spans="1:15" s="40" customFormat="1" ht="15.75">
      <c r="A163" s="77" t="s">
        <v>312</v>
      </c>
      <c r="B163" s="51" t="s">
        <v>97</v>
      </c>
      <c r="C163" s="51" t="s">
        <v>75</v>
      </c>
      <c r="D163" s="51" t="s">
        <v>70</v>
      </c>
      <c r="E163" s="51" t="s">
        <v>494</v>
      </c>
      <c r="F163" s="51"/>
      <c r="G163" s="51"/>
      <c r="H163" s="51"/>
      <c r="I163" s="57">
        <f aca="true" t="shared" si="22" ref="I163:K165">I164</f>
        <v>0</v>
      </c>
      <c r="J163" s="57">
        <f t="shared" si="22"/>
        <v>8.4</v>
      </c>
      <c r="K163" s="57">
        <f t="shared" si="22"/>
        <v>8.4</v>
      </c>
      <c r="L163" s="173"/>
      <c r="M163" s="173"/>
      <c r="N163" s="139"/>
      <c r="O163" s="168"/>
    </row>
    <row r="164" spans="1:15" s="40" customFormat="1" ht="30">
      <c r="A164" s="200" t="s">
        <v>135</v>
      </c>
      <c r="B164" s="51" t="s">
        <v>97</v>
      </c>
      <c r="C164" s="51" t="s">
        <v>75</v>
      </c>
      <c r="D164" s="51" t="s">
        <v>70</v>
      </c>
      <c r="E164" s="51" t="s">
        <v>494</v>
      </c>
      <c r="F164" s="51" t="s">
        <v>136</v>
      </c>
      <c r="G164" s="51"/>
      <c r="H164" s="51"/>
      <c r="I164" s="57">
        <f t="shared" si="22"/>
        <v>0</v>
      </c>
      <c r="J164" s="57">
        <f t="shared" si="22"/>
        <v>8.4</v>
      </c>
      <c r="K164" s="57">
        <f t="shared" si="22"/>
        <v>8.4</v>
      </c>
      <c r="L164" s="173"/>
      <c r="M164" s="173"/>
      <c r="N164" s="139"/>
      <c r="O164" s="168"/>
    </row>
    <row r="165" spans="1:15" s="40" customFormat="1" ht="30">
      <c r="A165" s="77" t="s">
        <v>139</v>
      </c>
      <c r="B165" s="51" t="s">
        <v>97</v>
      </c>
      <c r="C165" s="51" t="s">
        <v>75</v>
      </c>
      <c r="D165" s="51" t="s">
        <v>70</v>
      </c>
      <c r="E165" s="51" t="s">
        <v>494</v>
      </c>
      <c r="F165" s="51" t="s">
        <v>138</v>
      </c>
      <c r="G165" s="51"/>
      <c r="H165" s="51"/>
      <c r="I165" s="57">
        <f t="shared" si="22"/>
        <v>0</v>
      </c>
      <c r="J165" s="57">
        <f t="shared" si="22"/>
        <v>8.4</v>
      </c>
      <c r="K165" s="57">
        <f t="shared" si="22"/>
        <v>8.4</v>
      </c>
      <c r="L165" s="173"/>
      <c r="M165" s="173"/>
      <c r="N165" s="139"/>
      <c r="O165" s="168"/>
    </row>
    <row r="166" spans="1:15" s="40" customFormat="1" ht="15.75">
      <c r="A166" s="78" t="s">
        <v>119</v>
      </c>
      <c r="B166" s="52" t="s">
        <v>97</v>
      </c>
      <c r="C166" s="52" t="s">
        <v>75</v>
      </c>
      <c r="D166" s="52" t="s">
        <v>70</v>
      </c>
      <c r="E166" s="52" t="s">
        <v>494</v>
      </c>
      <c r="F166" s="52" t="s">
        <v>138</v>
      </c>
      <c r="G166" s="52" t="s">
        <v>103</v>
      </c>
      <c r="H166" s="51"/>
      <c r="I166" s="59">
        <v>0</v>
      </c>
      <c r="J166" s="59">
        <v>8.4</v>
      </c>
      <c r="K166" s="59">
        <f>I166+J166</f>
        <v>8.4</v>
      </c>
      <c r="L166" s="173"/>
      <c r="M166" s="173"/>
      <c r="N166" s="139"/>
      <c r="O166" s="168"/>
    </row>
    <row r="167" spans="1:15" s="40" customFormat="1" ht="15.75">
      <c r="A167" s="77" t="s">
        <v>312</v>
      </c>
      <c r="B167" s="51" t="s">
        <v>97</v>
      </c>
      <c r="C167" s="51" t="s">
        <v>75</v>
      </c>
      <c r="D167" s="51" t="s">
        <v>70</v>
      </c>
      <c r="E167" s="51" t="s">
        <v>26</v>
      </c>
      <c r="F167" s="51"/>
      <c r="G167" s="51"/>
      <c r="H167" s="51"/>
      <c r="I167" s="57">
        <f>I168+I171+I174</f>
        <v>3619.1000000000004</v>
      </c>
      <c r="J167" s="57">
        <f>J168+J171+J174</f>
        <v>0</v>
      </c>
      <c r="K167" s="57">
        <f t="shared" si="21"/>
        <v>3619.1000000000004</v>
      </c>
      <c r="L167" s="173"/>
      <c r="M167" s="173"/>
      <c r="N167" s="139"/>
      <c r="O167" s="168"/>
    </row>
    <row r="168" spans="1:15" s="40" customFormat="1" ht="90">
      <c r="A168" s="200" t="s">
        <v>267</v>
      </c>
      <c r="B168" s="51" t="s">
        <v>97</v>
      </c>
      <c r="C168" s="51" t="s">
        <v>75</v>
      </c>
      <c r="D168" s="51" t="s">
        <v>70</v>
      </c>
      <c r="E168" s="51" t="s">
        <v>26</v>
      </c>
      <c r="F168" s="51" t="s">
        <v>133</v>
      </c>
      <c r="G168" s="51"/>
      <c r="H168" s="51"/>
      <c r="I168" s="57">
        <f>I169</f>
        <v>3341.3</v>
      </c>
      <c r="J168" s="57">
        <f>J169</f>
        <v>1.8</v>
      </c>
      <c r="K168" s="57">
        <f t="shared" si="21"/>
        <v>3343.1000000000004</v>
      </c>
      <c r="L168" s="145"/>
      <c r="M168" s="145"/>
      <c r="N168" s="139"/>
      <c r="O168" s="168"/>
    </row>
    <row r="169" spans="1:15" s="40" customFormat="1" ht="30">
      <c r="A169" s="200" t="s">
        <v>146</v>
      </c>
      <c r="B169" s="51" t="s">
        <v>97</v>
      </c>
      <c r="C169" s="51" t="s">
        <v>75</v>
      </c>
      <c r="D169" s="51" t="s">
        <v>70</v>
      </c>
      <c r="E169" s="51" t="s">
        <v>26</v>
      </c>
      <c r="F169" s="51" t="s">
        <v>145</v>
      </c>
      <c r="G169" s="51"/>
      <c r="H169" s="51"/>
      <c r="I169" s="57">
        <f>I170</f>
        <v>3341.3</v>
      </c>
      <c r="J169" s="57">
        <f>J170</f>
        <v>1.8</v>
      </c>
      <c r="K169" s="57">
        <f t="shared" si="21"/>
        <v>3343.1000000000004</v>
      </c>
      <c r="L169" s="145"/>
      <c r="M169" s="145"/>
      <c r="N169" s="139"/>
      <c r="O169" s="168"/>
    </row>
    <row r="170" spans="1:15" s="40" customFormat="1" ht="15.75">
      <c r="A170" s="78" t="s">
        <v>119</v>
      </c>
      <c r="B170" s="52" t="s">
        <v>97</v>
      </c>
      <c r="C170" s="52" t="s">
        <v>75</v>
      </c>
      <c r="D170" s="52" t="s">
        <v>70</v>
      </c>
      <c r="E170" s="52" t="s">
        <v>26</v>
      </c>
      <c r="F170" s="52" t="s">
        <v>145</v>
      </c>
      <c r="G170" s="52" t="s">
        <v>103</v>
      </c>
      <c r="H170" s="52"/>
      <c r="I170" s="59">
        <v>3341.3</v>
      </c>
      <c r="J170" s="59">
        <v>1.8</v>
      </c>
      <c r="K170" s="59">
        <f t="shared" si="21"/>
        <v>3343.1000000000004</v>
      </c>
      <c r="L170" s="138"/>
      <c r="M170" s="138"/>
      <c r="N170" s="173"/>
      <c r="O170" s="168"/>
    </row>
    <row r="171" spans="1:15" s="32" customFormat="1" ht="30">
      <c r="A171" s="200" t="s">
        <v>135</v>
      </c>
      <c r="B171" s="51" t="s">
        <v>97</v>
      </c>
      <c r="C171" s="51" t="s">
        <v>75</v>
      </c>
      <c r="D171" s="51" t="s">
        <v>70</v>
      </c>
      <c r="E171" s="51" t="s">
        <v>26</v>
      </c>
      <c r="F171" s="51" t="s">
        <v>136</v>
      </c>
      <c r="G171" s="51"/>
      <c r="H171" s="51"/>
      <c r="I171" s="57">
        <f>I172</f>
        <v>257.8</v>
      </c>
      <c r="J171" s="57">
        <f>J172</f>
        <v>-1.8</v>
      </c>
      <c r="K171" s="57">
        <f t="shared" si="21"/>
        <v>256</v>
      </c>
      <c r="L171" s="138"/>
      <c r="M171" s="138"/>
      <c r="N171" s="139"/>
      <c r="O171" s="168"/>
    </row>
    <row r="172" spans="1:15" s="32" customFormat="1" ht="30">
      <c r="A172" s="77" t="s">
        <v>139</v>
      </c>
      <c r="B172" s="51" t="s">
        <v>97</v>
      </c>
      <c r="C172" s="51" t="s">
        <v>75</v>
      </c>
      <c r="D172" s="51" t="s">
        <v>70</v>
      </c>
      <c r="E172" s="51" t="s">
        <v>26</v>
      </c>
      <c r="F172" s="51" t="s">
        <v>138</v>
      </c>
      <c r="G172" s="51"/>
      <c r="H172" s="51"/>
      <c r="I172" s="57">
        <f>I173</f>
        <v>257.8</v>
      </c>
      <c r="J172" s="57">
        <f>J173</f>
        <v>-1.8</v>
      </c>
      <c r="K172" s="57">
        <f t="shared" si="21"/>
        <v>256</v>
      </c>
      <c r="L172" s="138"/>
      <c r="M172" s="138"/>
      <c r="N172" s="139"/>
      <c r="O172" s="168"/>
    </row>
    <row r="173" spans="1:15" s="39" customFormat="1" ht="15">
      <c r="A173" s="78" t="s">
        <v>119</v>
      </c>
      <c r="B173" s="52" t="s">
        <v>97</v>
      </c>
      <c r="C173" s="52" t="s">
        <v>75</v>
      </c>
      <c r="D173" s="52" t="s">
        <v>70</v>
      </c>
      <c r="E173" s="52" t="s">
        <v>26</v>
      </c>
      <c r="F173" s="52" t="s">
        <v>138</v>
      </c>
      <c r="G173" s="52" t="s">
        <v>103</v>
      </c>
      <c r="H173" s="52"/>
      <c r="I173" s="59">
        <v>257.8</v>
      </c>
      <c r="J173" s="59">
        <v>-1.8</v>
      </c>
      <c r="K173" s="59">
        <f t="shared" si="21"/>
        <v>256</v>
      </c>
      <c r="L173" s="138"/>
      <c r="M173" s="138"/>
      <c r="N173" s="173"/>
      <c r="O173" s="168"/>
    </row>
    <row r="174" spans="1:15" s="32" customFormat="1" ht="15.75">
      <c r="A174" s="77" t="s">
        <v>148</v>
      </c>
      <c r="B174" s="51" t="s">
        <v>97</v>
      </c>
      <c r="C174" s="51" t="s">
        <v>75</v>
      </c>
      <c r="D174" s="51" t="s">
        <v>70</v>
      </c>
      <c r="E174" s="51" t="s">
        <v>26</v>
      </c>
      <c r="F174" s="51" t="s">
        <v>147</v>
      </c>
      <c r="G174" s="51"/>
      <c r="H174" s="51"/>
      <c r="I174" s="57">
        <f>I175</f>
        <v>20</v>
      </c>
      <c r="J174" s="57">
        <f>J175</f>
        <v>0</v>
      </c>
      <c r="K174" s="57">
        <f t="shared" si="21"/>
        <v>20</v>
      </c>
      <c r="L174" s="138"/>
      <c r="M174" s="138"/>
      <c r="N174" s="139"/>
      <c r="O174" s="168"/>
    </row>
    <row r="175" spans="1:15" s="32" customFormat="1" ht="30">
      <c r="A175" s="77" t="s">
        <v>150</v>
      </c>
      <c r="B175" s="51" t="s">
        <v>97</v>
      </c>
      <c r="C175" s="51" t="s">
        <v>75</v>
      </c>
      <c r="D175" s="51" t="s">
        <v>70</v>
      </c>
      <c r="E175" s="51" t="s">
        <v>26</v>
      </c>
      <c r="F175" s="51" t="s">
        <v>149</v>
      </c>
      <c r="G175" s="51"/>
      <c r="H175" s="51"/>
      <c r="I175" s="57">
        <f>I176</f>
        <v>20</v>
      </c>
      <c r="J175" s="57">
        <f>J176</f>
        <v>0</v>
      </c>
      <c r="K175" s="57">
        <f t="shared" si="21"/>
        <v>20</v>
      </c>
      <c r="L175" s="138"/>
      <c r="M175" s="138"/>
      <c r="N175" s="139"/>
      <c r="O175" s="168"/>
    </row>
    <row r="176" spans="1:15" s="32" customFormat="1" ht="15.75">
      <c r="A176" s="78" t="s">
        <v>119</v>
      </c>
      <c r="B176" s="52" t="s">
        <v>97</v>
      </c>
      <c r="C176" s="52" t="s">
        <v>75</v>
      </c>
      <c r="D176" s="52" t="s">
        <v>70</v>
      </c>
      <c r="E176" s="52" t="s">
        <v>26</v>
      </c>
      <c r="F176" s="52" t="s">
        <v>149</v>
      </c>
      <c r="G176" s="52" t="s">
        <v>103</v>
      </c>
      <c r="H176" s="52"/>
      <c r="I176" s="59">
        <v>20</v>
      </c>
      <c r="J176" s="59">
        <v>0</v>
      </c>
      <c r="K176" s="59">
        <f t="shared" si="21"/>
        <v>20</v>
      </c>
      <c r="L176" s="138"/>
      <c r="M176" s="138"/>
      <c r="N176" s="173"/>
      <c r="O176" s="168"/>
    </row>
    <row r="177" spans="1:15" s="32" customFormat="1" ht="60">
      <c r="A177" s="77" t="s">
        <v>182</v>
      </c>
      <c r="B177" s="51" t="s">
        <v>97</v>
      </c>
      <c r="C177" s="51" t="s">
        <v>75</v>
      </c>
      <c r="D177" s="51" t="s">
        <v>70</v>
      </c>
      <c r="E177" s="51" t="s">
        <v>21</v>
      </c>
      <c r="F177" s="51"/>
      <c r="G177" s="51"/>
      <c r="H177" s="51"/>
      <c r="I177" s="57">
        <f aca="true" t="shared" si="23" ref="I177:J181">I178</f>
        <v>2500</v>
      </c>
      <c r="J177" s="57">
        <f t="shared" si="23"/>
        <v>0</v>
      </c>
      <c r="K177" s="57">
        <f t="shared" si="21"/>
        <v>2500</v>
      </c>
      <c r="L177" s="138"/>
      <c r="M177" s="138"/>
      <c r="N177" s="139"/>
      <c r="O177" s="168"/>
    </row>
    <row r="178" spans="1:15" s="32" customFormat="1" ht="45">
      <c r="A178" s="77" t="s">
        <v>183</v>
      </c>
      <c r="B178" s="51" t="s">
        <v>97</v>
      </c>
      <c r="C178" s="51" t="s">
        <v>75</v>
      </c>
      <c r="D178" s="51" t="s">
        <v>70</v>
      </c>
      <c r="E178" s="51" t="s">
        <v>22</v>
      </c>
      <c r="F178" s="52"/>
      <c r="G178" s="52"/>
      <c r="H178" s="52"/>
      <c r="I178" s="57">
        <f t="shared" si="23"/>
        <v>2500</v>
      </c>
      <c r="J178" s="57">
        <f t="shared" si="23"/>
        <v>0</v>
      </c>
      <c r="K178" s="57">
        <f t="shared" si="21"/>
        <v>2500</v>
      </c>
      <c r="L178" s="138"/>
      <c r="M178" s="138"/>
      <c r="N178" s="139"/>
      <c r="O178" s="168"/>
    </row>
    <row r="179" spans="1:15" s="32" customFormat="1" ht="15.75">
      <c r="A179" s="77" t="s">
        <v>312</v>
      </c>
      <c r="B179" s="51" t="s">
        <v>97</v>
      </c>
      <c r="C179" s="51" t="s">
        <v>75</v>
      </c>
      <c r="D179" s="51" t="s">
        <v>70</v>
      </c>
      <c r="E179" s="51" t="s">
        <v>23</v>
      </c>
      <c r="F179" s="52"/>
      <c r="G179" s="52"/>
      <c r="H179" s="52"/>
      <c r="I179" s="57">
        <f t="shared" si="23"/>
        <v>2500</v>
      </c>
      <c r="J179" s="57">
        <f t="shared" si="23"/>
        <v>0</v>
      </c>
      <c r="K179" s="57">
        <f t="shared" si="21"/>
        <v>2500</v>
      </c>
      <c r="L179" s="138"/>
      <c r="M179" s="138"/>
      <c r="N179" s="139"/>
      <c r="O179" s="168"/>
    </row>
    <row r="180" spans="1:15" s="32" customFormat="1" ht="30">
      <c r="A180" s="200" t="s">
        <v>135</v>
      </c>
      <c r="B180" s="51" t="s">
        <v>97</v>
      </c>
      <c r="C180" s="51" t="s">
        <v>75</v>
      </c>
      <c r="D180" s="51" t="s">
        <v>70</v>
      </c>
      <c r="E180" s="51" t="s">
        <v>23</v>
      </c>
      <c r="F180" s="51" t="s">
        <v>136</v>
      </c>
      <c r="G180" s="52"/>
      <c r="H180" s="52"/>
      <c r="I180" s="57">
        <f t="shared" si="23"/>
        <v>2500</v>
      </c>
      <c r="J180" s="57">
        <f t="shared" si="23"/>
        <v>0</v>
      </c>
      <c r="K180" s="57">
        <f t="shared" si="21"/>
        <v>2500</v>
      </c>
      <c r="L180" s="138"/>
      <c r="M180" s="138"/>
      <c r="N180" s="139"/>
      <c r="O180" s="168"/>
    </row>
    <row r="181" spans="1:15" s="32" customFormat="1" ht="30">
      <c r="A181" s="77" t="s">
        <v>139</v>
      </c>
      <c r="B181" s="51" t="s">
        <v>97</v>
      </c>
      <c r="C181" s="51" t="s">
        <v>75</v>
      </c>
      <c r="D181" s="51" t="s">
        <v>70</v>
      </c>
      <c r="E181" s="51" t="s">
        <v>23</v>
      </c>
      <c r="F181" s="51" t="s">
        <v>138</v>
      </c>
      <c r="G181" s="52"/>
      <c r="H181" s="52"/>
      <c r="I181" s="57">
        <f t="shared" si="23"/>
        <v>2500</v>
      </c>
      <c r="J181" s="57">
        <f t="shared" si="23"/>
        <v>0</v>
      </c>
      <c r="K181" s="57">
        <f t="shared" si="21"/>
        <v>2500</v>
      </c>
      <c r="L181" s="138"/>
      <c r="M181" s="138"/>
      <c r="N181" s="139"/>
      <c r="O181" s="168"/>
    </row>
    <row r="182" spans="1:15" s="32" customFormat="1" ht="15.75">
      <c r="A182" s="78" t="s">
        <v>119</v>
      </c>
      <c r="B182" s="52" t="s">
        <v>97</v>
      </c>
      <c r="C182" s="52" t="s">
        <v>75</v>
      </c>
      <c r="D182" s="52" t="s">
        <v>70</v>
      </c>
      <c r="E182" s="52" t="s">
        <v>23</v>
      </c>
      <c r="F182" s="52" t="s">
        <v>138</v>
      </c>
      <c r="G182" s="52" t="s">
        <v>103</v>
      </c>
      <c r="H182" s="52"/>
      <c r="I182" s="59">
        <v>2500</v>
      </c>
      <c r="J182" s="59">
        <v>0</v>
      </c>
      <c r="K182" s="59">
        <f t="shared" si="21"/>
        <v>2500</v>
      </c>
      <c r="L182" s="138"/>
      <c r="M182" s="138"/>
      <c r="N182" s="173"/>
      <c r="O182" s="168"/>
    </row>
    <row r="183" spans="1:15" s="41" customFormat="1" ht="15">
      <c r="A183" s="207" t="s">
        <v>65</v>
      </c>
      <c r="B183" s="53" t="s">
        <v>97</v>
      </c>
      <c r="C183" s="53" t="s">
        <v>82</v>
      </c>
      <c r="D183" s="51"/>
      <c r="E183" s="51"/>
      <c r="F183" s="51"/>
      <c r="G183" s="51"/>
      <c r="H183" s="51"/>
      <c r="I183" s="55">
        <f>I184</f>
        <v>12474.199999999999</v>
      </c>
      <c r="J183" s="55">
        <f>J184</f>
        <v>0</v>
      </c>
      <c r="K183" s="54">
        <f t="shared" si="21"/>
        <v>12474.199999999999</v>
      </c>
      <c r="L183" s="136"/>
      <c r="M183" s="136"/>
      <c r="N183" s="145"/>
      <c r="O183" s="166"/>
    </row>
    <row r="184" spans="1:15" s="32" customFormat="1" ht="15">
      <c r="A184" s="207" t="s">
        <v>124</v>
      </c>
      <c r="B184" s="53" t="s">
        <v>97</v>
      </c>
      <c r="C184" s="53" t="s">
        <v>82</v>
      </c>
      <c r="D184" s="53" t="s">
        <v>71</v>
      </c>
      <c r="E184" s="53"/>
      <c r="F184" s="53"/>
      <c r="G184" s="53"/>
      <c r="H184" s="53"/>
      <c r="I184" s="55">
        <f>I185</f>
        <v>12474.199999999999</v>
      </c>
      <c r="J184" s="55">
        <f>J185</f>
        <v>0</v>
      </c>
      <c r="K184" s="54">
        <f t="shared" si="21"/>
        <v>12474.199999999999</v>
      </c>
      <c r="L184" s="139"/>
      <c r="M184" s="139"/>
      <c r="N184" s="145"/>
      <c r="O184" s="166"/>
    </row>
    <row r="185" spans="1:15" s="32" customFormat="1" ht="30">
      <c r="A185" s="200" t="s">
        <v>37</v>
      </c>
      <c r="B185" s="51" t="s">
        <v>97</v>
      </c>
      <c r="C185" s="51" t="s">
        <v>82</v>
      </c>
      <c r="D185" s="51" t="s">
        <v>71</v>
      </c>
      <c r="E185" s="51" t="s">
        <v>20</v>
      </c>
      <c r="F185" s="51"/>
      <c r="G185" s="51"/>
      <c r="H185" s="51"/>
      <c r="I185" s="56">
        <f>I186+I193+I197</f>
        <v>12474.199999999999</v>
      </c>
      <c r="J185" s="56">
        <f>J186+J193+J197</f>
        <v>0</v>
      </c>
      <c r="K185" s="57">
        <f t="shared" si="21"/>
        <v>12474.199999999999</v>
      </c>
      <c r="L185" s="138"/>
      <c r="M185" s="138"/>
      <c r="N185" s="136"/>
      <c r="O185" s="168"/>
    </row>
    <row r="186" spans="1:15" s="32" customFormat="1" ht="135">
      <c r="A186" s="213" t="s">
        <v>439</v>
      </c>
      <c r="B186" s="51" t="s">
        <v>97</v>
      </c>
      <c r="C186" s="51" t="s">
        <v>82</v>
      </c>
      <c r="D186" s="51" t="s">
        <v>71</v>
      </c>
      <c r="E186" s="51" t="s">
        <v>16</v>
      </c>
      <c r="F186" s="51"/>
      <c r="G186" s="51"/>
      <c r="H186" s="51"/>
      <c r="I186" s="56">
        <f>I190+I187</f>
        <v>12263</v>
      </c>
      <c r="J186" s="56">
        <f>J190+J187</f>
        <v>0</v>
      </c>
      <c r="K186" s="57">
        <f t="shared" si="21"/>
        <v>12263</v>
      </c>
      <c r="L186" s="170"/>
      <c r="M186" s="170"/>
      <c r="N186" s="136"/>
      <c r="O186" s="168"/>
    </row>
    <row r="187" spans="1:15" s="32" customFormat="1" ht="30">
      <c r="A187" s="200" t="s">
        <v>152</v>
      </c>
      <c r="B187" s="51" t="s">
        <v>97</v>
      </c>
      <c r="C187" s="51" t="s">
        <v>82</v>
      </c>
      <c r="D187" s="51" t="s">
        <v>71</v>
      </c>
      <c r="E187" s="51" t="s">
        <v>16</v>
      </c>
      <c r="F187" s="51" t="s">
        <v>151</v>
      </c>
      <c r="G187" s="51"/>
      <c r="H187" s="51"/>
      <c r="I187" s="56">
        <f aca="true" t="shared" si="24" ref="I187:K188">I188</f>
        <v>0</v>
      </c>
      <c r="J187" s="56">
        <f t="shared" si="24"/>
        <v>12263</v>
      </c>
      <c r="K187" s="57">
        <f t="shared" si="24"/>
        <v>12263</v>
      </c>
      <c r="L187" s="170"/>
      <c r="M187" s="170"/>
      <c r="N187" s="136"/>
      <c r="O187" s="168"/>
    </row>
    <row r="188" spans="1:15" s="32" customFormat="1" ht="45">
      <c r="A188" s="200" t="s">
        <v>233</v>
      </c>
      <c r="B188" s="51" t="s">
        <v>97</v>
      </c>
      <c r="C188" s="51" t="s">
        <v>82</v>
      </c>
      <c r="D188" s="51" t="s">
        <v>71</v>
      </c>
      <c r="E188" s="51" t="s">
        <v>16</v>
      </c>
      <c r="F188" s="51" t="s">
        <v>155</v>
      </c>
      <c r="G188" s="51"/>
      <c r="H188" s="51"/>
      <c r="I188" s="56">
        <f t="shared" si="24"/>
        <v>0</v>
      </c>
      <c r="J188" s="56">
        <f t="shared" si="24"/>
        <v>12263</v>
      </c>
      <c r="K188" s="57">
        <f t="shared" si="24"/>
        <v>12263</v>
      </c>
      <c r="L188" s="170"/>
      <c r="M188" s="170"/>
      <c r="N188" s="136"/>
      <c r="O188" s="168"/>
    </row>
    <row r="189" spans="1:15" s="32" customFormat="1" ht="15.75">
      <c r="A189" s="78" t="s">
        <v>120</v>
      </c>
      <c r="B189" s="52" t="s">
        <v>97</v>
      </c>
      <c r="C189" s="52" t="s">
        <v>82</v>
      </c>
      <c r="D189" s="52" t="s">
        <v>71</v>
      </c>
      <c r="E189" s="52" t="s">
        <v>16</v>
      </c>
      <c r="F189" s="52" t="s">
        <v>155</v>
      </c>
      <c r="G189" s="52" t="s">
        <v>104</v>
      </c>
      <c r="H189" s="52"/>
      <c r="I189" s="58">
        <v>0</v>
      </c>
      <c r="J189" s="58">
        <v>12263</v>
      </c>
      <c r="K189" s="59">
        <f t="shared" si="21"/>
        <v>12263</v>
      </c>
      <c r="L189" s="170"/>
      <c r="M189" s="170"/>
      <c r="N189" s="136"/>
      <c r="O189" s="168"/>
    </row>
    <row r="190" spans="1:15" s="32" customFormat="1" ht="45">
      <c r="A190" s="200" t="s">
        <v>142</v>
      </c>
      <c r="B190" s="51" t="s">
        <v>97</v>
      </c>
      <c r="C190" s="51" t="s">
        <v>82</v>
      </c>
      <c r="D190" s="51" t="s">
        <v>71</v>
      </c>
      <c r="E190" s="51" t="s">
        <v>16</v>
      </c>
      <c r="F190" s="51" t="s">
        <v>141</v>
      </c>
      <c r="G190" s="51"/>
      <c r="H190" s="51"/>
      <c r="I190" s="56">
        <f>I191</f>
        <v>12263</v>
      </c>
      <c r="J190" s="56">
        <f>J191</f>
        <v>-12263</v>
      </c>
      <c r="K190" s="57">
        <f t="shared" si="21"/>
        <v>0</v>
      </c>
      <c r="L190" s="138"/>
      <c r="M190" s="138"/>
      <c r="N190" s="136"/>
      <c r="O190" s="168"/>
    </row>
    <row r="191" spans="1:15" s="32" customFormat="1" ht="15">
      <c r="A191" s="200" t="s">
        <v>144</v>
      </c>
      <c r="B191" s="51" t="s">
        <v>97</v>
      </c>
      <c r="C191" s="51" t="s">
        <v>82</v>
      </c>
      <c r="D191" s="51" t="s">
        <v>71</v>
      </c>
      <c r="E191" s="51" t="s">
        <v>16</v>
      </c>
      <c r="F191" s="51" t="s">
        <v>143</v>
      </c>
      <c r="G191" s="51"/>
      <c r="H191" s="51"/>
      <c r="I191" s="56">
        <f>I192</f>
        <v>12263</v>
      </c>
      <c r="J191" s="56">
        <f>J192</f>
        <v>-12263</v>
      </c>
      <c r="K191" s="57">
        <f t="shared" si="21"/>
        <v>0</v>
      </c>
      <c r="L191" s="138"/>
      <c r="M191" s="138"/>
      <c r="N191" s="136"/>
      <c r="O191" s="168"/>
    </row>
    <row r="192" spans="1:15" s="32" customFormat="1" ht="15.75">
      <c r="A192" s="78" t="s">
        <v>120</v>
      </c>
      <c r="B192" s="52" t="s">
        <v>97</v>
      </c>
      <c r="C192" s="52" t="s">
        <v>82</v>
      </c>
      <c r="D192" s="52" t="s">
        <v>71</v>
      </c>
      <c r="E192" s="52" t="s">
        <v>16</v>
      </c>
      <c r="F192" s="63" t="s">
        <v>143</v>
      </c>
      <c r="G192" s="63" t="s">
        <v>104</v>
      </c>
      <c r="H192" s="63"/>
      <c r="I192" s="64">
        <v>12263</v>
      </c>
      <c r="J192" s="64">
        <v>-12263</v>
      </c>
      <c r="K192" s="59">
        <f t="shared" si="21"/>
        <v>0</v>
      </c>
      <c r="L192" s="139"/>
      <c r="M192" s="139"/>
      <c r="N192" s="174"/>
      <c r="O192" s="168"/>
    </row>
    <row r="193" spans="1:15" s="32" customFormat="1" ht="135">
      <c r="A193" s="77" t="s">
        <v>36</v>
      </c>
      <c r="B193" s="51" t="s">
        <v>97</v>
      </c>
      <c r="C193" s="51" t="s">
        <v>82</v>
      </c>
      <c r="D193" s="51" t="s">
        <v>71</v>
      </c>
      <c r="E193" s="51" t="s">
        <v>17</v>
      </c>
      <c r="F193" s="51"/>
      <c r="G193" s="51"/>
      <c r="H193" s="51"/>
      <c r="I193" s="56">
        <f aca="true" t="shared" si="25" ref="I193:J195">I194</f>
        <v>186.9</v>
      </c>
      <c r="J193" s="56">
        <f t="shared" si="25"/>
        <v>0</v>
      </c>
      <c r="K193" s="57">
        <f t="shared" si="21"/>
        <v>186.9</v>
      </c>
      <c r="L193" s="139"/>
      <c r="M193" s="139"/>
      <c r="N193" s="136"/>
      <c r="O193" s="168"/>
    </row>
    <row r="194" spans="1:15" s="32" customFormat="1" ht="30">
      <c r="A194" s="200" t="s">
        <v>152</v>
      </c>
      <c r="B194" s="51" t="s">
        <v>97</v>
      </c>
      <c r="C194" s="51" t="s">
        <v>82</v>
      </c>
      <c r="D194" s="51" t="s">
        <v>71</v>
      </c>
      <c r="E194" s="51" t="s">
        <v>17</v>
      </c>
      <c r="F194" s="51" t="s">
        <v>151</v>
      </c>
      <c r="G194" s="51"/>
      <c r="H194" s="51"/>
      <c r="I194" s="56">
        <f t="shared" si="25"/>
        <v>186.9</v>
      </c>
      <c r="J194" s="56">
        <f t="shared" si="25"/>
        <v>0</v>
      </c>
      <c r="K194" s="57">
        <f t="shared" si="21"/>
        <v>186.9</v>
      </c>
      <c r="L194" s="171"/>
      <c r="M194" s="171"/>
      <c r="N194" s="136"/>
      <c r="O194" s="168"/>
    </row>
    <row r="195" spans="1:15" s="32" customFormat="1" ht="30">
      <c r="A195" s="200" t="s">
        <v>154</v>
      </c>
      <c r="B195" s="51" t="s">
        <v>97</v>
      </c>
      <c r="C195" s="51" t="s">
        <v>82</v>
      </c>
      <c r="D195" s="51" t="s">
        <v>71</v>
      </c>
      <c r="E195" s="51" t="s">
        <v>17</v>
      </c>
      <c r="F195" s="51" t="s">
        <v>153</v>
      </c>
      <c r="G195" s="51"/>
      <c r="H195" s="51"/>
      <c r="I195" s="56">
        <f t="shared" si="25"/>
        <v>186.9</v>
      </c>
      <c r="J195" s="56">
        <f t="shared" si="25"/>
        <v>0</v>
      </c>
      <c r="K195" s="57">
        <f t="shared" si="21"/>
        <v>186.9</v>
      </c>
      <c r="L195" s="170"/>
      <c r="M195" s="170"/>
      <c r="N195" s="136"/>
      <c r="O195" s="168"/>
    </row>
    <row r="196" spans="1:15" s="32" customFormat="1" ht="15.75">
      <c r="A196" s="78" t="s">
        <v>120</v>
      </c>
      <c r="B196" s="52" t="s">
        <v>97</v>
      </c>
      <c r="C196" s="52" t="s">
        <v>82</v>
      </c>
      <c r="D196" s="52" t="s">
        <v>71</v>
      </c>
      <c r="E196" s="52" t="s">
        <v>17</v>
      </c>
      <c r="F196" s="52" t="s">
        <v>153</v>
      </c>
      <c r="G196" s="52" t="s">
        <v>104</v>
      </c>
      <c r="H196" s="52"/>
      <c r="I196" s="58">
        <v>186.9</v>
      </c>
      <c r="J196" s="58">
        <v>0</v>
      </c>
      <c r="K196" s="57">
        <f t="shared" si="21"/>
        <v>186.9</v>
      </c>
      <c r="L196" s="170"/>
      <c r="M196" s="170"/>
      <c r="N196" s="169"/>
      <c r="O196" s="168"/>
    </row>
    <row r="197" spans="1:15" s="32" customFormat="1" ht="90">
      <c r="A197" s="77" t="s">
        <v>18</v>
      </c>
      <c r="B197" s="51" t="s">
        <v>97</v>
      </c>
      <c r="C197" s="51" t="s">
        <v>82</v>
      </c>
      <c r="D197" s="51" t="s">
        <v>71</v>
      </c>
      <c r="E197" s="51" t="s">
        <v>19</v>
      </c>
      <c r="F197" s="53"/>
      <c r="G197" s="53"/>
      <c r="H197" s="53"/>
      <c r="I197" s="56">
        <f aca="true" t="shared" si="26" ref="I197:J199">I198</f>
        <v>24.3</v>
      </c>
      <c r="J197" s="56">
        <f t="shared" si="26"/>
        <v>0</v>
      </c>
      <c r="K197" s="57">
        <f t="shared" si="21"/>
        <v>24.3</v>
      </c>
      <c r="L197" s="136"/>
      <c r="M197" s="136"/>
      <c r="N197" s="136"/>
      <c r="O197" s="168"/>
    </row>
    <row r="198" spans="1:15" s="32" customFormat="1" ht="30">
      <c r="A198" s="200" t="s">
        <v>152</v>
      </c>
      <c r="B198" s="51" t="s">
        <v>97</v>
      </c>
      <c r="C198" s="51" t="s">
        <v>82</v>
      </c>
      <c r="D198" s="51" t="s">
        <v>71</v>
      </c>
      <c r="E198" s="51" t="s">
        <v>19</v>
      </c>
      <c r="F198" s="51" t="s">
        <v>151</v>
      </c>
      <c r="G198" s="53"/>
      <c r="H198" s="53"/>
      <c r="I198" s="56">
        <f t="shared" si="26"/>
        <v>24.3</v>
      </c>
      <c r="J198" s="56">
        <f t="shared" si="26"/>
        <v>0</v>
      </c>
      <c r="K198" s="57">
        <f t="shared" si="21"/>
        <v>24.3</v>
      </c>
      <c r="L198" s="169"/>
      <c r="M198" s="169"/>
      <c r="N198" s="136"/>
      <c r="O198" s="168"/>
    </row>
    <row r="199" spans="1:15" s="32" customFormat="1" ht="30">
      <c r="A199" s="200" t="s">
        <v>154</v>
      </c>
      <c r="B199" s="51" t="s">
        <v>97</v>
      </c>
      <c r="C199" s="51" t="s">
        <v>82</v>
      </c>
      <c r="D199" s="51" t="s">
        <v>71</v>
      </c>
      <c r="E199" s="51" t="s">
        <v>19</v>
      </c>
      <c r="F199" s="51" t="s">
        <v>153</v>
      </c>
      <c r="G199" s="53"/>
      <c r="H199" s="53"/>
      <c r="I199" s="56">
        <f t="shared" si="26"/>
        <v>24.3</v>
      </c>
      <c r="J199" s="56">
        <f t="shared" si="26"/>
        <v>0</v>
      </c>
      <c r="K199" s="57">
        <f t="shared" si="21"/>
        <v>24.3</v>
      </c>
      <c r="L199" s="169"/>
      <c r="M199" s="169"/>
      <c r="N199" s="136"/>
      <c r="O199" s="168"/>
    </row>
    <row r="200" spans="1:15" s="32" customFormat="1" ht="15.75">
      <c r="A200" s="78" t="s">
        <v>119</v>
      </c>
      <c r="B200" s="52" t="s">
        <v>97</v>
      </c>
      <c r="C200" s="52" t="s">
        <v>82</v>
      </c>
      <c r="D200" s="52" t="s">
        <v>71</v>
      </c>
      <c r="E200" s="52" t="s">
        <v>19</v>
      </c>
      <c r="F200" s="52" t="s">
        <v>153</v>
      </c>
      <c r="G200" s="52" t="s">
        <v>103</v>
      </c>
      <c r="H200" s="62"/>
      <c r="I200" s="58">
        <v>24.3</v>
      </c>
      <c r="J200" s="58">
        <v>0</v>
      </c>
      <c r="K200" s="59">
        <f t="shared" si="21"/>
        <v>24.3</v>
      </c>
      <c r="L200" s="136"/>
      <c r="M200" s="136"/>
      <c r="N200" s="169"/>
      <c r="O200" s="168"/>
    </row>
    <row r="201" spans="1:15" s="32" customFormat="1" ht="71.25">
      <c r="A201" s="207" t="s">
        <v>106</v>
      </c>
      <c r="B201" s="53" t="s">
        <v>98</v>
      </c>
      <c r="C201" s="53"/>
      <c r="D201" s="53"/>
      <c r="E201" s="53"/>
      <c r="F201" s="53"/>
      <c r="G201" s="53"/>
      <c r="H201" s="53"/>
      <c r="I201" s="55">
        <f>I204+I234+I280+I248+I267</f>
        <v>95671.3</v>
      </c>
      <c r="J201" s="55">
        <f>J204+J234+J280+J248+J267</f>
        <v>4120.3</v>
      </c>
      <c r="K201" s="54">
        <f t="shared" si="21"/>
        <v>99791.6</v>
      </c>
      <c r="L201" s="175"/>
      <c r="M201" s="175"/>
      <c r="N201" s="145"/>
      <c r="O201" s="166"/>
    </row>
    <row r="202" spans="1:15" s="32" customFormat="1" ht="15.75">
      <c r="A202" s="207" t="s">
        <v>119</v>
      </c>
      <c r="B202" s="53" t="s">
        <v>98</v>
      </c>
      <c r="C202" s="53"/>
      <c r="D202" s="53"/>
      <c r="E202" s="53"/>
      <c r="F202" s="53"/>
      <c r="G202" s="53" t="s">
        <v>103</v>
      </c>
      <c r="H202" s="53"/>
      <c r="I202" s="55">
        <f>I210+I213+I218+I222+I225+I247+I254+I266+I279+I216+I241+I233+I229+I260</f>
        <v>13877.5</v>
      </c>
      <c r="J202" s="55">
        <f>J210+J213+J218+J222+J225+J247+J254+J266+J279+J216+J241+J233+J229+J260</f>
        <v>4120.3</v>
      </c>
      <c r="K202" s="54">
        <f t="shared" si="21"/>
        <v>17997.8</v>
      </c>
      <c r="L202" s="175"/>
      <c r="M202" s="175"/>
      <c r="N202" s="145"/>
      <c r="O202" s="166"/>
    </row>
    <row r="203" spans="1:15" s="32" customFormat="1" ht="15.75">
      <c r="A203" s="207" t="s">
        <v>120</v>
      </c>
      <c r="B203" s="53" t="s">
        <v>98</v>
      </c>
      <c r="C203" s="53"/>
      <c r="D203" s="53"/>
      <c r="E203" s="53"/>
      <c r="F203" s="53"/>
      <c r="G203" s="53" t="s">
        <v>104</v>
      </c>
      <c r="H203" s="53"/>
      <c r="I203" s="55">
        <f>I286+I275</f>
        <v>81793.8</v>
      </c>
      <c r="J203" s="55">
        <f>J286+J275</f>
        <v>0</v>
      </c>
      <c r="K203" s="54">
        <f t="shared" si="21"/>
        <v>81793.8</v>
      </c>
      <c r="L203" s="175"/>
      <c r="M203" s="175"/>
      <c r="N203" s="145"/>
      <c r="O203" s="166"/>
    </row>
    <row r="204" spans="1:15" s="32" customFormat="1" ht="15.75">
      <c r="A204" s="207" t="s">
        <v>125</v>
      </c>
      <c r="B204" s="53">
        <v>163</v>
      </c>
      <c r="C204" s="53" t="s">
        <v>68</v>
      </c>
      <c r="D204" s="53"/>
      <c r="E204" s="53"/>
      <c r="F204" s="51"/>
      <c r="G204" s="51"/>
      <c r="H204" s="51"/>
      <c r="I204" s="55">
        <f>I205</f>
        <v>7106.200000000001</v>
      </c>
      <c r="J204" s="55">
        <f>J205</f>
        <v>1667</v>
      </c>
      <c r="K204" s="54">
        <f t="shared" si="21"/>
        <v>8773.2</v>
      </c>
      <c r="L204" s="175"/>
      <c r="M204" s="175"/>
      <c r="N204" s="145"/>
      <c r="O204" s="166"/>
    </row>
    <row r="205" spans="1:15" s="32" customFormat="1" ht="28.5">
      <c r="A205" s="207" t="s">
        <v>54</v>
      </c>
      <c r="B205" s="53">
        <v>163</v>
      </c>
      <c r="C205" s="53" t="s">
        <v>68</v>
      </c>
      <c r="D205" s="53" t="s">
        <v>111</v>
      </c>
      <c r="E205" s="53"/>
      <c r="F205" s="53"/>
      <c r="G205" s="53"/>
      <c r="H205" s="53"/>
      <c r="I205" s="55">
        <f>I206</f>
        <v>7106.200000000001</v>
      </c>
      <c r="J205" s="55">
        <f>J206</f>
        <v>1667</v>
      </c>
      <c r="K205" s="54">
        <f t="shared" si="21"/>
        <v>8773.2</v>
      </c>
      <c r="L205" s="176"/>
      <c r="M205" s="176"/>
      <c r="N205" s="145"/>
      <c r="O205" s="166"/>
    </row>
    <row r="206" spans="1:15" s="32" customFormat="1" ht="30">
      <c r="A206" s="200" t="s">
        <v>37</v>
      </c>
      <c r="B206" s="51" t="s">
        <v>98</v>
      </c>
      <c r="C206" s="51" t="s">
        <v>68</v>
      </c>
      <c r="D206" s="51" t="s">
        <v>111</v>
      </c>
      <c r="E206" s="51" t="s">
        <v>283</v>
      </c>
      <c r="F206" s="51"/>
      <c r="G206" s="51"/>
      <c r="H206" s="51"/>
      <c r="I206" s="56">
        <f>I207+I219+I230+I226</f>
        <v>7106.200000000001</v>
      </c>
      <c r="J206" s="56">
        <f>J207+J219+J230+J226</f>
        <v>1667</v>
      </c>
      <c r="K206" s="57">
        <f t="shared" si="21"/>
        <v>8773.2</v>
      </c>
      <c r="L206" s="138"/>
      <c r="M206" s="138"/>
      <c r="N206" s="136"/>
      <c r="O206" s="168"/>
    </row>
    <row r="207" spans="1:15" s="32" customFormat="1" ht="45">
      <c r="A207" s="200" t="s">
        <v>132</v>
      </c>
      <c r="B207" s="51" t="s">
        <v>98</v>
      </c>
      <c r="C207" s="51" t="s">
        <v>68</v>
      </c>
      <c r="D207" s="51" t="s">
        <v>111</v>
      </c>
      <c r="E207" s="51" t="s">
        <v>284</v>
      </c>
      <c r="F207" s="51"/>
      <c r="G207" s="51"/>
      <c r="H207" s="51"/>
      <c r="I207" s="56">
        <f>I209+I211+I214</f>
        <v>6380.1</v>
      </c>
      <c r="J207" s="56">
        <f>J209+J211+J214</f>
        <v>0</v>
      </c>
      <c r="K207" s="57">
        <f t="shared" si="21"/>
        <v>6380.1</v>
      </c>
      <c r="L207" s="138"/>
      <c r="M207" s="138"/>
      <c r="N207" s="136"/>
      <c r="O207" s="168"/>
    </row>
    <row r="208" spans="1:15" s="32" customFormat="1" ht="90">
      <c r="A208" s="200" t="s">
        <v>267</v>
      </c>
      <c r="B208" s="51" t="s">
        <v>98</v>
      </c>
      <c r="C208" s="51" t="s">
        <v>68</v>
      </c>
      <c r="D208" s="51" t="s">
        <v>111</v>
      </c>
      <c r="E208" s="51" t="s">
        <v>284</v>
      </c>
      <c r="F208" s="51" t="s">
        <v>133</v>
      </c>
      <c r="G208" s="51"/>
      <c r="H208" s="51"/>
      <c r="I208" s="57">
        <f>I209</f>
        <v>5853</v>
      </c>
      <c r="J208" s="57">
        <f>J209</f>
        <v>0</v>
      </c>
      <c r="K208" s="57">
        <f t="shared" si="21"/>
        <v>5853</v>
      </c>
      <c r="L208" s="138"/>
      <c r="M208" s="138"/>
      <c r="N208" s="139"/>
      <c r="O208" s="168"/>
    </row>
    <row r="209" spans="1:15" s="32" customFormat="1" ht="30">
      <c r="A209" s="200" t="s">
        <v>137</v>
      </c>
      <c r="B209" s="51">
        <v>163</v>
      </c>
      <c r="C209" s="51" t="s">
        <v>68</v>
      </c>
      <c r="D209" s="51" t="s">
        <v>111</v>
      </c>
      <c r="E209" s="51" t="s">
        <v>284</v>
      </c>
      <c r="F209" s="51" t="s">
        <v>134</v>
      </c>
      <c r="G209" s="51"/>
      <c r="H209" s="51"/>
      <c r="I209" s="57">
        <f>I210</f>
        <v>5853</v>
      </c>
      <c r="J209" s="57">
        <f>J210</f>
        <v>0</v>
      </c>
      <c r="K209" s="57">
        <f t="shared" si="21"/>
        <v>5853</v>
      </c>
      <c r="L209" s="138"/>
      <c r="M209" s="138"/>
      <c r="N209" s="139"/>
      <c r="O209" s="168"/>
    </row>
    <row r="210" spans="1:15" s="32" customFormat="1" ht="15.75">
      <c r="A210" s="78" t="s">
        <v>119</v>
      </c>
      <c r="B210" s="52">
        <v>163</v>
      </c>
      <c r="C210" s="52" t="s">
        <v>68</v>
      </c>
      <c r="D210" s="52" t="s">
        <v>111</v>
      </c>
      <c r="E210" s="52" t="s">
        <v>284</v>
      </c>
      <c r="F210" s="52" t="s">
        <v>134</v>
      </c>
      <c r="G210" s="52" t="s">
        <v>103</v>
      </c>
      <c r="H210" s="52"/>
      <c r="I210" s="58">
        <v>5853</v>
      </c>
      <c r="J210" s="58">
        <v>0</v>
      </c>
      <c r="K210" s="59">
        <f t="shared" si="21"/>
        <v>5853</v>
      </c>
      <c r="L210" s="175"/>
      <c r="M210" s="175"/>
      <c r="N210" s="169"/>
      <c r="O210" s="168"/>
    </row>
    <row r="211" spans="1:15" s="32" customFormat="1" ht="30">
      <c r="A211" s="200" t="s">
        <v>135</v>
      </c>
      <c r="B211" s="51">
        <v>163</v>
      </c>
      <c r="C211" s="51" t="s">
        <v>68</v>
      </c>
      <c r="D211" s="51" t="s">
        <v>111</v>
      </c>
      <c r="E211" s="51" t="s">
        <v>284</v>
      </c>
      <c r="F211" s="51" t="s">
        <v>136</v>
      </c>
      <c r="G211" s="51"/>
      <c r="H211" s="51"/>
      <c r="I211" s="57">
        <f>I212</f>
        <v>523.1</v>
      </c>
      <c r="J211" s="57">
        <f>J212</f>
        <v>-20.5</v>
      </c>
      <c r="K211" s="57">
        <f t="shared" si="21"/>
        <v>502.6</v>
      </c>
      <c r="L211" s="172"/>
      <c r="M211" s="172"/>
      <c r="N211" s="139"/>
      <c r="O211" s="168"/>
    </row>
    <row r="212" spans="1:15" s="32" customFormat="1" ht="30">
      <c r="A212" s="77" t="s">
        <v>139</v>
      </c>
      <c r="B212" s="51">
        <v>163</v>
      </c>
      <c r="C212" s="51" t="s">
        <v>68</v>
      </c>
      <c r="D212" s="51" t="s">
        <v>111</v>
      </c>
      <c r="E212" s="51" t="s">
        <v>284</v>
      </c>
      <c r="F212" s="51" t="s">
        <v>138</v>
      </c>
      <c r="G212" s="51"/>
      <c r="H212" s="51"/>
      <c r="I212" s="57">
        <f>I213</f>
        <v>523.1</v>
      </c>
      <c r="J212" s="57">
        <f>J213</f>
        <v>-20.5</v>
      </c>
      <c r="K212" s="57">
        <f t="shared" si="21"/>
        <v>502.6</v>
      </c>
      <c r="L212" s="139"/>
      <c r="M212" s="139"/>
      <c r="N212" s="139"/>
      <c r="O212" s="168"/>
    </row>
    <row r="213" spans="1:15" s="32" customFormat="1" ht="15.75">
      <c r="A213" s="78" t="s">
        <v>119</v>
      </c>
      <c r="B213" s="52">
        <v>163</v>
      </c>
      <c r="C213" s="52" t="s">
        <v>68</v>
      </c>
      <c r="D213" s="52" t="s">
        <v>111</v>
      </c>
      <c r="E213" s="52" t="s">
        <v>284</v>
      </c>
      <c r="F213" s="52" t="s">
        <v>138</v>
      </c>
      <c r="G213" s="52" t="s">
        <v>103</v>
      </c>
      <c r="H213" s="52"/>
      <c r="I213" s="59">
        <v>523.1</v>
      </c>
      <c r="J213" s="59">
        <v>-20.5</v>
      </c>
      <c r="K213" s="59">
        <f t="shared" si="21"/>
        <v>502.6</v>
      </c>
      <c r="L213" s="139"/>
      <c r="M213" s="139"/>
      <c r="N213" s="173"/>
      <c r="O213" s="168"/>
    </row>
    <row r="214" spans="1:15" s="32" customFormat="1" ht="15.75">
      <c r="A214" s="77" t="s">
        <v>148</v>
      </c>
      <c r="B214" s="51">
        <v>163</v>
      </c>
      <c r="C214" s="51" t="s">
        <v>68</v>
      </c>
      <c r="D214" s="51" t="s">
        <v>111</v>
      </c>
      <c r="E214" s="51" t="s">
        <v>284</v>
      </c>
      <c r="F214" s="51" t="s">
        <v>147</v>
      </c>
      <c r="G214" s="51"/>
      <c r="H214" s="51"/>
      <c r="I214" s="56">
        <f>I217+I215</f>
        <v>4</v>
      </c>
      <c r="J214" s="56">
        <f>J217+J215</f>
        <v>20.5</v>
      </c>
      <c r="K214" s="57">
        <f t="shared" si="21"/>
        <v>24.5</v>
      </c>
      <c r="L214" s="139"/>
      <c r="M214" s="139"/>
      <c r="N214" s="136"/>
      <c r="O214" s="168"/>
    </row>
    <row r="215" spans="1:15" s="32" customFormat="1" ht="15.75">
      <c r="A215" s="77" t="s">
        <v>488</v>
      </c>
      <c r="B215" s="51" t="s">
        <v>98</v>
      </c>
      <c r="C215" s="51" t="s">
        <v>68</v>
      </c>
      <c r="D215" s="51" t="s">
        <v>111</v>
      </c>
      <c r="E215" s="51" t="s">
        <v>284</v>
      </c>
      <c r="F215" s="51" t="s">
        <v>489</v>
      </c>
      <c r="G215" s="51"/>
      <c r="H215" s="51"/>
      <c r="I215" s="56">
        <f>I216</f>
        <v>0</v>
      </c>
      <c r="J215" s="56">
        <f>J216</f>
        <v>3</v>
      </c>
      <c r="K215" s="57">
        <f>K216</f>
        <v>3</v>
      </c>
      <c r="L215" s="139"/>
      <c r="M215" s="139"/>
      <c r="N215" s="136"/>
      <c r="O215" s="168"/>
    </row>
    <row r="216" spans="1:15" s="32" customFormat="1" ht="15.75">
      <c r="A216" s="78" t="s">
        <v>119</v>
      </c>
      <c r="B216" s="52" t="s">
        <v>98</v>
      </c>
      <c r="C216" s="52" t="s">
        <v>68</v>
      </c>
      <c r="D216" s="52" t="s">
        <v>111</v>
      </c>
      <c r="E216" s="52" t="s">
        <v>284</v>
      </c>
      <c r="F216" s="52" t="s">
        <v>489</v>
      </c>
      <c r="G216" s="52" t="s">
        <v>103</v>
      </c>
      <c r="H216" s="52"/>
      <c r="I216" s="58">
        <v>0</v>
      </c>
      <c r="J216" s="58">
        <v>3</v>
      </c>
      <c r="K216" s="59">
        <f>I216+J216</f>
        <v>3</v>
      </c>
      <c r="L216" s="139"/>
      <c r="M216" s="139"/>
      <c r="N216" s="136"/>
      <c r="O216" s="168"/>
    </row>
    <row r="217" spans="1:15" s="32" customFormat="1" ht="30">
      <c r="A217" s="77" t="s">
        <v>150</v>
      </c>
      <c r="B217" s="51">
        <v>163</v>
      </c>
      <c r="C217" s="51" t="s">
        <v>68</v>
      </c>
      <c r="D217" s="51" t="s">
        <v>111</v>
      </c>
      <c r="E217" s="51" t="s">
        <v>284</v>
      </c>
      <c r="F217" s="51" t="s">
        <v>149</v>
      </c>
      <c r="G217" s="51"/>
      <c r="H217" s="51"/>
      <c r="I217" s="56">
        <f>I218</f>
        <v>4</v>
      </c>
      <c r="J217" s="56">
        <f>J218</f>
        <v>17.5</v>
      </c>
      <c r="K217" s="57">
        <f t="shared" si="21"/>
        <v>21.5</v>
      </c>
      <c r="L217" s="139"/>
      <c r="M217" s="139"/>
      <c r="N217" s="136"/>
      <c r="O217" s="168"/>
    </row>
    <row r="218" spans="1:15" s="32" customFormat="1" ht="15.75">
      <c r="A218" s="78" t="s">
        <v>119</v>
      </c>
      <c r="B218" s="52">
        <v>163</v>
      </c>
      <c r="C218" s="52" t="s">
        <v>68</v>
      </c>
      <c r="D218" s="52" t="s">
        <v>111</v>
      </c>
      <c r="E218" s="52" t="s">
        <v>284</v>
      </c>
      <c r="F218" s="52" t="s">
        <v>149</v>
      </c>
      <c r="G218" s="52" t="s">
        <v>103</v>
      </c>
      <c r="H218" s="52"/>
      <c r="I218" s="58">
        <v>4</v>
      </c>
      <c r="J218" s="58">
        <v>17.5</v>
      </c>
      <c r="K218" s="59">
        <f t="shared" si="21"/>
        <v>21.5</v>
      </c>
      <c r="L218" s="139"/>
      <c r="M218" s="139"/>
      <c r="N218" s="169"/>
      <c r="O218" s="168"/>
    </row>
    <row r="219" spans="1:15" s="32" customFormat="1" ht="75">
      <c r="A219" s="77" t="s">
        <v>14</v>
      </c>
      <c r="B219" s="51">
        <v>163</v>
      </c>
      <c r="C219" s="51" t="s">
        <v>68</v>
      </c>
      <c r="D219" s="51" t="s">
        <v>111</v>
      </c>
      <c r="E219" s="51" t="s">
        <v>15</v>
      </c>
      <c r="F219" s="51"/>
      <c r="G219" s="51"/>
      <c r="H219" s="51"/>
      <c r="I219" s="56">
        <f>I220+I223</f>
        <v>726.1</v>
      </c>
      <c r="J219" s="56">
        <f>J220+J223</f>
        <v>0</v>
      </c>
      <c r="K219" s="57">
        <f t="shared" si="21"/>
        <v>726.1</v>
      </c>
      <c r="L219" s="138"/>
      <c r="M219" s="138"/>
      <c r="N219" s="136"/>
      <c r="O219" s="168"/>
    </row>
    <row r="220" spans="1:15" s="32" customFormat="1" ht="30">
      <c r="A220" s="200" t="s">
        <v>135</v>
      </c>
      <c r="B220" s="51" t="s">
        <v>98</v>
      </c>
      <c r="C220" s="51" t="s">
        <v>68</v>
      </c>
      <c r="D220" s="51" t="s">
        <v>111</v>
      </c>
      <c r="E220" s="51" t="s">
        <v>15</v>
      </c>
      <c r="F220" s="51" t="s">
        <v>136</v>
      </c>
      <c r="G220" s="51"/>
      <c r="H220" s="51"/>
      <c r="I220" s="56">
        <f>I221</f>
        <v>718.2</v>
      </c>
      <c r="J220" s="56">
        <f>J221</f>
        <v>0</v>
      </c>
      <c r="K220" s="57">
        <f t="shared" si="21"/>
        <v>718.2</v>
      </c>
      <c r="L220" s="167"/>
      <c r="M220" s="167"/>
      <c r="N220" s="136"/>
      <c r="O220" s="168"/>
    </row>
    <row r="221" spans="1:15" s="32" customFormat="1" ht="30">
      <c r="A221" s="77" t="s">
        <v>139</v>
      </c>
      <c r="B221" s="51" t="s">
        <v>98</v>
      </c>
      <c r="C221" s="51" t="s">
        <v>68</v>
      </c>
      <c r="D221" s="51" t="s">
        <v>111</v>
      </c>
      <c r="E221" s="51" t="s">
        <v>15</v>
      </c>
      <c r="F221" s="51" t="s">
        <v>138</v>
      </c>
      <c r="G221" s="51"/>
      <c r="H221" s="51"/>
      <c r="I221" s="56">
        <f>I222</f>
        <v>718.2</v>
      </c>
      <c r="J221" s="56">
        <f>J222</f>
        <v>0</v>
      </c>
      <c r="K221" s="57">
        <f t="shared" si="21"/>
        <v>718.2</v>
      </c>
      <c r="L221" s="167"/>
      <c r="M221" s="167"/>
      <c r="N221" s="136"/>
      <c r="O221" s="168"/>
    </row>
    <row r="222" spans="1:15" s="41" customFormat="1" ht="15">
      <c r="A222" s="208" t="s">
        <v>119</v>
      </c>
      <c r="B222" s="52" t="s">
        <v>98</v>
      </c>
      <c r="C222" s="52" t="s">
        <v>68</v>
      </c>
      <c r="D222" s="52" t="s">
        <v>111</v>
      </c>
      <c r="E222" s="52" t="s">
        <v>15</v>
      </c>
      <c r="F222" s="52" t="s">
        <v>138</v>
      </c>
      <c r="G222" s="52" t="s">
        <v>103</v>
      </c>
      <c r="H222" s="52"/>
      <c r="I222" s="58">
        <v>718.2</v>
      </c>
      <c r="J222" s="58">
        <v>0</v>
      </c>
      <c r="K222" s="59">
        <f t="shared" si="21"/>
        <v>718.2</v>
      </c>
      <c r="L222" s="138"/>
      <c r="M222" s="138"/>
      <c r="N222" s="169"/>
      <c r="O222" s="168"/>
    </row>
    <row r="223" spans="1:15" s="41" customFormat="1" ht="15.75">
      <c r="A223" s="77" t="s">
        <v>148</v>
      </c>
      <c r="B223" s="51">
        <v>163</v>
      </c>
      <c r="C223" s="51" t="s">
        <v>68</v>
      </c>
      <c r="D223" s="51" t="s">
        <v>111</v>
      </c>
      <c r="E223" s="51" t="s">
        <v>15</v>
      </c>
      <c r="F223" s="51" t="s">
        <v>147</v>
      </c>
      <c r="G223" s="51"/>
      <c r="H223" s="51"/>
      <c r="I223" s="56">
        <f>I224</f>
        <v>7.9</v>
      </c>
      <c r="J223" s="56">
        <f>J224</f>
        <v>0</v>
      </c>
      <c r="K223" s="57">
        <f t="shared" si="21"/>
        <v>7.9</v>
      </c>
      <c r="L223" s="139"/>
      <c r="M223" s="139"/>
      <c r="N223" s="136"/>
      <c r="O223" s="168"/>
    </row>
    <row r="224" spans="1:15" s="41" customFormat="1" ht="30">
      <c r="A224" s="77" t="s">
        <v>150</v>
      </c>
      <c r="B224" s="51">
        <v>163</v>
      </c>
      <c r="C224" s="51" t="s">
        <v>68</v>
      </c>
      <c r="D224" s="51" t="s">
        <v>111</v>
      </c>
      <c r="E224" s="51" t="s">
        <v>15</v>
      </c>
      <c r="F224" s="51" t="s">
        <v>149</v>
      </c>
      <c r="G224" s="51"/>
      <c r="H224" s="51"/>
      <c r="I224" s="56">
        <f>I225</f>
        <v>7.9</v>
      </c>
      <c r="J224" s="56">
        <f>J225</f>
        <v>0</v>
      </c>
      <c r="K224" s="57">
        <f t="shared" si="21"/>
        <v>7.9</v>
      </c>
      <c r="L224" s="138"/>
      <c r="M224" s="138"/>
      <c r="N224" s="136"/>
      <c r="O224" s="168"/>
    </row>
    <row r="225" spans="1:15" s="41" customFormat="1" ht="15.75">
      <c r="A225" s="78" t="s">
        <v>119</v>
      </c>
      <c r="B225" s="52">
        <v>163</v>
      </c>
      <c r="C225" s="52" t="s">
        <v>68</v>
      </c>
      <c r="D225" s="52" t="s">
        <v>111</v>
      </c>
      <c r="E225" s="52" t="s">
        <v>15</v>
      </c>
      <c r="F225" s="52" t="s">
        <v>149</v>
      </c>
      <c r="G225" s="52" t="s">
        <v>103</v>
      </c>
      <c r="H225" s="52"/>
      <c r="I225" s="58">
        <v>7.9</v>
      </c>
      <c r="J225" s="58">
        <v>0</v>
      </c>
      <c r="K225" s="59">
        <f t="shared" si="21"/>
        <v>7.9</v>
      </c>
      <c r="L225" s="138"/>
      <c r="M225" s="138"/>
      <c r="N225" s="169"/>
      <c r="O225" s="168"/>
    </row>
    <row r="226" spans="1:15" s="41" customFormat="1" ht="45">
      <c r="A226" s="77" t="s">
        <v>465</v>
      </c>
      <c r="B226" s="51" t="s">
        <v>98</v>
      </c>
      <c r="C226" s="51" t="s">
        <v>68</v>
      </c>
      <c r="D226" s="51" t="s">
        <v>111</v>
      </c>
      <c r="E226" s="51" t="s">
        <v>493</v>
      </c>
      <c r="F226" s="52"/>
      <c r="G226" s="52"/>
      <c r="H226" s="52"/>
      <c r="I226" s="56">
        <f aca="true" t="shared" si="27" ref="I226:K228">I227</f>
        <v>0</v>
      </c>
      <c r="J226" s="56">
        <f t="shared" si="27"/>
        <v>814.3</v>
      </c>
      <c r="K226" s="57">
        <f t="shared" si="27"/>
        <v>814.3</v>
      </c>
      <c r="L226" s="138"/>
      <c r="M226" s="138"/>
      <c r="N226" s="169"/>
      <c r="O226" s="168"/>
    </row>
    <row r="227" spans="1:15" s="41" customFormat="1" ht="30">
      <c r="A227" s="200" t="s">
        <v>135</v>
      </c>
      <c r="B227" s="51" t="s">
        <v>98</v>
      </c>
      <c r="C227" s="51" t="s">
        <v>68</v>
      </c>
      <c r="D227" s="51" t="s">
        <v>111</v>
      </c>
      <c r="E227" s="51" t="s">
        <v>493</v>
      </c>
      <c r="F227" s="51" t="s">
        <v>136</v>
      </c>
      <c r="G227" s="51"/>
      <c r="H227" s="52"/>
      <c r="I227" s="56">
        <f t="shared" si="27"/>
        <v>0</v>
      </c>
      <c r="J227" s="56">
        <f t="shared" si="27"/>
        <v>814.3</v>
      </c>
      <c r="K227" s="57">
        <f t="shared" si="27"/>
        <v>814.3</v>
      </c>
      <c r="L227" s="138"/>
      <c r="M227" s="138"/>
      <c r="N227" s="169"/>
      <c r="O227" s="168"/>
    </row>
    <row r="228" spans="1:15" s="41" customFormat="1" ht="30">
      <c r="A228" s="77" t="s">
        <v>139</v>
      </c>
      <c r="B228" s="51" t="s">
        <v>98</v>
      </c>
      <c r="C228" s="51" t="s">
        <v>68</v>
      </c>
      <c r="D228" s="51" t="s">
        <v>111</v>
      </c>
      <c r="E228" s="51" t="s">
        <v>493</v>
      </c>
      <c r="F228" s="51" t="s">
        <v>138</v>
      </c>
      <c r="G228" s="51"/>
      <c r="H228" s="52"/>
      <c r="I228" s="56">
        <f t="shared" si="27"/>
        <v>0</v>
      </c>
      <c r="J228" s="56">
        <f t="shared" si="27"/>
        <v>814.3</v>
      </c>
      <c r="K228" s="57">
        <f t="shared" si="27"/>
        <v>814.3</v>
      </c>
      <c r="L228" s="138"/>
      <c r="M228" s="138"/>
      <c r="N228" s="169"/>
      <c r="O228" s="168"/>
    </row>
    <row r="229" spans="1:15" s="41" customFormat="1" ht="15.75">
      <c r="A229" s="78" t="s">
        <v>119</v>
      </c>
      <c r="B229" s="52" t="s">
        <v>98</v>
      </c>
      <c r="C229" s="52" t="s">
        <v>68</v>
      </c>
      <c r="D229" s="52" t="s">
        <v>111</v>
      </c>
      <c r="E229" s="52" t="s">
        <v>493</v>
      </c>
      <c r="F229" s="52" t="s">
        <v>138</v>
      </c>
      <c r="G229" s="52" t="s">
        <v>103</v>
      </c>
      <c r="H229" s="52"/>
      <c r="I229" s="58">
        <v>0</v>
      </c>
      <c r="J229" s="58">
        <v>814.3</v>
      </c>
      <c r="K229" s="59">
        <f>I229+J229</f>
        <v>814.3</v>
      </c>
      <c r="L229" s="138"/>
      <c r="M229" s="138"/>
      <c r="N229" s="169"/>
      <c r="O229" s="168"/>
    </row>
    <row r="230" spans="1:15" s="41" customFormat="1" ht="75">
      <c r="A230" s="200" t="s">
        <v>280</v>
      </c>
      <c r="B230" s="51" t="s">
        <v>98</v>
      </c>
      <c r="C230" s="51" t="s">
        <v>68</v>
      </c>
      <c r="D230" s="51" t="s">
        <v>111</v>
      </c>
      <c r="E230" s="51" t="s">
        <v>287</v>
      </c>
      <c r="F230" s="51"/>
      <c r="G230" s="51"/>
      <c r="H230" s="52"/>
      <c r="I230" s="56">
        <f aca="true" t="shared" si="28" ref="I230:K232">I231</f>
        <v>0</v>
      </c>
      <c r="J230" s="56">
        <f t="shared" si="28"/>
        <v>852.7</v>
      </c>
      <c r="K230" s="57">
        <f t="shared" si="28"/>
        <v>852.7</v>
      </c>
      <c r="L230" s="138"/>
      <c r="M230" s="138"/>
      <c r="N230" s="169"/>
      <c r="O230" s="168"/>
    </row>
    <row r="231" spans="1:15" s="41" customFormat="1" ht="30">
      <c r="A231" s="200" t="s">
        <v>135</v>
      </c>
      <c r="B231" s="51" t="s">
        <v>98</v>
      </c>
      <c r="C231" s="51" t="s">
        <v>68</v>
      </c>
      <c r="D231" s="51" t="s">
        <v>111</v>
      </c>
      <c r="E231" s="51" t="s">
        <v>287</v>
      </c>
      <c r="F231" s="51" t="s">
        <v>136</v>
      </c>
      <c r="G231" s="51"/>
      <c r="H231" s="52"/>
      <c r="I231" s="56">
        <f t="shared" si="28"/>
        <v>0</v>
      </c>
      <c r="J231" s="56">
        <f t="shared" si="28"/>
        <v>852.7</v>
      </c>
      <c r="K231" s="57">
        <f t="shared" si="28"/>
        <v>852.7</v>
      </c>
      <c r="L231" s="138"/>
      <c r="M231" s="138"/>
      <c r="N231" s="169"/>
      <c r="O231" s="168"/>
    </row>
    <row r="232" spans="1:15" s="41" customFormat="1" ht="30">
      <c r="A232" s="200" t="s">
        <v>139</v>
      </c>
      <c r="B232" s="51" t="s">
        <v>98</v>
      </c>
      <c r="C232" s="51" t="s">
        <v>68</v>
      </c>
      <c r="D232" s="51" t="s">
        <v>111</v>
      </c>
      <c r="E232" s="51" t="s">
        <v>287</v>
      </c>
      <c r="F232" s="51" t="s">
        <v>138</v>
      </c>
      <c r="G232" s="51"/>
      <c r="H232" s="52"/>
      <c r="I232" s="56">
        <f t="shared" si="28"/>
        <v>0</v>
      </c>
      <c r="J232" s="56">
        <f t="shared" si="28"/>
        <v>852.7</v>
      </c>
      <c r="K232" s="57">
        <f t="shared" si="28"/>
        <v>852.7</v>
      </c>
      <c r="L232" s="138"/>
      <c r="M232" s="138"/>
      <c r="N232" s="169"/>
      <c r="O232" s="168"/>
    </row>
    <row r="233" spans="1:15" s="41" customFormat="1" ht="15">
      <c r="A233" s="208" t="s">
        <v>119</v>
      </c>
      <c r="B233" s="52" t="s">
        <v>98</v>
      </c>
      <c r="C233" s="52" t="s">
        <v>68</v>
      </c>
      <c r="D233" s="52" t="s">
        <v>111</v>
      </c>
      <c r="E233" s="52" t="s">
        <v>287</v>
      </c>
      <c r="F233" s="52" t="s">
        <v>138</v>
      </c>
      <c r="G233" s="52" t="s">
        <v>103</v>
      </c>
      <c r="H233" s="52"/>
      <c r="I233" s="58">
        <v>0</v>
      </c>
      <c r="J233" s="58">
        <v>852.7</v>
      </c>
      <c r="K233" s="59">
        <f>I233+J233</f>
        <v>852.7</v>
      </c>
      <c r="L233" s="138"/>
      <c r="M233" s="138"/>
      <c r="N233" s="169"/>
      <c r="O233" s="168"/>
    </row>
    <row r="234" spans="1:15" s="41" customFormat="1" ht="15">
      <c r="A234" s="207" t="s">
        <v>55</v>
      </c>
      <c r="B234" s="53" t="s">
        <v>98</v>
      </c>
      <c r="C234" s="53" t="s">
        <v>71</v>
      </c>
      <c r="D234" s="53"/>
      <c r="E234" s="51"/>
      <c r="F234" s="51"/>
      <c r="G234" s="51"/>
      <c r="H234" s="51"/>
      <c r="I234" s="54">
        <f>I242+I235</f>
        <v>200</v>
      </c>
      <c r="J234" s="54">
        <f>J242+J235</f>
        <v>2078.3</v>
      </c>
      <c r="K234" s="54">
        <f>I234+J234</f>
        <v>2278.3</v>
      </c>
      <c r="L234" s="138"/>
      <c r="M234" s="138"/>
      <c r="N234" s="167"/>
      <c r="O234" s="166"/>
    </row>
    <row r="235" spans="1:15" s="41" customFormat="1" ht="15">
      <c r="A235" s="207" t="s">
        <v>122</v>
      </c>
      <c r="B235" s="53" t="s">
        <v>98</v>
      </c>
      <c r="C235" s="53" t="s">
        <v>71</v>
      </c>
      <c r="D235" s="53" t="s">
        <v>70</v>
      </c>
      <c r="E235" s="51"/>
      <c r="F235" s="51"/>
      <c r="G235" s="51"/>
      <c r="H235" s="51"/>
      <c r="I235" s="54">
        <f aca="true" t="shared" si="29" ref="I235:K240">I236</f>
        <v>0</v>
      </c>
      <c r="J235" s="54">
        <f t="shared" si="29"/>
        <v>2078.3</v>
      </c>
      <c r="K235" s="54">
        <f t="shared" si="29"/>
        <v>2078.3</v>
      </c>
      <c r="L235" s="138"/>
      <c r="M235" s="138"/>
      <c r="N235" s="167"/>
      <c r="O235" s="166"/>
    </row>
    <row r="236" spans="1:15" s="41" customFormat="1" ht="75">
      <c r="A236" s="77" t="s">
        <v>187</v>
      </c>
      <c r="B236" s="51" t="s">
        <v>98</v>
      </c>
      <c r="C236" s="51" t="s">
        <v>71</v>
      </c>
      <c r="D236" s="51" t="s">
        <v>70</v>
      </c>
      <c r="E236" s="51" t="s">
        <v>397</v>
      </c>
      <c r="F236" s="51"/>
      <c r="G236" s="51"/>
      <c r="H236" s="51"/>
      <c r="I236" s="57">
        <f t="shared" si="29"/>
        <v>0</v>
      </c>
      <c r="J236" s="57">
        <f t="shared" si="29"/>
        <v>2078.3</v>
      </c>
      <c r="K236" s="57">
        <f t="shared" si="29"/>
        <v>2078.3</v>
      </c>
      <c r="L236" s="138"/>
      <c r="M236" s="138"/>
      <c r="N236" s="167"/>
      <c r="O236" s="166"/>
    </row>
    <row r="237" spans="1:15" s="41" customFormat="1" ht="45">
      <c r="A237" s="200" t="s">
        <v>495</v>
      </c>
      <c r="B237" s="51" t="s">
        <v>98</v>
      </c>
      <c r="C237" s="51" t="s">
        <v>71</v>
      </c>
      <c r="D237" s="51" t="s">
        <v>70</v>
      </c>
      <c r="E237" s="51" t="s">
        <v>496</v>
      </c>
      <c r="F237" s="51"/>
      <c r="G237" s="51"/>
      <c r="H237" s="51"/>
      <c r="I237" s="57">
        <f t="shared" si="29"/>
        <v>0</v>
      </c>
      <c r="J237" s="57">
        <f t="shared" si="29"/>
        <v>2078.3</v>
      </c>
      <c r="K237" s="57">
        <f t="shared" si="29"/>
        <v>2078.3</v>
      </c>
      <c r="L237" s="138"/>
      <c r="M237" s="138"/>
      <c r="N237" s="167"/>
      <c r="O237" s="166"/>
    </row>
    <row r="238" spans="1:15" s="41" customFormat="1" ht="15.75">
      <c r="A238" s="77" t="s">
        <v>312</v>
      </c>
      <c r="B238" s="51" t="s">
        <v>98</v>
      </c>
      <c r="C238" s="51" t="s">
        <v>71</v>
      </c>
      <c r="D238" s="51" t="s">
        <v>70</v>
      </c>
      <c r="E238" s="51" t="s">
        <v>497</v>
      </c>
      <c r="F238" s="51"/>
      <c r="G238" s="51"/>
      <c r="H238" s="51"/>
      <c r="I238" s="57">
        <f t="shared" si="29"/>
        <v>0</v>
      </c>
      <c r="J238" s="57">
        <f t="shared" si="29"/>
        <v>2078.3</v>
      </c>
      <c r="K238" s="57">
        <f t="shared" si="29"/>
        <v>2078.3</v>
      </c>
      <c r="L238" s="138"/>
      <c r="M238" s="138"/>
      <c r="N238" s="167"/>
      <c r="O238" s="166"/>
    </row>
    <row r="239" spans="1:15" s="41" customFormat="1" ht="30">
      <c r="A239" s="203" t="s">
        <v>429</v>
      </c>
      <c r="B239" s="51" t="s">
        <v>98</v>
      </c>
      <c r="C239" s="51" t="s">
        <v>71</v>
      </c>
      <c r="D239" s="51" t="s">
        <v>70</v>
      </c>
      <c r="E239" s="51" t="s">
        <v>497</v>
      </c>
      <c r="F239" s="51" t="s">
        <v>238</v>
      </c>
      <c r="G239" s="51"/>
      <c r="H239" s="51"/>
      <c r="I239" s="57">
        <f t="shared" si="29"/>
        <v>0</v>
      </c>
      <c r="J239" s="57">
        <f t="shared" si="29"/>
        <v>2078.3</v>
      </c>
      <c r="K239" s="57">
        <f t="shared" si="29"/>
        <v>2078.3</v>
      </c>
      <c r="L239" s="138"/>
      <c r="M239" s="138"/>
      <c r="N239" s="167"/>
      <c r="O239" s="166"/>
    </row>
    <row r="240" spans="1:15" s="41" customFormat="1" ht="15">
      <c r="A240" s="203" t="s">
        <v>268</v>
      </c>
      <c r="B240" s="51" t="s">
        <v>98</v>
      </c>
      <c r="C240" s="51" t="s">
        <v>71</v>
      </c>
      <c r="D240" s="51" t="s">
        <v>70</v>
      </c>
      <c r="E240" s="51" t="s">
        <v>497</v>
      </c>
      <c r="F240" s="51" t="s">
        <v>33</v>
      </c>
      <c r="G240" s="51"/>
      <c r="H240" s="51"/>
      <c r="I240" s="57">
        <f t="shared" si="29"/>
        <v>0</v>
      </c>
      <c r="J240" s="57">
        <f t="shared" si="29"/>
        <v>2078.3</v>
      </c>
      <c r="K240" s="57">
        <f t="shared" si="29"/>
        <v>2078.3</v>
      </c>
      <c r="L240" s="138"/>
      <c r="M240" s="138"/>
      <c r="N240" s="167"/>
      <c r="O240" s="166"/>
    </row>
    <row r="241" spans="1:15" s="41" customFormat="1" ht="15">
      <c r="A241" s="208" t="s">
        <v>119</v>
      </c>
      <c r="B241" s="52" t="s">
        <v>98</v>
      </c>
      <c r="C241" s="52" t="s">
        <v>71</v>
      </c>
      <c r="D241" s="52" t="s">
        <v>70</v>
      </c>
      <c r="E241" s="52" t="s">
        <v>497</v>
      </c>
      <c r="F241" s="52" t="s">
        <v>33</v>
      </c>
      <c r="G241" s="52" t="s">
        <v>103</v>
      </c>
      <c r="H241" s="51"/>
      <c r="I241" s="59">
        <v>0</v>
      </c>
      <c r="J241" s="59">
        <v>2078.3</v>
      </c>
      <c r="K241" s="59">
        <f>I241+J241</f>
        <v>2078.3</v>
      </c>
      <c r="L241" s="138"/>
      <c r="M241" s="138"/>
      <c r="N241" s="167"/>
      <c r="O241" s="166"/>
    </row>
    <row r="242" spans="1:42" s="29" customFormat="1" ht="28.5">
      <c r="A242" s="207" t="s">
        <v>87</v>
      </c>
      <c r="B242" s="53" t="s">
        <v>98</v>
      </c>
      <c r="C242" s="53" t="s">
        <v>71</v>
      </c>
      <c r="D242" s="53" t="s">
        <v>83</v>
      </c>
      <c r="E242" s="51"/>
      <c r="F242" s="51"/>
      <c r="G242" s="51"/>
      <c r="H242" s="51"/>
      <c r="I242" s="55">
        <f aca="true" t="shared" si="30" ref="I242:J246">I243</f>
        <v>200</v>
      </c>
      <c r="J242" s="55">
        <f t="shared" si="30"/>
        <v>0</v>
      </c>
      <c r="K242" s="54">
        <f t="shared" si="21"/>
        <v>200</v>
      </c>
      <c r="L242" s="138"/>
      <c r="M242" s="138"/>
      <c r="N242" s="145"/>
      <c r="O242" s="166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</row>
    <row r="243" spans="1:42" s="29" customFormat="1" ht="30">
      <c r="A243" s="200" t="s">
        <v>37</v>
      </c>
      <c r="B243" s="51" t="s">
        <v>98</v>
      </c>
      <c r="C243" s="51" t="s">
        <v>71</v>
      </c>
      <c r="D243" s="51" t="s">
        <v>83</v>
      </c>
      <c r="E243" s="51" t="s">
        <v>283</v>
      </c>
      <c r="F243" s="51"/>
      <c r="G243" s="51"/>
      <c r="H243" s="51"/>
      <c r="I243" s="56">
        <f t="shared" si="30"/>
        <v>200</v>
      </c>
      <c r="J243" s="56">
        <f t="shared" si="30"/>
        <v>0</v>
      </c>
      <c r="K243" s="57">
        <f>K244</f>
        <v>200</v>
      </c>
      <c r="L243" s="138"/>
      <c r="M243" s="138"/>
      <c r="N243" s="136"/>
      <c r="O243" s="16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</row>
    <row r="244" spans="1:42" s="29" customFormat="1" ht="60">
      <c r="A244" s="200" t="s">
        <v>245</v>
      </c>
      <c r="B244" s="51" t="s">
        <v>98</v>
      </c>
      <c r="C244" s="51" t="s">
        <v>71</v>
      </c>
      <c r="D244" s="51" t="s">
        <v>83</v>
      </c>
      <c r="E244" s="51" t="s">
        <v>427</v>
      </c>
      <c r="F244" s="51"/>
      <c r="G244" s="51"/>
      <c r="H244" s="51"/>
      <c r="I244" s="56">
        <f t="shared" si="30"/>
        <v>200</v>
      </c>
      <c r="J244" s="56">
        <f t="shared" si="30"/>
        <v>0</v>
      </c>
      <c r="K244" s="57">
        <f t="shared" si="21"/>
        <v>200</v>
      </c>
      <c r="L244" s="138"/>
      <c r="M244" s="138"/>
      <c r="N244" s="136"/>
      <c r="O244" s="16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</row>
    <row r="245" spans="1:42" s="29" customFormat="1" ht="30">
      <c r="A245" s="200" t="s">
        <v>135</v>
      </c>
      <c r="B245" s="51" t="s">
        <v>98</v>
      </c>
      <c r="C245" s="51" t="s">
        <v>71</v>
      </c>
      <c r="D245" s="51" t="s">
        <v>83</v>
      </c>
      <c r="E245" s="51" t="s">
        <v>427</v>
      </c>
      <c r="F245" s="51" t="s">
        <v>136</v>
      </c>
      <c r="G245" s="51"/>
      <c r="H245" s="51"/>
      <c r="I245" s="56">
        <f t="shared" si="30"/>
        <v>200</v>
      </c>
      <c r="J245" s="56">
        <f t="shared" si="30"/>
        <v>0</v>
      </c>
      <c r="K245" s="57">
        <f t="shared" si="21"/>
        <v>200</v>
      </c>
      <c r="L245" s="138"/>
      <c r="M245" s="138"/>
      <c r="N245" s="136"/>
      <c r="O245" s="16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</row>
    <row r="246" spans="1:42" s="29" customFormat="1" ht="30">
      <c r="A246" s="77" t="s">
        <v>139</v>
      </c>
      <c r="B246" s="51" t="s">
        <v>98</v>
      </c>
      <c r="C246" s="51" t="s">
        <v>71</v>
      </c>
      <c r="D246" s="51" t="s">
        <v>83</v>
      </c>
      <c r="E246" s="51" t="s">
        <v>427</v>
      </c>
      <c r="F246" s="51" t="s">
        <v>138</v>
      </c>
      <c r="G246" s="51"/>
      <c r="H246" s="51"/>
      <c r="I246" s="56">
        <f t="shared" si="30"/>
        <v>200</v>
      </c>
      <c r="J246" s="56">
        <f t="shared" si="30"/>
        <v>0</v>
      </c>
      <c r="K246" s="57">
        <f t="shared" si="21"/>
        <v>200</v>
      </c>
      <c r="L246" s="138"/>
      <c r="M246" s="138"/>
      <c r="N246" s="136"/>
      <c r="O246" s="16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</row>
    <row r="247" spans="1:42" s="29" customFormat="1" ht="18">
      <c r="A247" s="78" t="s">
        <v>119</v>
      </c>
      <c r="B247" s="52" t="s">
        <v>98</v>
      </c>
      <c r="C247" s="52" t="s">
        <v>71</v>
      </c>
      <c r="D247" s="52" t="s">
        <v>83</v>
      </c>
      <c r="E247" s="52" t="s">
        <v>427</v>
      </c>
      <c r="F247" s="52" t="s">
        <v>138</v>
      </c>
      <c r="G247" s="52" t="s">
        <v>103</v>
      </c>
      <c r="H247" s="52"/>
      <c r="I247" s="58">
        <v>200</v>
      </c>
      <c r="J247" s="58">
        <v>0</v>
      </c>
      <c r="K247" s="59">
        <f t="shared" si="21"/>
        <v>200</v>
      </c>
      <c r="L247" s="138"/>
      <c r="M247" s="138"/>
      <c r="N247" s="169"/>
      <c r="O247" s="16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</row>
    <row r="248" spans="1:42" s="29" customFormat="1" ht="18">
      <c r="A248" s="207" t="s">
        <v>56</v>
      </c>
      <c r="B248" s="53" t="s">
        <v>98</v>
      </c>
      <c r="C248" s="53" t="s">
        <v>73</v>
      </c>
      <c r="D248" s="51"/>
      <c r="E248" s="51"/>
      <c r="F248" s="51"/>
      <c r="G248" s="51"/>
      <c r="H248" s="51"/>
      <c r="I248" s="55">
        <f>I249+I255</f>
        <v>2466</v>
      </c>
      <c r="J248" s="55">
        <f>J249+J255</f>
        <v>375</v>
      </c>
      <c r="K248" s="54">
        <f t="shared" si="21"/>
        <v>2841</v>
      </c>
      <c r="L248" s="138"/>
      <c r="M248" s="138"/>
      <c r="N248" s="145"/>
      <c r="O248" s="166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</row>
    <row r="249" spans="1:42" s="29" customFormat="1" ht="18">
      <c r="A249" s="207" t="s">
        <v>57</v>
      </c>
      <c r="B249" s="53" t="s">
        <v>98</v>
      </c>
      <c r="C249" s="53" t="s">
        <v>73</v>
      </c>
      <c r="D249" s="53" t="s">
        <v>68</v>
      </c>
      <c r="E249" s="51"/>
      <c r="F249" s="51"/>
      <c r="G249" s="51"/>
      <c r="H249" s="51"/>
      <c r="I249" s="55">
        <f aca="true" t="shared" si="31" ref="I249:J253">I250</f>
        <v>2066</v>
      </c>
      <c r="J249" s="55">
        <f t="shared" si="31"/>
        <v>0</v>
      </c>
      <c r="K249" s="54">
        <f t="shared" si="21"/>
        <v>2066</v>
      </c>
      <c r="L249" s="138"/>
      <c r="M249" s="138"/>
      <c r="N249" s="145"/>
      <c r="O249" s="166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</row>
    <row r="250" spans="1:42" s="29" customFormat="1" ht="30">
      <c r="A250" s="200" t="s">
        <v>37</v>
      </c>
      <c r="B250" s="51" t="s">
        <v>98</v>
      </c>
      <c r="C250" s="51" t="s">
        <v>73</v>
      </c>
      <c r="D250" s="51" t="s">
        <v>68</v>
      </c>
      <c r="E250" s="51" t="s">
        <v>283</v>
      </c>
      <c r="F250" s="51"/>
      <c r="G250" s="51"/>
      <c r="H250" s="51"/>
      <c r="I250" s="56">
        <f t="shared" si="31"/>
        <v>2066</v>
      </c>
      <c r="J250" s="56">
        <f t="shared" si="31"/>
        <v>0</v>
      </c>
      <c r="K250" s="57">
        <f aca="true" t="shared" si="32" ref="K250:K322">I250+J250</f>
        <v>2066</v>
      </c>
      <c r="L250" s="138"/>
      <c r="M250" s="138"/>
      <c r="N250" s="136"/>
      <c r="O250" s="16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</row>
    <row r="251" spans="1:42" s="29" customFormat="1" ht="60">
      <c r="A251" s="200" t="s">
        <v>470</v>
      </c>
      <c r="B251" s="51" t="s">
        <v>98</v>
      </c>
      <c r="C251" s="51" t="s">
        <v>73</v>
      </c>
      <c r="D251" s="51" t="s">
        <v>68</v>
      </c>
      <c r="E251" s="51" t="s">
        <v>426</v>
      </c>
      <c r="F251" s="51"/>
      <c r="G251" s="51"/>
      <c r="H251" s="51"/>
      <c r="I251" s="56">
        <f t="shared" si="31"/>
        <v>2066</v>
      </c>
      <c r="J251" s="56">
        <f t="shared" si="31"/>
        <v>0</v>
      </c>
      <c r="K251" s="57">
        <f t="shared" si="32"/>
        <v>2066</v>
      </c>
      <c r="L251" s="138"/>
      <c r="M251" s="138"/>
      <c r="N251" s="136"/>
      <c r="O251" s="16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</row>
    <row r="252" spans="1:42" s="29" customFormat="1" ht="30">
      <c r="A252" s="200" t="s">
        <v>135</v>
      </c>
      <c r="B252" s="51" t="s">
        <v>98</v>
      </c>
      <c r="C252" s="51" t="s">
        <v>73</v>
      </c>
      <c r="D252" s="51" t="s">
        <v>68</v>
      </c>
      <c r="E252" s="51" t="s">
        <v>426</v>
      </c>
      <c r="F252" s="51" t="s">
        <v>136</v>
      </c>
      <c r="G252" s="51"/>
      <c r="H252" s="51"/>
      <c r="I252" s="56">
        <f t="shared" si="31"/>
        <v>2066</v>
      </c>
      <c r="J252" s="56">
        <f t="shared" si="31"/>
        <v>0</v>
      </c>
      <c r="K252" s="57">
        <f t="shared" si="32"/>
        <v>2066</v>
      </c>
      <c r="L252" s="138"/>
      <c r="M252" s="138"/>
      <c r="N252" s="136"/>
      <c r="O252" s="16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</row>
    <row r="253" spans="1:42" s="29" customFormat="1" ht="30">
      <c r="A253" s="77" t="s">
        <v>139</v>
      </c>
      <c r="B253" s="51" t="s">
        <v>98</v>
      </c>
      <c r="C253" s="51" t="s">
        <v>73</v>
      </c>
      <c r="D253" s="51" t="s">
        <v>68</v>
      </c>
      <c r="E253" s="51" t="s">
        <v>426</v>
      </c>
      <c r="F253" s="51" t="s">
        <v>138</v>
      </c>
      <c r="G253" s="51"/>
      <c r="H253" s="51"/>
      <c r="I253" s="56">
        <f t="shared" si="31"/>
        <v>2066</v>
      </c>
      <c r="J253" s="56">
        <f t="shared" si="31"/>
        <v>0</v>
      </c>
      <c r="K253" s="57">
        <f t="shared" si="32"/>
        <v>2066</v>
      </c>
      <c r="L253" s="138"/>
      <c r="M253" s="138"/>
      <c r="N253" s="136"/>
      <c r="O253" s="16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</row>
    <row r="254" spans="1:42" s="29" customFormat="1" ht="18">
      <c r="A254" s="78" t="s">
        <v>119</v>
      </c>
      <c r="B254" s="52" t="s">
        <v>98</v>
      </c>
      <c r="C254" s="52" t="s">
        <v>73</v>
      </c>
      <c r="D254" s="52" t="s">
        <v>68</v>
      </c>
      <c r="E254" s="52" t="s">
        <v>426</v>
      </c>
      <c r="F254" s="52" t="s">
        <v>138</v>
      </c>
      <c r="G254" s="52" t="s">
        <v>103</v>
      </c>
      <c r="H254" s="52"/>
      <c r="I254" s="58">
        <v>2066</v>
      </c>
      <c r="J254" s="58">
        <v>0</v>
      </c>
      <c r="K254" s="59">
        <f t="shared" si="32"/>
        <v>2066</v>
      </c>
      <c r="L254" s="138"/>
      <c r="M254" s="138"/>
      <c r="N254" s="169"/>
      <c r="O254" s="16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</row>
    <row r="255" spans="1:42" s="29" customFormat="1" ht="18">
      <c r="A255" s="77" t="s">
        <v>249</v>
      </c>
      <c r="B255" s="53" t="s">
        <v>98</v>
      </c>
      <c r="C255" s="53" t="s">
        <v>73</v>
      </c>
      <c r="D255" s="53" t="s">
        <v>69</v>
      </c>
      <c r="E255" s="52"/>
      <c r="F255" s="52"/>
      <c r="G255" s="52"/>
      <c r="H255" s="52"/>
      <c r="I255" s="55">
        <f>I261+I256</f>
        <v>400</v>
      </c>
      <c r="J255" s="55">
        <f>J261+J256</f>
        <v>375</v>
      </c>
      <c r="K255" s="54">
        <f t="shared" si="32"/>
        <v>775</v>
      </c>
      <c r="L255" s="138"/>
      <c r="M255" s="138"/>
      <c r="N255" s="145"/>
      <c r="O255" s="166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</row>
    <row r="256" spans="1:42" s="29" customFormat="1" ht="30">
      <c r="A256" s="200" t="s">
        <v>37</v>
      </c>
      <c r="B256" s="53"/>
      <c r="C256" s="53"/>
      <c r="D256" s="53"/>
      <c r="E256" s="52"/>
      <c r="F256" s="52"/>
      <c r="G256" s="52"/>
      <c r="H256" s="52"/>
      <c r="I256" s="56">
        <f aca="true" t="shared" si="33" ref="I256:K259">I257</f>
        <v>0</v>
      </c>
      <c r="J256" s="56">
        <f t="shared" si="33"/>
        <v>375</v>
      </c>
      <c r="K256" s="57">
        <f t="shared" si="33"/>
        <v>375</v>
      </c>
      <c r="L256" s="138"/>
      <c r="M256" s="138"/>
      <c r="N256" s="145"/>
      <c r="O256" s="166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</row>
    <row r="257" spans="1:42" s="29" customFormat="1" ht="75">
      <c r="A257" s="200" t="s">
        <v>280</v>
      </c>
      <c r="B257" s="51" t="s">
        <v>98</v>
      </c>
      <c r="C257" s="51" t="s">
        <v>73</v>
      </c>
      <c r="D257" s="51" t="s">
        <v>69</v>
      </c>
      <c r="E257" s="51" t="s">
        <v>287</v>
      </c>
      <c r="F257" s="51"/>
      <c r="G257" s="51"/>
      <c r="H257" s="52"/>
      <c r="I257" s="56">
        <f t="shared" si="33"/>
        <v>0</v>
      </c>
      <c r="J257" s="56">
        <f t="shared" si="33"/>
        <v>375</v>
      </c>
      <c r="K257" s="57">
        <f t="shared" si="33"/>
        <v>375</v>
      </c>
      <c r="L257" s="138"/>
      <c r="M257" s="138"/>
      <c r="N257" s="145"/>
      <c r="O257" s="166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</row>
    <row r="258" spans="1:42" s="29" customFormat="1" ht="30">
      <c r="A258" s="200" t="s">
        <v>135</v>
      </c>
      <c r="B258" s="51" t="s">
        <v>98</v>
      </c>
      <c r="C258" s="51" t="s">
        <v>73</v>
      </c>
      <c r="D258" s="51" t="s">
        <v>69</v>
      </c>
      <c r="E258" s="51" t="s">
        <v>287</v>
      </c>
      <c r="F258" s="51" t="s">
        <v>136</v>
      </c>
      <c r="G258" s="51"/>
      <c r="H258" s="52"/>
      <c r="I258" s="56">
        <f t="shared" si="33"/>
        <v>0</v>
      </c>
      <c r="J258" s="56">
        <f t="shared" si="33"/>
        <v>375</v>
      </c>
      <c r="K258" s="57">
        <f t="shared" si="33"/>
        <v>375</v>
      </c>
      <c r="L258" s="138"/>
      <c r="M258" s="138"/>
      <c r="N258" s="145"/>
      <c r="O258" s="166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</row>
    <row r="259" spans="1:42" s="29" customFormat="1" ht="30">
      <c r="A259" s="200" t="s">
        <v>139</v>
      </c>
      <c r="B259" s="51" t="s">
        <v>98</v>
      </c>
      <c r="C259" s="51" t="s">
        <v>73</v>
      </c>
      <c r="D259" s="51" t="s">
        <v>69</v>
      </c>
      <c r="E259" s="51" t="s">
        <v>287</v>
      </c>
      <c r="F259" s="51" t="s">
        <v>138</v>
      </c>
      <c r="G259" s="51"/>
      <c r="H259" s="52"/>
      <c r="I259" s="56">
        <f t="shared" si="33"/>
        <v>0</v>
      </c>
      <c r="J259" s="56">
        <f t="shared" si="33"/>
        <v>375</v>
      </c>
      <c r="K259" s="57">
        <f t="shared" si="33"/>
        <v>375</v>
      </c>
      <c r="L259" s="138"/>
      <c r="M259" s="138"/>
      <c r="N259" s="145"/>
      <c r="O259" s="166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</row>
    <row r="260" spans="1:42" s="29" customFormat="1" ht="18">
      <c r="A260" s="208" t="s">
        <v>119</v>
      </c>
      <c r="B260" s="52" t="s">
        <v>98</v>
      </c>
      <c r="C260" s="52" t="s">
        <v>73</v>
      </c>
      <c r="D260" s="52" t="s">
        <v>69</v>
      </c>
      <c r="E260" s="52" t="s">
        <v>287</v>
      </c>
      <c r="F260" s="52" t="s">
        <v>138</v>
      </c>
      <c r="G260" s="52" t="s">
        <v>103</v>
      </c>
      <c r="H260" s="52"/>
      <c r="I260" s="58">
        <v>0</v>
      </c>
      <c r="J260" s="58">
        <v>375</v>
      </c>
      <c r="K260" s="59">
        <f>I260+J260</f>
        <v>375</v>
      </c>
      <c r="L260" s="138"/>
      <c r="M260" s="138"/>
      <c r="N260" s="145"/>
      <c r="O260" s="166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</row>
    <row r="261" spans="1:42" s="29" customFormat="1" ht="60">
      <c r="A261" s="77" t="s">
        <v>193</v>
      </c>
      <c r="B261" s="51" t="s">
        <v>98</v>
      </c>
      <c r="C261" s="51" t="s">
        <v>73</v>
      </c>
      <c r="D261" s="51" t="s">
        <v>69</v>
      </c>
      <c r="E261" s="51" t="s">
        <v>384</v>
      </c>
      <c r="F261" s="52"/>
      <c r="G261" s="52"/>
      <c r="H261" s="52"/>
      <c r="I261" s="56">
        <f aca="true" t="shared" si="34" ref="I261:J265">I262</f>
        <v>400</v>
      </c>
      <c r="J261" s="56">
        <f t="shared" si="34"/>
        <v>0</v>
      </c>
      <c r="K261" s="57">
        <f t="shared" si="32"/>
        <v>400</v>
      </c>
      <c r="L261" s="138"/>
      <c r="M261" s="138"/>
      <c r="N261" s="136"/>
      <c r="O261" s="16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</row>
    <row r="262" spans="1:42" s="29" customFormat="1" ht="45">
      <c r="A262" s="77" t="s">
        <v>385</v>
      </c>
      <c r="B262" s="51" t="s">
        <v>98</v>
      </c>
      <c r="C262" s="51" t="s">
        <v>73</v>
      </c>
      <c r="D262" s="51" t="s">
        <v>69</v>
      </c>
      <c r="E262" s="51" t="s">
        <v>386</v>
      </c>
      <c r="F262" s="52"/>
      <c r="G262" s="52"/>
      <c r="H262" s="52"/>
      <c r="I262" s="56">
        <f t="shared" si="34"/>
        <v>400</v>
      </c>
      <c r="J262" s="56">
        <f t="shared" si="34"/>
        <v>0</v>
      </c>
      <c r="K262" s="57">
        <f t="shared" si="32"/>
        <v>400</v>
      </c>
      <c r="L262" s="138"/>
      <c r="M262" s="138"/>
      <c r="N262" s="136"/>
      <c r="O262" s="16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</row>
    <row r="263" spans="1:42" s="29" customFormat="1" ht="18">
      <c r="A263" s="77" t="s">
        <v>312</v>
      </c>
      <c r="B263" s="51" t="s">
        <v>98</v>
      </c>
      <c r="C263" s="51" t="s">
        <v>73</v>
      </c>
      <c r="D263" s="51" t="s">
        <v>69</v>
      </c>
      <c r="E263" s="51" t="s">
        <v>387</v>
      </c>
      <c r="F263" s="52"/>
      <c r="G263" s="52"/>
      <c r="H263" s="52"/>
      <c r="I263" s="56">
        <f t="shared" si="34"/>
        <v>400</v>
      </c>
      <c r="J263" s="56">
        <f t="shared" si="34"/>
        <v>0</v>
      </c>
      <c r="K263" s="57">
        <f t="shared" si="32"/>
        <v>400</v>
      </c>
      <c r="L263" s="138"/>
      <c r="M263" s="138"/>
      <c r="N263" s="136"/>
      <c r="O263" s="16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</row>
    <row r="264" spans="1:42" s="29" customFormat="1" ht="30">
      <c r="A264" s="200" t="s">
        <v>135</v>
      </c>
      <c r="B264" s="51" t="s">
        <v>98</v>
      </c>
      <c r="C264" s="51" t="s">
        <v>73</v>
      </c>
      <c r="D264" s="51" t="s">
        <v>69</v>
      </c>
      <c r="E264" s="51" t="s">
        <v>387</v>
      </c>
      <c r="F264" s="51" t="s">
        <v>136</v>
      </c>
      <c r="G264" s="51"/>
      <c r="H264" s="52"/>
      <c r="I264" s="56">
        <f t="shared" si="34"/>
        <v>400</v>
      </c>
      <c r="J264" s="56">
        <f t="shared" si="34"/>
        <v>0</v>
      </c>
      <c r="K264" s="57">
        <f t="shared" si="32"/>
        <v>400</v>
      </c>
      <c r="L264" s="138"/>
      <c r="M264" s="138"/>
      <c r="N264" s="136"/>
      <c r="O264" s="16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</row>
    <row r="265" spans="1:42" s="29" customFormat="1" ht="30">
      <c r="A265" s="77" t="s">
        <v>139</v>
      </c>
      <c r="B265" s="51" t="s">
        <v>98</v>
      </c>
      <c r="C265" s="51" t="s">
        <v>73</v>
      </c>
      <c r="D265" s="51" t="s">
        <v>69</v>
      </c>
      <c r="E265" s="51" t="s">
        <v>387</v>
      </c>
      <c r="F265" s="51" t="s">
        <v>138</v>
      </c>
      <c r="G265" s="51"/>
      <c r="H265" s="52"/>
      <c r="I265" s="56">
        <f t="shared" si="34"/>
        <v>400</v>
      </c>
      <c r="J265" s="56">
        <f t="shared" si="34"/>
        <v>0</v>
      </c>
      <c r="K265" s="57">
        <f t="shared" si="32"/>
        <v>400</v>
      </c>
      <c r="L265" s="138"/>
      <c r="M265" s="138"/>
      <c r="N265" s="136"/>
      <c r="O265" s="16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</row>
    <row r="266" spans="1:42" s="29" customFormat="1" ht="18">
      <c r="A266" s="208" t="s">
        <v>119</v>
      </c>
      <c r="B266" s="52" t="s">
        <v>98</v>
      </c>
      <c r="C266" s="52" t="s">
        <v>73</v>
      </c>
      <c r="D266" s="52" t="s">
        <v>69</v>
      </c>
      <c r="E266" s="52" t="s">
        <v>387</v>
      </c>
      <c r="F266" s="52" t="s">
        <v>138</v>
      </c>
      <c r="G266" s="52" t="s">
        <v>103</v>
      </c>
      <c r="H266" s="52"/>
      <c r="I266" s="58">
        <v>400</v>
      </c>
      <c r="J266" s="58">
        <v>0</v>
      </c>
      <c r="K266" s="59">
        <f t="shared" si="32"/>
        <v>400</v>
      </c>
      <c r="L266" s="138"/>
      <c r="M266" s="138"/>
      <c r="N266" s="169"/>
      <c r="O266" s="16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</row>
    <row r="267" spans="1:42" s="29" customFormat="1" ht="18">
      <c r="A267" s="207" t="s">
        <v>59</v>
      </c>
      <c r="B267" s="53" t="s">
        <v>98</v>
      </c>
      <c r="C267" s="53" t="s">
        <v>75</v>
      </c>
      <c r="D267" s="53"/>
      <c r="E267" s="53"/>
      <c r="F267" s="53"/>
      <c r="G267" s="53"/>
      <c r="H267" s="52"/>
      <c r="I267" s="56">
        <f aca="true" t="shared" si="35" ref="I267:J270">I268</f>
        <v>82105.3</v>
      </c>
      <c r="J267" s="56">
        <f t="shared" si="35"/>
        <v>0</v>
      </c>
      <c r="K267" s="57">
        <f t="shared" si="32"/>
        <v>82105.3</v>
      </c>
      <c r="L267" s="138"/>
      <c r="M267" s="138"/>
      <c r="N267" s="136"/>
      <c r="O267" s="16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</row>
    <row r="268" spans="1:42" s="29" customFormat="1" ht="18">
      <c r="A268" s="209" t="s">
        <v>61</v>
      </c>
      <c r="B268" s="53" t="s">
        <v>98</v>
      </c>
      <c r="C268" s="53" t="s">
        <v>75</v>
      </c>
      <c r="D268" s="53" t="s">
        <v>74</v>
      </c>
      <c r="E268" s="53"/>
      <c r="F268" s="53"/>
      <c r="G268" s="53"/>
      <c r="H268" s="52"/>
      <c r="I268" s="56">
        <f t="shared" si="35"/>
        <v>82105.3</v>
      </c>
      <c r="J268" s="56">
        <f t="shared" si="35"/>
        <v>0</v>
      </c>
      <c r="K268" s="57">
        <f t="shared" si="32"/>
        <v>82105.3</v>
      </c>
      <c r="L268" s="138"/>
      <c r="M268" s="138"/>
      <c r="N268" s="136"/>
      <c r="O268" s="16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</row>
    <row r="269" spans="1:42" s="29" customFormat="1" ht="45">
      <c r="A269" s="200" t="s">
        <v>186</v>
      </c>
      <c r="B269" s="51" t="s">
        <v>98</v>
      </c>
      <c r="C269" s="51" t="s">
        <v>75</v>
      </c>
      <c r="D269" s="51" t="s">
        <v>74</v>
      </c>
      <c r="E269" s="51" t="s">
        <v>289</v>
      </c>
      <c r="F269" s="53"/>
      <c r="G269" s="53"/>
      <c r="H269" s="52"/>
      <c r="I269" s="56">
        <f t="shared" si="35"/>
        <v>82105.3</v>
      </c>
      <c r="J269" s="56">
        <f t="shared" si="35"/>
        <v>0</v>
      </c>
      <c r="K269" s="57">
        <f t="shared" si="32"/>
        <v>82105.3</v>
      </c>
      <c r="L269" s="138"/>
      <c r="M269" s="138"/>
      <c r="N269" s="136"/>
      <c r="O269" s="16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</row>
    <row r="270" spans="1:42" s="29" customFormat="1" ht="60">
      <c r="A270" s="77" t="s">
        <v>182</v>
      </c>
      <c r="B270" s="51" t="s">
        <v>98</v>
      </c>
      <c r="C270" s="51" t="s">
        <v>75</v>
      </c>
      <c r="D270" s="51" t="s">
        <v>74</v>
      </c>
      <c r="E270" s="51" t="s">
        <v>21</v>
      </c>
      <c r="F270" s="52"/>
      <c r="G270" s="52"/>
      <c r="H270" s="52"/>
      <c r="I270" s="56">
        <f t="shared" si="35"/>
        <v>82105.3</v>
      </c>
      <c r="J270" s="56">
        <f t="shared" si="35"/>
        <v>0</v>
      </c>
      <c r="K270" s="57">
        <f t="shared" si="32"/>
        <v>82105.3</v>
      </c>
      <c r="L270" s="138"/>
      <c r="M270" s="138"/>
      <c r="N270" s="136"/>
      <c r="O270" s="16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</row>
    <row r="271" spans="1:42" s="29" customFormat="1" ht="90">
      <c r="A271" s="77" t="s">
        <v>440</v>
      </c>
      <c r="B271" s="51" t="s">
        <v>98</v>
      </c>
      <c r="C271" s="51" t="s">
        <v>75</v>
      </c>
      <c r="D271" s="51" t="s">
        <v>74</v>
      </c>
      <c r="E271" s="51" t="s">
        <v>441</v>
      </c>
      <c r="F271" s="52"/>
      <c r="G271" s="52"/>
      <c r="H271" s="52"/>
      <c r="I271" s="56">
        <f>I272+I276</f>
        <v>82105.3</v>
      </c>
      <c r="J271" s="56">
        <f>J272+J276</f>
        <v>0</v>
      </c>
      <c r="K271" s="57">
        <f t="shared" si="32"/>
        <v>82105.3</v>
      </c>
      <c r="L271" s="138"/>
      <c r="M271" s="138"/>
      <c r="N271" s="136"/>
      <c r="O271" s="16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</row>
    <row r="272" spans="1:42" s="29" customFormat="1" ht="18">
      <c r="A272" s="77" t="s">
        <v>312</v>
      </c>
      <c r="B272" s="51" t="s">
        <v>98</v>
      </c>
      <c r="C272" s="51" t="s">
        <v>75</v>
      </c>
      <c r="D272" s="51" t="s">
        <v>74</v>
      </c>
      <c r="E272" s="51" t="s">
        <v>442</v>
      </c>
      <c r="F272" s="52"/>
      <c r="G272" s="52"/>
      <c r="H272" s="52"/>
      <c r="I272" s="56">
        <f aca="true" t="shared" si="36" ref="I272:J274">I273</f>
        <v>78000</v>
      </c>
      <c r="J272" s="56">
        <f t="shared" si="36"/>
        <v>0</v>
      </c>
      <c r="K272" s="57">
        <f t="shared" si="32"/>
        <v>78000</v>
      </c>
      <c r="L272" s="138"/>
      <c r="M272" s="138"/>
      <c r="N272" s="136"/>
      <c r="O272" s="16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</row>
    <row r="273" spans="1:42" s="29" customFormat="1" ht="30">
      <c r="A273" s="200" t="s">
        <v>429</v>
      </c>
      <c r="B273" s="51" t="s">
        <v>98</v>
      </c>
      <c r="C273" s="51" t="s">
        <v>75</v>
      </c>
      <c r="D273" s="51" t="s">
        <v>74</v>
      </c>
      <c r="E273" s="51" t="s">
        <v>442</v>
      </c>
      <c r="F273" s="51" t="s">
        <v>238</v>
      </c>
      <c r="G273" s="52"/>
      <c r="H273" s="52"/>
      <c r="I273" s="56">
        <f t="shared" si="36"/>
        <v>78000</v>
      </c>
      <c r="J273" s="56">
        <f t="shared" si="36"/>
        <v>0</v>
      </c>
      <c r="K273" s="57">
        <f t="shared" si="32"/>
        <v>78000</v>
      </c>
      <c r="L273" s="138"/>
      <c r="M273" s="138"/>
      <c r="N273" s="136"/>
      <c r="O273" s="16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</row>
    <row r="274" spans="1:42" s="29" customFormat="1" ht="18">
      <c r="A274" s="200" t="s">
        <v>268</v>
      </c>
      <c r="B274" s="51" t="s">
        <v>98</v>
      </c>
      <c r="C274" s="51" t="s">
        <v>75</v>
      </c>
      <c r="D274" s="51" t="s">
        <v>74</v>
      </c>
      <c r="E274" s="51" t="s">
        <v>442</v>
      </c>
      <c r="F274" s="51" t="s">
        <v>33</v>
      </c>
      <c r="G274" s="52"/>
      <c r="H274" s="52"/>
      <c r="I274" s="56">
        <f t="shared" si="36"/>
        <v>78000</v>
      </c>
      <c r="J274" s="56">
        <f t="shared" si="36"/>
        <v>0</v>
      </c>
      <c r="K274" s="57">
        <f t="shared" si="32"/>
        <v>78000</v>
      </c>
      <c r="L274" s="138"/>
      <c r="M274" s="138"/>
      <c r="N274" s="136"/>
      <c r="O274" s="16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</row>
    <row r="275" spans="1:42" s="29" customFormat="1" ht="18">
      <c r="A275" s="78" t="s">
        <v>120</v>
      </c>
      <c r="B275" s="52" t="s">
        <v>98</v>
      </c>
      <c r="C275" s="52" t="s">
        <v>75</v>
      </c>
      <c r="D275" s="52" t="s">
        <v>74</v>
      </c>
      <c r="E275" s="52" t="s">
        <v>442</v>
      </c>
      <c r="F275" s="52" t="s">
        <v>33</v>
      </c>
      <c r="G275" s="52" t="s">
        <v>104</v>
      </c>
      <c r="H275" s="52"/>
      <c r="I275" s="58">
        <v>78000</v>
      </c>
      <c r="J275" s="58">
        <v>0</v>
      </c>
      <c r="K275" s="59">
        <f t="shared" si="32"/>
        <v>78000</v>
      </c>
      <c r="L275" s="138"/>
      <c r="M275" s="138"/>
      <c r="N275" s="169"/>
      <c r="O275" s="16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</row>
    <row r="276" spans="1:42" s="29" customFormat="1" ht="18">
      <c r="A276" s="77" t="s">
        <v>312</v>
      </c>
      <c r="B276" s="51" t="s">
        <v>98</v>
      </c>
      <c r="C276" s="51" t="s">
        <v>75</v>
      </c>
      <c r="D276" s="51" t="s">
        <v>74</v>
      </c>
      <c r="E276" s="51" t="s">
        <v>443</v>
      </c>
      <c r="F276" s="52"/>
      <c r="G276" s="52"/>
      <c r="H276" s="52"/>
      <c r="I276" s="56">
        <f aca="true" t="shared" si="37" ref="I276:J278">I277</f>
        <v>4105.3</v>
      </c>
      <c r="J276" s="56">
        <f t="shared" si="37"/>
        <v>0</v>
      </c>
      <c r="K276" s="57">
        <f t="shared" si="32"/>
        <v>4105.3</v>
      </c>
      <c r="L276" s="138"/>
      <c r="M276" s="138"/>
      <c r="N276" s="136"/>
      <c r="O276" s="16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</row>
    <row r="277" spans="1:42" s="29" customFormat="1" ht="30">
      <c r="A277" s="200" t="s">
        <v>429</v>
      </c>
      <c r="B277" s="51" t="s">
        <v>98</v>
      </c>
      <c r="C277" s="51" t="s">
        <v>75</v>
      </c>
      <c r="D277" s="51" t="s">
        <v>74</v>
      </c>
      <c r="E277" s="51" t="s">
        <v>443</v>
      </c>
      <c r="F277" s="51" t="s">
        <v>238</v>
      </c>
      <c r="G277" s="52"/>
      <c r="H277" s="52"/>
      <c r="I277" s="56">
        <f t="shared" si="37"/>
        <v>4105.3</v>
      </c>
      <c r="J277" s="56">
        <f t="shared" si="37"/>
        <v>0</v>
      </c>
      <c r="K277" s="57">
        <f t="shared" si="32"/>
        <v>4105.3</v>
      </c>
      <c r="L277" s="138"/>
      <c r="M277" s="138"/>
      <c r="N277" s="136"/>
      <c r="O277" s="16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</row>
    <row r="278" spans="1:42" s="29" customFormat="1" ht="18">
      <c r="A278" s="200" t="s">
        <v>268</v>
      </c>
      <c r="B278" s="51" t="s">
        <v>98</v>
      </c>
      <c r="C278" s="51" t="s">
        <v>75</v>
      </c>
      <c r="D278" s="51" t="s">
        <v>74</v>
      </c>
      <c r="E278" s="51" t="s">
        <v>443</v>
      </c>
      <c r="F278" s="51" t="s">
        <v>33</v>
      </c>
      <c r="G278" s="52"/>
      <c r="H278" s="52"/>
      <c r="I278" s="56">
        <f t="shared" si="37"/>
        <v>4105.3</v>
      </c>
      <c r="J278" s="56">
        <f t="shared" si="37"/>
        <v>0</v>
      </c>
      <c r="K278" s="57">
        <f t="shared" si="32"/>
        <v>4105.3</v>
      </c>
      <c r="L278" s="138"/>
      <c r="M278" s="138"/>
      <c r="N278" s="136"/>
      <c r="O278" s="16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</row>
    <row r="279" spans="1:42" s="29" customFormat="1" ht="18">
      <c r="A279" s="78" t="s">
        <v>119</v>
      </c>
      <c r="B279" s="52" t="s">
        <v>98</v>
      </c>
      <c r="C279" s="52" t="s">
        <v>75</v>
      </c>
      <c r="D279" s="52" t="s">
        <v>74</v>
      </c>
      <c r="E279" s="52" t="s">
        <v>443</v>
      </c>
      <c r="F279" s="52" t="s">
        <v>33</v>
      </c>
      <c r="G279" s="52" t="s">
        <v>103</v>
      </c>
      <c r="H279" s="52"/>
      <c r="I279" s="58">
        <v>4105.3</v>
      </c>
      <c r="J279" s="58">
        <v>0</v>
      </c>
      <c r="K279" s="57">
        <f t="shared" si="32"/>
        <v>4105.3</v>
      </c>
      <c r="L279" s="138"/>
      <c r="M279" s="138"/>
      <c r="N279" s="169"/>
      <c r="O279" s="16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</row>
    <row r="280" spans="1:42" s="29" customFormat="1" ht="18">
      <c r="A280" s="82" t="s">
        <v>65</v>
      </c>
      <c r="B280" s="53" t="s">
        <v>98</v>
      </c>
      <c r="C280" s="53" t="s">
        <v>82</v>
      </c>
      <c r="D280" s="53"/>
      <c r="E280" s="53"/>
      <c r="F280" s="53"/>
      <c r="G280" s="53"/>
      <c r="H280" s="53"/>
      <c r="I280" s="55">
        <f aca="true" t="shared" si="38" ref="I280:J285">I281</f>
        <v>3793.8</v>
      </c>
      <c r="J280" s="55">
        <f t="shared" si="38"/>
        <v>0</v>
      </c>
      <c r="K280" s="54">
        <f t="shared" si="32"/>
        <v>3793.8</v>
      </c>
      <c r="L280" s="136"/>
      <c r="M280" s="136"/>
      <c r="N280" s="145"/>
      <c r="O280" s="166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</row>
    <row r="281" spans="1:42" s="29" customFormat="1" ht="18">
      <c r="A281" s="82" t="s">
        <v>124</v>
      </c>
      <c r="B281" s="53" t="s">
        <v>98</v>
      </c>
      <c r="C281" s="53" t="s">
        <v>82</v>
      </c>
      <c r="D281" s="53" t="s">
        <v>71</v>
      </c>
      <c r="E281" s="53"/>
      <c r="F281" s="53"/>
      <c r="G281" s="53"/>
      <c r="H281" s="53"/>
      <c r="I281" s="55">
        <f t="shared" si="38"/>
        <v>3793.8</v>
      </c>
      <c r="J281" s="55">
        <f t="shared" si="38"/>
        <v>0</v>
      </c>
      <c r="K281" s="54">
        <f t="shared" si="32"/>
        <v>3793.8</v>
      </c>
      <c r="L281" s="136"/>
      <c r="M281" s="136"/>
      <c r="N281" s="145"/>
      <c r="O281" s="166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</row>
    <row r="282" spans="1:42" s="29" customFormat="1" ht="30">
      <c r="A282" s="77" t="s">
        <v>37</v>
      </c>
      <c r="B282" s="51" t="s">
        <v>98</v>
      </c>
      <c r="C282" s="51" t="s">
        <v>82</v>
      </c>
      <c r="D282" s="51" t="s">
        <v>71</v>
      </c>
      <c r="E282" s="51" t="s">
        <v>283</v>
      </c>
      <c r="F282" s="51"/>
      <c r="G282" s="51"/>
      <c r="H282" s="51"/>
      <c r="I282" s="56">
        <f>I283</f>
        <v>3793.8</v>
      </c>
      <c r="J282" s="56">
        <f>J283</f>
        <v>0</v>
      </c>
      <c r="K282" s="57">
        <f t="shared" si="32"/>
        <v>3793.8</v>
      </c>
      <c r="L282" s="136"/>
      <c r="M282" s="136"/>
      <c r="N282" s="136"/>
      <c r="O282" s="16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</row>
    <row r="283" spans="1:42" s="29" customFormat="1" ht="105">
      <c r="A283" s="214" t="s">
        <v>456</v>
      </c>
      <c r="B283" s="51" t="s">
        <v>98</v>
      </c>
      <c r="C283" s="51" t="s">
        <v>82</v>
      </c>
      <c r="D283" s="51" t="s">
        <v>71</v>
      </c>
      <c r="E283" s="110" t="s">
        <v>455</v>
      </c>
      <c r="F283" s="52"/>
      <c r="G283" s="52"/>
      <c r="H283" s="62"/>
      <c r="I283" s="56">
        <f t="shared" si="38"/>
        <v>3793.8</v>
      </c>
      <c r="J283" s="56">
        <f t="shared" si="38"/>
        <v>0</v>
      </c>
      <c r="K283" s="57">
        <f t="shared" si="32"/>
        <v>3793.8</v>
      </c>
      <c r="L283" s="136"/>
      <c r="M283" s="136"/>
      <c r="N283" s="136"/>
      <c r="O283" s="16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</row>
    <row r="284" spans="1:42" s="29" customFormat="1" ht="30">
      <c r="A284" s="200" t="s">
        <v>429</v>
      </c>
      <c r="B284" s="51" t="s">
        <v>98</v>
      </c>
      <c r="C284" s="51" t="s">
        <v>82</v>
      </c>
      <c r="D284" s="51" t="s">
        <v>71</v>
      </c>
      <c r="E284" s="110" t="s">
        <v>455</v>
      </c>
      <c r="F284" s="51" t="s">
        <v>238</v>
      </c>
      <c r="G284" s="52"/>
      <c r="H284" s="62"/>
      <c r="I284" s="56">
        <f t="shared" si="38"/>
        <v>3793.8</v>
      </c>
      <c r="J284" s="56">
        <f t="shared" si="38"/>
        <v>0</v>
      </c>
      <c r="K284" s="57">
        <f t="shared" si="32"/>
        <v>3793.8</v>
      </c>
      <c r="L284" s="136"/>
      <c r="M284" s="136"/>
      <c r="N284" s="136"/>
      <c r="O284" s="16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</row>
    <row r="285" spans="1:42" s="29" customFormat="1" ht="18">
      <c r="A285" s="200" t="s">
        <v>34</v>
      </c>
      <c r="B285" s="51" t="s">
        <v>98</v>
      </c>
      <c r="C285" s="51" t="s">
        <v>82</v>
      </c>
      <c r="D285" s="51" t="s">
        <v>71</v>
      </c>
      <c r="E285" s="110" t="s">
        <v>455</v>
      </c>
      <c r="F285" s="51" t="s">
        <v>33</v>
      </c>
      <c r="G285" s="52"/>
      <c r="H285" s="62"/>
      <c r="I285" s="56">
        <f t="shared" si="38"/>
        <v>3793.8</v>
      </c>
      <c r="J285" s="56">
        <f t="shared" si="38"/>
        <v>0</v>
      </c>
      <c r="K285" s="57">
        <f t="shared" si="32"/>
        <v>3793.8</v>
      </c>
      <c r="L285" s="136"/>
      <c r="M285" s="136"/>
      <c r="N285" s="136"/>
      <c r="O285" s="16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</row>
    <row r="286" spans="1:42" s="29" customFormat="1" ht="18">
      <c r="A286" s="78" t="s">
        <v>120</v>
      </c>
      <c r="B286" s="52" t="s">
        <v>98</v>
      </c>
      <c r="C286" s="52" t="s">
        <v>82</v>
      </c>
      <c r="D286" s="52" t="s">
        <v>71</v>
      </c>
      <c r="E286" s="130" t="s">
        <v>455</v>
      </c>
      <c r="F286" s="52" t="s">
        <v>33</v>
      </c>
      <c r="G286" s="52" t="s">
        <v>104</v>
      </c>
      <c r="H286" s="62"/>
      <c r="I286" s="58">
        <v>3793.8</v>
      </c>
      <c r="J286" s="58">
        <v>0</v>
      </c>
      <c r="K286" s="59">
        <f t="shared" si="32"/>
        <v>3793.8</v>
      </c>
      <c r="L286" s="136"/>
      <c r="M286" s="136"/>
      <c r="N286" s="169"/>
      <c r="O286" s="16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</row>
    <row r="287" spans="1:42" s="29" customFormat="1" ht="28.5">
      <c r="A287" s="207" t="s">
        <v>107</v>
      </c>
      <c r="B287" s="53" t="s">
        <v>100</v>
      </c>
      <c r="C287" s="53"/>
      <c r="D287" s="53"/>
      <c r="E287" s="53"/>
      <c r="F287" s="53"/>
      <c r="G287" s="53"/>
      <c r="H287" s="53"/>
      <c r="I287" s="55">
        <f>I290+I441+I506+I385</f>
        <v>160501.3</v>
      </c>
      <c r="J287" s="55">
        <f>J290+J441+J506+J385</f>
        <v>-90001</v>
      </c>
      <c r="K287" s="54">
        <f t="shared" si="32"/>
        <v>70500.29999999999</v>
      </c>
      <c r="L287" s="138"/>
      <c r="M287" s="138"/>
      <c r="N287" s="145"/>
      <c r="O287" s="166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</row>
    <row r="288" spans="1:42" s="29" customFormat="1" ht="18">
      <c r="A288" s="207" t="s">
        <v>119</v>
      </c>
      <c r="B288" s="53" t="s">
        <v>100</v>
      </c>
      <c r="C288" s="53"/>
      <c r="D288" s="53"/>
      <c r="E288" s="53"/>
      <c r="F288" s="53"/>
      <c r="G288" s="53" t="s">
        <v>103</v>
      </c>
      <c r="H288" s="53"/>
      <c r="I288" s="55">
        <f>I296+I302+I305+I308+I318+I321+I333+I340+I352+I357+I363+I402+I411+I466+I475+I480+I490+I505+I512+I518+I522+I346+I391+I435+I440+I446+I499+I417+I423+I456+I360+I452+I493+I486+I462+I471+I312+I429</f>
        <v>67810.20000000001</v>
      </c>
      <c r="J288" s="55">
        <f>J296+J302+J305+J308+J318+J321+J333+J340+J352+J357+J363+J402+J411+J466+J475+J480+J490+J505+J512+J518+J522+J346+J391+J435+J440+J446+J499+J417+J423+J456+J360+J452+J493+J486+J462+J471+J312+J429</f>
        <v>-23239.999999999996</v>
      </c>
      <c r="K288" s="54">
        <f t="shared" si="32"/>
        <v>44570.20000000001</v>
      </c>
      <c r="L288" s="138"/>
      <c r="M288" s="138"/>
      <c r="N288" s="145"/>
      <c r="O288" s="166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</row>
    <row r="289" spans="1:42" s="29" customFormat="1" ht="18">
      <c r="A289" s="207" t="s">
        <v>120</v>
      </c>
      <c r="B289" s="53" t="s">
        <v>100</v>
      </c>
      <c r="C289" s="53"/>
      <c r="D289" s="53"/>
      <c r="E289" s="53"/>
      <c r="F289" s="53"/>
      <c r="G289" s="53" t="s">
        <v>104</v>
      </c>
      <c r="H289" s="53"/>
      <c r="I289" s="55">
        <f>I367+I370+I374+I377+I381+I528+I532+I536+I538+I542+I546+I552+I555+I384+I398+I327+I407</f>
        <v>92691.1</v>
      </c>
      <c r="J289" s="55">
        <f>J367+J370+J374+J377+J381+J528+J532+J536+J538+J542+J546+J552+J555+J384+J398+J327+J407</f>
        <v>-66761</v>
      </c>
      <c r="K289" s="54">
        <f t="shared" si="32"/>
        <v>25930.100000000006</v>
      </c>
      <c r="L289" s="138"/>
      <c r="M289" s="138"/>
      <c r="N289" s="145"/>
      <c r="O289" s="166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</row>
    <row r="290" spans="1:42" s="29" customFormat="1" ht="18">
      <c r="A290" s="207" t="s">
        <v>125</v>
      </c>
      <c r="B290" s="53" t="s">
        <v>100</v>
      </c>
      <c r="C290" s="53" t="s">
        <v>68</v>
      </c>
      <c r="D290" s="53"/>
      <c r="E290" s="53"/>
      <c r="F290" s="53"/>
      <c r="G290" s="53"/>
      <c r="H290" s="53"/>
      <c r="I290" s="55">
        <f>I291+I297+I328+I334+I322</f>
        <v>35377.5</v>
      </c>
      <c r="J290" s="55">
        <f>J291+J297+J328+J334+J322</f>
        <v>-5190.9</v>
      </c>
      <c r="K290" s="54">
        <f t="shared" si="32"/>
        <v>30186.6</v>
      </c>
      <c r="L290" s="138"/>
      <c r="M290" s="138"/>
      <c r="N290" s="145"/>
      <c r="O290" s="166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</row>
    <row r="291" spans="1:42" s="29" customFormat="1" ht="28.5">
      <c r="A291" s="207" t="s">
        <v>84</v>
      </c>
      <c r="B291" s="53" t="s">
        <v>100</v>
      </c>
      <c r="C291" s="53" t="s">
        <v>68</v>
      </c>
      <c r="D291" s="53" t="s">
        <v>74</v>
      </c>
      <c r="E291" s="53"/>
      <c r="F291" s="53"/>
      <c r="G291" s="53"/>
      <c r="H291" s="53"/>
      <c r="I291" s="55">
        <f>I293</f>
        <v>1507</v>
      </c>
      <c r="J291" s="55">
        <f>J293</f>
        <v>0</v>
      </c>
      <c r="K291" s="54">
        <f t="shared" si="32"/>
        <v>1507</v>
      </c>
      <c r="L291" s="138"/>
      <c r="M291" s="138"/>
      <c r="N291" s="145"/>
      <c r="O291" s="166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</row>
    <row r="292" spans="1:42" s="29" customFormat="1" ht="30">
      <c r="A292" s="200" t="s">
        <v>37</v>
      </c>
      <c r="B292" s="51" t="s">
        <v>100</v>
      </c>
      <c r="C292" s="51" t="s">
        <v>68</v>
      </c>
      <c r="D292" s="51" t="s">
        <v>74</v>
      </c>
      <c r="E292" s="51" t="s">
        <v>283</v>
      </c>
      <c r="F292" s="51"/>
      <c r="G292" s="51"/>
      <c r="H292" s="51"/>
      <c r="I292" s="56">
        <f aca="true" t="shared" si="39" ref="I292:J295">I293</f>
        <v>1507</v>
      </c>
      <c r="J292" s="56">
        <f t="shared" si="39"/>
        <v>0</v>
      </c>
      <c r="K292" s="57">
        <f t="shared" si="32"/>
        <v>1507</v>
      </c>
      <c r="L292" s="138"/>
      <c r="M292" s="138"/>
      <c r="N292" s="136"/>
      <c r="O292" s="16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</row>
    <row r="293" spans="1:42" s="29" customFormat="1" ht="45">
      <c r="A293" s="200" t="s">
        <v>261</v>
      </c>
      <c r="B293" s="51" t="s">
        <v>100</v>
      </c>
      <c r="C293" s="51" t="s">
        <v>68</v>
      </c>
      <c r="D293" s="51" t="s">
        <v>74</v>
      </c>
      <c r="E293" s="51" t="s">
        <v>414</v>
      </c>
      <c r="F293" s="51"/>
      <c r="G293" s="51"/>
      <c r="H293" s="51"/>
      <c r="I293" s="56">
        <f t="shared" si="39"/>
        <v>1507</v>
      </c>
      <c r="J293" s="56">
        <f t="shared" si="39"/>
        <v>0</v>
      </c>
      <c r="K293" s="57">
        <f t="shared" si="32"/>
        <v>1507</v>
      </c>
      <c r="L293" s="138"/>
      <c r="M293" s="138"/>
      <c r="N293" s="136"/>
      <c r="O293" s="16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</row>
    <row r="294" spans="1:42" s="29" customFormat="1" ht="90">
      <c r="A294" s="200" t="s">
        <v>267</v>
      </c>
      <c r="B294" s="51" t="s">
        <v>100</v>
      </c>
      <c r="C294" s="51" t="s">
        <v>68</v>
      </c>
      <c r="D294" s="51" t="s">
        <v>74</v>
      </c>
      <c r="E294" s="51" t="s">
        <v>414</v>
      </c>
      <c r="F294" s="51" t="s">
        <v>133</v>
      </c>
      <c r="G294" s="51"/>
      <c r="H294" s="51"/>
      <c r="I294" s="57">
        <f t="shared" si="39"/>
        <v>1507</v>
      </c>
      <c r="J294" s="57">
        <f t="shared" si="39"/>
        <v>0</v>
      </c>
      <c r="K294" s="57">
        <f t="shared" si="32"/>
        <v>1507</v>
      </c>
      <c r="L294" s="138"/>
      <c r="M294" s="138"/>
      <c r="N294" s="139"/>
      <c r="O294" s="16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</row>
    <row r="295" spans="1:42" s="29" customFormat="1" ht="30">
      <c r="A295" s="200" t="s">
        <v>137</v>
      </c>
      <c r="B295" s="51" t="s">
        <v>100</v>
      </c>
      <c r="C295" s="51" t="s">
        <v>68</v>
      </c>
      <c r="D295" s="51" t="s">
        <v>74</v>
      </c>
      <c r="E295" s="51" t="s">
        <v>414</v>
      </c>
      <c r="F295" s="51" t="s">
        <v>134</v>
      </c>
      <c r="G295" s="51"/>
      <c r="H295" s="51"/>
      <c r="I295" s="57">
        <f t="shared" si="39"/>
        <v>1507</v>
      </c>
      <c r="J295" s="57">
        <f t="shared" si="39"/>
        <v>0</v>
      </c>
      <c r="K295" s="57">
        <f t="shared" si="32"/>
        <v>1507</v>
      </c>
      <c r="L295" s="138"/>
      <c r="M295" s="138"/>
      <c r="N295" s="139"/>
      <c r="O295" s="16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</row>
    <row r="296" spans="1:42" s="29" customFormat="1" ht="18">
      <c r="A296" s="78" t="s">
        <v>119</v>
      </c>
      <c r="B296" s="52" t="s">
        <v>100</v>
      </c>
      <c r="C296" s="52" t="s">
        <v>68</v>
      </c>
      <c r="D296" s="52" t="s">
        <v>74</v>
      </c>
      <c r="E296" s="51" t="s">
        <v>414</v>
      </c>
      <c r="F296" s="52" t="s">
        <v>134</v>
      </c>
      <c r="G296" s="52" t="s">
        <v>103</v>
      </c>
      <c r="H296" s="52"/>
      <c r="I296" s="58">
        <v>1507</v>
      </c>
      <c r="J296" s="58">
        <v>0</v>
      </c>
      <c r="K296" s="59">
        <f t="shared" si="32"/>
        <v>1507</v>
      </c>
      <c r="L296" s="138"/>
      <c r="M296" s="138"/>
      <c r="N296" s="169"/>
      <c r="O296" s="16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</row>
    <row r="297" spans="1:42" s="29" customFormat="1" ht="28.5">
      <c r="A297" s="207" t="s">
        <v>51</v>
      </c>
      <c r="B297" s="53" t="s">
        <v>100</v>
      </c>
      <c r="C297" s="53" t="s">
        <v>68</v>
      </c>
      <c r="D297" s="53" t="s">
        <v>71</v>
      </c>
      <c r="E297" s="53"/>
      <c r="F297" s="53"/>
      <c r="G297" s="53"/>
      <c r="H297" s="53"/>
      <c r="I297" s="55">
        <f>I298+I313</f>
        <v>31169.1</v>
      </c>
      <c r="J297" s="55">
        <f>J298+J313</f>
        <v>-5190.9</v>
      </c>
      <c r="K297" s="54">
        <f t="shared" si="32"/>
        <v>25978.199999999997</v>
      </c>
      <c r="L297" s="138"/>
      <c r="M297" s="138"/>
      <c r="N297" s="145"/>
      <c r="O297" s="166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</row>
    <row r="298" spans="1:42" s="29" customFormat="1" ht="30">
      <c r="A298" s="200" t="s">
        <v>37</v>
      </c>
      <c r="B298" s="51" t="s">
        <v>100</v>
      </c>
      <c r="C298" s="51" t="s">
        <v>68</v>
      </c>
      <c r="D298" s="51" t="s">
        <v>71</v>
      </c>
      <c r="E298" s="51" t="s">
        <v>283</v>
      </c>
      <c r="F298" s="51"/>
      <c r="G298" s="51"/>
      <c r="H298" s="51"/>
      <c r="I298" s="56">
        <f>I299+I309</f>
        <v>31139.1</v>
      </c>
      <c r="J298" s="56">
        <f>J299+J309</f>
        <v>-5190.9</v>
      </c>
      <c r="K298" s="57">
        <f t="shared" si="32"/>
        <v>25948.199999999997</v>
      </c>
      <c r="L298" s="138"/>
      <c r="M298" s="138"/>
      <c r="N298" s="136"/>
      <c r="O298" s="16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</row>
    <row r="299" spans="1:42" s="29" customFormat="1" ht="45">
      <c r="A299" s="200" t="s">
        <v>132</v>
      </c>
      <c r="B299" s="51" t="s">
        <v>100</v>
      </c>
      <c r="C299" s="51" t="s">
        <v>68</v>
      </c>
      <c r="D299" s="51" t="s">
        <v>71</v>
      </c>
      <c r="E299" s="51" t="s">
        <v>284</v>
      </c>
      <c r="F299" s="51"/>
      <c r="G299" s="51"/>
      <c r="H299" s="51"/>
      <c r="I299" s="56">
        <f>I300+I303+I306</f>
        <v>31139.1</v>
      </c>
      <c r="J299" s="56">
        <f>J300+J303+J306</f>
        <v>-5323.2</v>
      </c>
      <c r="K299" s="57">
        <f t="shared" si="32"/>
        <v>25815.899999999998</v>
      </c>
      <c r="L299" s="138"/>
      <c r="M299" s="138"/>
      <c r="N299" s="136"/>
      <c r="O299" s="16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</row>
    <row r="300" spans="1:42" s="29" customFormat="1" ht="90">
      <c r="A300" s="200" t="s">
        <v>267</v>
      </c>
      <c r="B300" s="51" t="s">
        <v>100</v>
      </c>
      <c r="C300" s="51" t="s">
        <v>68</v>
      </c>
      <c r="D300" s="51" t="s">
        <v>71</v>
      </c>
      <c r="E300" s="51" t="s">
        <v>284</v>
      </c>
      <c r="F300" s="51" t="s">
        <v>133</v>
      </c>
      <c r="G300" s="51"/>
      <c r="H300" s="51"/>
      <c r="I300" s="57">
        <f>I301</f>
        <v>26869.2</v>
      </c>
      <c r="J300" s="57">
        <f>J301</f>
        <v>-5199.9</v>
      </c>
      <c r="K300" s="57">
        <f t="shared" si="32"/>
        <v>21669.300000000003</v>
      </c>
      <c r="L300" s="138"/>
      <c r="M300" s="138"/>
      <c r="N300" s="139"/>
      <c r="O300" s="16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</row>
    <row r="301" spans="1:42" s="29" customFormat="1" ht="30">
      <c r="A301" s="200" t="s">
        <v>137</v>
      </c>
      <c r="B301" s="51" t="s">
        <v>100</v>
      </c>
      <c r="C301" s="51" t="s">
        <v>68</v>
      </c>
      <c r="D301" s="51" t="s">
        <v>71</v>
      </c>
      <c r="E301" s="51" t="s">
        <v>284</v>
      </c>
      <c r="F301" s="51" t="s">
        <v>134</v>
      </c>
      <c r="G301" s="51"/>
      <c r="H301" s="51"/>
      <c r="I301" s="57">
        <f>I302</f>
        <v>26869.2</v>
      </c>
      <c r="J301" s="57">
        <f>J302</f>
        <v>-5199.9</v>
      </c>
      <c r="K301" s="57">
        <f t="shared" si="32"/>
        <v>21669.300000000003</v>
      </c>
      <c r="L301" s="138"/>
      <c r="M301" s="138"/>
      <c r="N301" s="139"/>
      <c r="O301" s="16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</row>
    <row r="302" spans="1:42" s="29" customFormat="1" ht="18">
      <c r="A302" s="78" t="s">
        <v>119</v>
      </c>
      <c r="B302" s="52" t="s">
        <v>100</v>
      </c>
      <c r="C302" s="52" t="s">
        <v>68</v>
      </c>
      <c r="D302" s="52" t="s">
        <v>71</v>
      </c>
      <c r="E302" s="52" t="s">
        <v>284</v>
      </c>
      <c r="F302" s="52" t="s">
        <v>134</v>
      </c>
      <c r="G302" s="52" t="s">
        <v>103</v>
      </c>
      <c r="H302" s="52"/>
      <c r="I302" s="58">
        <v>26869.2</v>
      </c>
      <c r="J302" s="58">
        <v>-5199.9</v>
      </c>
      <c r="K302" s="59">
        <f t="shared" si="32"/>
        <v>21669.300000000003</v>
      </c>
      <c r="L302" s="138"/>
      <c r="M302" s="138"/>
      <c r="N302" s="169"/>
      <c r="O302" s="16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</row>
    <row r="303" spans="1:42" s="29" customFormat="1" ht="30">
      <c r="A303" s="200" t="s">
        <v>135</v>
      </c>
      <c r="B303" s="51" t="s">
        <v>100</v>
      </c>
      <c r="C303" s="51" t="s">
        <v>68</v>
      </c>
      <c r="D303" s="51" t="s">
        <v>71</v>
      </c>
      <c r="E303" s="51" t="s">
        <v>284</v>
      </c>
      <c r="F303" s="51" t="s">
        <v>136</v>
      </c>
      <c r="G303" s="51"/>
      <c r="H303" s="51"/>
      <c r="I303" s="57">
        <f>I304</f>
        <v>4229.9</v>
      </c>
      <c r="J303" s="57">
        <f>J304</f>
        <v>-129.3</v>
      </c>
      <c r="K303" s="57">
        <f t="shared" si="32"/>
        <v>4100.599999999999</v>
      </c>
      <c r="L303" s="138"/>
      <c r="M303" s="138"/>
      <c r="N303" s="139"/>
      <c r="O303" s="16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</row>
    <row r="304" spans="1:42" s="29" customFormat="1" ht="30">
      <c r="A304" s="77" t="s">
        <v>139</v>
      </c>
      <c r="B304" s="51" t="s">
        <v>100</v>
      </c>
      <c r="C304" s="51" t="s">
        <v>68</v>
      </c>
      <c r="D304" s="51" t="s">
        <v>71</v>
      </c>
      <c r="E304" s="51" t="s">
        <v>284</v>
      </c>
      <c r="F304" s="51" t="s">
        <v>138</v>
      </c>
      <c r="G304" s="51"/>
      <c r="H304" s="51"/>
      <c r="I304" s="57">
        <f>I305</f>
        <v>4229.9</v>
      </c>
      <c r="J304" s="57">
        <f>J305</f>
        <v>-129.3</v>
      </c>
      <c r="K304" s="57">
        <f t="shared" si="32"/>
        <v>4100.599999999999</v>
      </c>
      <c r="L304" s="138"/>
      <c r="M304" s="138"/>
      <c r="N304" s="139"/>
      <c r="O304" s="16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</row>
    <row r="305" spans="1:42" s="29" customFormat="1" ht="18">
      <c r="A305" s="78" t="s">
        <v>119</v>
      </c>
      <c r="B305" s="52" t="s">
        <v>100</v>
      </c>
      <c r="C305" s="52" t="s">
        <v>68</v>
      </c>
      <c r="D305" s="52" t="s">
        <v>71</v>
      </c>
      <c r="E305" s="52" t="s">
        <v>284</v>
      </c>
      <c r="F305" s="52" t="s">
        <v>138</v>
      </c>
      <c r="G305" s="52" t="s">
        <v>103</v>
      </c>
      <c r="H305" s="52"/>
      <c r="I305" s="59">
        <v>4229.9</v>
      </c>
      <c r="J305" s="59">
        <v>-129.3</v>
      </c>
      <c r="K305" s="59">
        <f t="shared" si="32"/>
        <v>4100.599999999999</v>
      </c>
      <c r="L305" s="138"/>
      <c r="M305" s="138"/>
      <c r="N305" s="173"/>
      <c r="O305" s="16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</row>
    <row r="306" spans="1:42" s="29" customFormat="1" ht="18">
      <c r="A306" s="77" t="s">
        <v>148</v>
      </c>
      <c r="B306" s="51" t="s">
        <v>100</v>
      </c>
      <c r="C306" s="51" t="s">
        <v>68</v>
      </c>
      <c r="D306" s="51" t="s">
        <v>71</v>
      </c>
      <c r="E306" s="51" t="s">
        <v>284</v>
      </c>
      <c r="F306" s="51" t="s">
        <v>147</v>
      </c>
      <c r="G306" s="51"/>
      <c r="H306" s="51"/>
      <c r="I306" s="56">
        <f>I307</f>
        <v>40</v>
      </c>
      <c r="J306" s="56">
        <f>J307</f>
        <v>6</v>
      </c>
      <c r="K306" s="57">
        <f t="shared" si="32"/>
        <v>46</v>
      </c>
      <c r="L306" s="138"/>
      <c r="M306" s="138"/>
      <c r="N306" s="136"/>
      <c r="O306" s="16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</row>
    <row r="307" spans="1:42" s="29" customFormat="1" ht="30">
      <c r="A307" s="77" t="s">
        <v>150</v>
      </c>
      <c r="B307" s="51" t="s">
        <v>100</v>
      </c>
      <c r="C307" s="51" t="s">
        <v>68</v>
      </c>
      <c r="D307" s="51" t="s">
        <v>71</v>
      </c>
      <c r="E307" s="51" t="s">
        <v>284</v>
      </c>
      <c r="F307" s="51" t="s">
        <v>149</v>
      </c>
      <c r="G307" s="51"/>
      <c r="H307" s="51"/>
      <c r="I307" s="56">
        <f>I308</f>
        <v>40</v>
      </c>
      <c r="J307" s="56">
        <f>J308</f>
        <v>6</v>
      </c>
      <c r="K307" s="57">
        <f t="shared" si="32"/>
        <v>46</v>
      </c>
      <c r="L307" s="138"/>
      <c r="M307" s="138"/>
      <c r="N307" s="136"/>
      <c r="O307" s="16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</row>
    <row r="308" spans="1:42" s="29" customFormat="1" ht="18">
      <c r="A308" s="78" t="s">
        <v>119</v>
      </c>
      <c r="B308" s="52" t="s">
        <v>100</v>
      </c>
      <c r="C308" s="52" t="s">
        <v>68</v>
      </c>
      <c r="D308" s="52" t="s">
        <v>71</v>
      </c>
      <c r="E308" s="52" t="s">
        <v>284</v>
      </c>
      <c r="F308" s="52" t="s">
        <v>149</v>
      </c>
      <c r="G308" s="52" t="s">
        <v>103</v>
      </c>
      <c r="H308" s="52"/>
      <c r="I308" s="58">
        <v>40</v>
      </c>
      <c r="J308" s="58">
        <v>6</v>
      </c>
      <c r="K308" s="59">
        <f t="shared" si="32"/>
        <v>46</v>
      </c>
      <c r="L308" s="138"/>
      <c r="M308" s="138"/>
      <c r="N308" s="169"/>
      <c r="O308" s="16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</row>
    <row r="309" spans="1:42" s="29" customFormat="1" ht="45">
      <c r="A309" s="77" t="s">
        <v>465</v>
      </c>
      <c r="B309" s="51" t="s">
        <v>100</v>
      </c>
      <c r="C309" s="51" t="s">
        <v>68</v>
      </c>
      <c r="D309" s="51" t="s">
        <v>71</v>
      </c>
      <c r="E309" s="51" t="s">
        <v>493</v>
      </c>
      <c r="F309" s="52"/>
      <c r="G309" s="52"/>
      <c r="H309" s="52"/>
      <c r="I309" s="56">
        <f aca="true" t="shared" si="40" ref="I309:K311">I310</f>
        <v>0</v>
      </c>
      <c r="J309" s="56">
        <f t="shared" si="40"/>
        <v>132.3</v>
      </c>
      <c r="K309" s="57">
        <f t="shared" si="40"/>
        <v>132.3</v>
      </c>
      <c r="L309" s="138"/>
      <c r="M309" s="138"/>
      <c r="N309" s="169"/>
      <c r="O309" s="16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</row>
    <row r="310" spans="1:42" s="29" customFormat="1" ht="30">
      <c r="A310" s="200" t="s">
        <v>135</v>
      </c>
      <c r="B310" s="51" t="s">
        <v>100</v>
      </c>
      <c r="C310" s="51" t="s">
        <v>68</v>
      </c>
      <c r="D310" s="51" t="s">
        <v>71</v>
      </c>
      <c r="E310" s="51" t="s">
        <v>493</v>
      </c>
      <c r="F310" s="51" t="s">
        <v>136</v>
      </c>
      <c r="G310" s="51"/>
      <c r="H310" s="52"/>
      <c r="I310" s="56">
        <f t="shared" si="40"/>
        <v>0</v>
      </c>
      <c r="J310" s="56">
        <f t="shared" si="40"/>
        <v>132.3</v>
      </c>
      <c r="K310" s="57">
        <f t="shared" si="40"/>
        <v>132.3</v>
      </c>
      <c r="L310" s="138"/>
      <c r="M310" s="138"/>
      <c r="N310" s="169"/>
      <c r="O310" s="16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</row>
    <row r="311" spans="1:42" s="29" customFormat="1" ht="30">
      <c r="A311" s="77" t="s">
        <v>139</v>
      </c>
      <c r="B311" s="51" t="s">
        <v>100</v>
      </c>
      <c r="C311" s="51" t="s">
        <v>68</v>
      </c>
      <c r="D311" s="51" t="s">
        <v>71</v>
      </c>
      <c r="E311" s="51" t="s">
        <v>493</v>
      </c>
      <c r="F311" s="51" t="s">
        <v>138</v>
      </c>
      <c r="G311" s="51"/>
      <c r="H311" s="52"/>
      <c r="I311" s="56">
        <f t="shared" si="40"/>
        <v>0</v>
      </c>
      <c r="J311" s="56">
        <f t="shared" si="40"/>
        <v>132.3</v>
      </c>
      <c r="K311" s="57">
        <f t="shared" si="40"/>
        <v>132.3</v>
      </c>
      <c r="L311" s="138"/>
      <c r="M311" s="138"/>
      <c r="N311" s="169"/>
      <c r="O311" s="16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</row>
    <row r="312" spans="1:42" s="29" customFormat="1" ht="18">
      <c r="A312" s="78" t="s">
        <v>119</v>
      </c>
      <c r="B312" s="52" t="s">
        <v>100</v>
      </c>
      <c r="C312" s="52" t="s">
        <v>68</v>
      </c>
      <c r="D312" s="52" t="s">
        <v>71</v>
      </c>
      <c r="E312" s="52" t="s">
        <v>493</v>
      </c>
      <c r="F312" s="52" t="s">
        <v>138</v>
      </c>
      <c r="G312" s="52" t="s">
        <v>103</v>
      </c>
      <c r="H312" s="52"/>
      <c r="I312" s="58">
        <v>0</v>
      </c>
      <c r="J312" s="58">
        <v>132.3</v>
      </c>
      <c r="K312" s="59">
        <f>I312+J312</f>
        <v>132.3</v>
      </c>
      <c r="L312" s="138"/>
      <c r="M312" s="138"/>
      <c r="N312" s="169"/>
      <c r="O312" s="16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</row>
    <row r="313" spans="1:42" s="29" customFormat="1" ht="45">
      <c r="A313" s="77" t="s">
        <v>194</v>
      </c>
      <c r="B313" s="51" t="s">
        <v>100</v>
      </c>
      <c r="C313" s="51" t="s">
        <v>68</v>
      </c>
      <c r="D313" s="51" t="s">
        <v>71</v>
      </c>
      <c r="E313" s="51" t="s">
        <v>410</v>
      </c>
      <c r="F313" s="51"/>
      <c r="G313" s="51"/>
      <c r="H313" s="51"/>
      <c r="I313" s="56">
        <f>I314</f>
        <v>30</v>
      </c>
      <c r="J313" s="56">
        <f>J314</f>
        <v>0</v>
      </c>
      <c r="K313" s="57">
        <f t="shared" si="32"/>
        <v>30</v>
      </c>
      <c r="L313" s="138"/>
      <c r="M313" s="138"/>
      <c r="N313" s="136"/>
      <c r="O313" s="16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</row>
    <row r="314" spans="1:42" s="29" customFormat="1" ht="45">
      <c r="A314" s="77" t="s">
        <v>411</v>
      </c>
      <c r="B314" s="51" t="s">
        <v>100</v>
      </c>
      <c r="C314" s="51" t="s">
        <v>68</v>
      </c>
      <c r="D314" s="51" t="s">
        <v>71</v>
      </c>
      <c r="E314" s="51" t="s">
        <v>412</v>
      </c>
      <c r="F314" s="51"/>
      <c r="G314" s="51"/>
      <c r="H314" s="51"/>
      <c r="I314" s="56">
        <f>I315</f>
        <v>30</v>
      </c>
      <c r="J314" s="56">
        <f>J315</f>
        <v>0</v>
      </c>
      <c r="K314" s="57">
        <f t="shared" si="32"/>
        <v>30</v>
      </c>
      <c r="L314" s="138"/>
      <c r="M314" s="138"/>
      <c r="N314" s="136"/>
      <c r="O314" s="16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</row>
    <row r="315" spans="1:42" s="29" customFormat="1" ht="18">
      <c r="A315" s="77" t="s">
        <v>312</v>
      </c>
      <c r="B315" s="51" t="s">
        <v>100</v>
      </c>
      <c r="C315" s="51" t="s">
        <v>68</v>
      </c>
      <c r="D315" s="51" t="s">
        <v>71</v>
      </c>
      <c r="E315" s="51" t="s">
        <v>413</v>
      </c>
      <c r="F315" s="51"/>
      <c r="G315" s="51"/>
      <c r="H315" s="51"/>
      <c r="I315" s="56">
        <f>I316+I319</f>
        <v>30</v>
      </c>
      <c r="J315" s="56">
        <f>J316+J319</f>
        <v>0</v>
      </c>
      <c r="K315" s="57">
        <f t="shared" si="32"/>
        <v>30</v>
      </c>
      <c r="L315" s="138"/>
      <c r="M315" s="138"/>
      <c r="N315" s="136"/>
      <c r="O315" s="16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</row>
    <row r="316" spans="1:42" s="29" customFormat="1" ht="90">
      <c r="A316" s="200" t="s">
        <v>267</v>
      </c>
      <c r="B316" s="51" t="s">
        <v>100</v>
      </c>
      <c r="C316" s="51" t="s">
        <v>68</v>
      </c>
      <c r="D316" s="51" t="s">
        <v>71</v>
      </c>
      <c r="E316" s="51" t="s">
        <v>413</v>
      </c>
      <c r="F316" s="51" t="s">
        <v>133</v>
      </c>
      <c r="G316" s="51"/>
      <c r="H316" s="51"/>
      <c r="I316" s="57">
        <f>I317</f>
        <v>10</v>
      </c>
      <c r="J316" s="57">
        <f>J317</f>
        <v>0</v>
      </c>
      <c r="K316" s="57">
        <f t="shared" si="32"/>
        <v>10</v>
      </c>
      <c r="L316" s="138"/>
      <c r="M316" s="138"/>
      <c r="N316" s="139"/>
      <c r="O316" s="16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</row>
    <row r="317" spans="1:42" s="29" customFormat="1" ht="30">
      <c r="A317" s="200" t="s">
        <v>137</v>
      </c>
      <c r="B317" s="51" t="s">
        <v>100</v>
      </c>
      <c r="C317" s="51" t="s">
        <v>68</v>
      </c>
      <c r="D317" s="51" t="s">
        <v>71</v>
      </c>
      <c r="E317" s="51" t="s">
        <v>413</v>
      </c>
      <c r="F317" s="51" t="s">
        <v>134</v>
      </c>
      <c r="G317" s="51"/>
      <c r="H317" s="51"/>
      <c r="I317" s="56">
        <f>I318</f>
        <v>10</v>
      </c>
      <c r="J317" s="56">
        <f>J318</f>
        <v>0</v>
      </c>
      <c r="K317" s="57">
        <f t="shared" si="32"/>
        <v>10</v>
      </c>
      <c r="L317" s="138"/>
      <c r="M317" s="138"/>
      <c r="N317" s="136"/>
      <c r="O317" s="16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</row>
    <row r="318" spans="1:42" s="29" customFormat="1" ht="18">
      <c r="A318" s="78" t="s">
        <v>119</v>
      </c>
      <c r="B318" s="52" t="s">
        <v>100</v>
      </c>
      <c r="C318" s="52" t="s">
        <v>68</v>
      </c>
      <c r="D318" s="52" t="s">
        <v>71</v>
      </c>
      <c r="E318" s="52" t="s">
        <v>413</v>
      </c>
      <c r="F318" s="52" t="s">
        <v>134</v>
      </c>
      <c r="G318" s="52" t="s">
        <v>103</v>
      </c>
      <c r="H318" s="52"/>
      <c r="I318" s="58">
        <v>10</v>
      </c>
      <c r="J318" s="58">
        <v>0</v>
      </c>
      <c r="K318" s="59">
        <f t="shared" si="32"/>
        <v>10</v>
      </c>
      <c r="L318" s="138"/>
      <c r="M318" s="138"/>
      <c r="N318" s="169"/>
      <c r="O318" s="16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</row>
    <row r="319" spans="1:42" s="29" customFormat="1" ht="30">
      <c r="A319" s="200" t="s">
        <v>135</v>
      </c>
      <c r="B319" s="51" t="s">
        <v>100</v>
      </c>
      <c r="C319" s="51" t="s">
        <v>68</v>
      </c>
      <c r="D319" s="51" t="s">
        <v>71</v>
      </c>
      <c r="E319" s="51" t="s">
        <v>413</v>
      </c>
      <c r="F319" s="51" t="s">
        <v>136</v>
      </c>
      <c r="G319" s="51"/>
      <c r="H319" s="51"/>
      <c r="I319" s="57">
        <f>I320</f>
        <v>20</v>
      </c>
      <c r="J319" s="57">
        <f>J320</f>
        <v>0</v>
      </c>
      <c r="K319" s="57">
        <f t="shared" si="32"/>
        <v>20</v>
      </c>
      <c r="L319" s="138"/>
      <c r="M319" s="138"/>
      <c r="N319" s="139"/>
      <c r="O319" s="16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</row>
    <row r="320" spans="1:42" s="29" customFormat="1" ht="30">
      <c r="A320" s="77" t="s">
        <v>139</v>
      </c>
      <c r="B320" s="51" t="s">
        <v>100</v>
      </c>
      <c r="C320" s="51" t="s">
        <v>68</v>
      </c>
      <c r="D320" s="51" t="s">
        <v>71</v>
      </c>
      <c r="E320" s="51" t="s">
        <v>413</v>
      </c>
      <c r="F320" s="51" t="s">
        <v>138</v>
      </c>
      <c r="G320" s="51"/>
      <c r="H320" s="51"/>
      <c r="I320" s="57">
        <f>I321</f>
        <v>20</v>
      </c>
      <c r="J320" s="57">
        <f>J321</f>
        <v>0</v>
      </c>
      <c r="K320" s="57">
        <f t="shared" si="32"/>
        <v>20</v>
      </c>
      <c r="L320" s="138"/>
      <c r="M320" s="138"/>
      <c r="N320" s="139"/>
      <c r="O320" s="16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</row>
    <row r="321" spans="1:42" s="29" customFormat="1" ht="18">
      <c r="A321" s="208" t="s">
        <v>119</v>
      </c>
      <c r="B321" s="52" t="s">
        <v>100</v>
      </c>
      <c r="C321" s="52" t="s">
        <v>68</v>
      </c>
      <c r="D321" s="52" t="s">
        <v>71</v>
      </c>
      <c r="E321" s="52" t="s">
        <v>413</v>
      </c>
      <c r="F321" s="52" t="s">
        <v>138</v>
      </c>
      <c r="G321" s="52" t="s">
        <v>103</v>
      </c>
      <c r="H321" s="52"/>
      <c r="I321" s="59">
        <v>20</v>
      </c>
      <c r="J321" s="59">
        <v>0</v>
      </c>
      <c r="K321" s="59">
        <f t="shared" si="32"/>
        <v>20</v>
      </c>
      <c r="L321" s="138"/>
      <c r="M321" s="138"/>
      <c r="N321" s="173"/>
      <c r="O321" s="16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</row>
    <row r="322" spans="1:42" s="29" customFormat="1" ht="18">
      <c r="A322" s="207" t="s">
        <v>452</v>
      </c>
      <c r="B322" s="53" t="s">
        <v>100</v>
      </c>
      <c r="C322" s="53" t="s">
        <v>68</v>
      </c>
      <c r="D322" s="53" t="s">
        <v>73</v>
      </c>
      <c r="E322" s="53"/>
      <c r="F322" s="53"/>
      <c r="G322" s="53"/>
      <c r="H322" s="52"/>
      <c r="I322" s="54">
        <f aca="true" t="shared" si="41" ref="I322:J326">I323</f>
        <v>401.8</v>
      </c>
      <c r="J322" s="54">
        <f t="shared" si="41"/>
        <v>0</v>
      </c>
      <c r="K322" s="54">
        <f t="shared" si="32"/>
        <v>401.8</v>
      </c>
      <c r="L322" s="138"/>
      <c r="M322" s="138"/>
      <c r="N322" s="139"/>
      <c r="O322" s="16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</row>
    <row r="323" spans="1:42" s="29" customFormat="1" ht="30">
      <c r="A323" s="77" t="s">
        <v>37</v>
      </c>
      <c r="B323" s="51" t="s">
        <v>100</v>
      </c>
      <c r="C323" s="51" t="s">
        <v>68</v>
      </c>
      <c r="D323" s="51" t="s">
        <v>73</v>
      </c>
      <c r="E323" s="51" t="s">
        <v>283</v>
      </c>
      <c r="F323" s="51"/>
      <c r="G323" s="51"/>
      <c r="H323" s="52"/>
      <c r="I323" s="57">
        <f t="shared" si="41"/>
        <v>401.8</v>
      </c>
      <c r="J323" s="57">
        <f t="shared" si="41"/>
        <v>0</v>
      </c>
      <c r="K323" s="57">
        <f aca="true" t="shared" si="42" ref="K323:K389">I323+J323</f>
        <v>401.8</v>
      </c>
      <c r="L323" s="138"/>
      <c r="M323" s="138"/>
      <c r="N323" s="139"/>
      <c r="O323" s="16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</row>
    <row r="324" spans="1:42" s="29" customFormat="1" ht="90">
      <c r="A324" s="200" t="s">
        <v>5</v>
      </c>
      <c r="B324" s="51" t="s">
        <v>100</v>
      </c>
      <c r="C324" s="51" t="s">
        <v>68</v>
      </c>
      <c r="D324" s="51" t="s">
        <v>73</v>
      </c>
      <c r="E324" s="51" t="s">
        <v>6</v>
      </c>
      <c r="F324" s="51"/>
      <c r="G324" s="51"/>
      <c r="H324" s="52"/>
      <c r="I324" s="57">
        <f t="shared" si="41"/>
        <v>401.8</v>
      </c>
      <c r="J324" s="57">
        <f t="shared" si="41"/>
        <v>0</v>
      </c>
      <c r="K324" s="57">
        <f t="shared" si="42"/>
        <v>401.8</v>
      </c>
      <c r="L324" s="138"/>
      <c r="M324" s="138"/>
      <c r="N324" s="139"/>
      <c r="O324" s="16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</row>
    <row r="325" spans="1:42" s="29" customFormat="1" ht="30">
      <c r="A325" s="200" t="s">
        <v>135</v>
      </c>
      <c r="B325" s="51" t="s">
        <v>100</v>
      </c>
      <c r="C325" s="51" t="s">
        <v>68</v>
      </c>
      <c r="D325" s="51" t="s">
        <v>73</v>
      </c>
      <c r="E325" s="51" t="s">
        <v>6</v>
      </c>
      <c r="F325" s="51" t="s">
        <v>136</v>
      </c>
      <c r="G325" s="51"/>
      <c r="H325" s="52"/>
      <c r="I325" s="57">
        <f t="shared" si="41"/>
        <v>401.8</v>
      </c>
      <c r="J325" s="57">
        <f t="shared" si="41"/>
        <v>0</v>
      </c>
      <c r="K325" s="57">
        <f t="shared" si="42"/>
        <v>401.8</v>
      </c>
      <c r="L325" s="138"/>
      <c r="M325" s="138"/>
      <c r="N325" s="139"/>
      <c r="O325" s="16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</row>
    <row r="326" spans="1:42" s="29" customFormat="1" ht="30">
      <c r="A326" s="77" t="s">
        <v>139</v>
      </c>
      <c r="B326" s="51" t="s">
        <v>100</v>
      </c>
      <c r="C326" s="51" t="s">
        <v>68</v>
      </c>
      <c r="D326" s="51" t="s">
        <v>73</v>
      </c>
      <c r="E326" s="51" t="s">
        <v>6</v>
      </c>
      <c r="F326" s="51" t="s">
        <v>138</v>
      </c>
      <c r="G326" s="51"/>
      <c r="H326" s="52"/>
      <c r="I326" s="57">
        <f t="shared" si="41"/>
        <v>401.8</v>
      </c>
      <c r="J326" s="57">
        <f t="shared" si="41"/>
        <v>0</v>
      </c>
      <c r="K326" s="57">
        <f t="shared" si="42"/>
        <v>401.8</v>
      </c>
      <c r="L326" s="138"/>
      <c r="M326" s="138"/>
      <c r="N326" s="139"/>
      <c r="O326" s="16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</row>
    <row r="327" spans="1:42" s="29" customFormat="1" ht="18">
      <c r="A327" s="208" t="s">
        <v>120</v>
      </c>
      <c r="B327" s="52" t="s">
        <v>100</v>
      </c>
      <c r="C327" s="52" t="s">
        <v>68</v>
      </c>
      <c r="D327" s="52" t="s">
        <v>73</v>
      </c>
      <c r="E327" s="52" t="s">
        <v>6</v>
      </c>
      <c r="F327" s="52" t="s">
        <v>138</v>
      </c>
      <c r="G327" s="52" t="s">
        <v>104</v>
      </c>
      <c r="H327" s="52"/>
      <c r="I327" s="59">
        <v>401.8</v>
      </c>
      <c r="J327" s="59">
        <v>0</v>
      </c>
      <c r="K327" s="59">
        <f t="shared" si="42"/>
        <v>401.8</v>
      </c>
      <c r="L327" s="138"/>
      <c r="M327" s="138"/>
      <c r="N327" s="173"/>
      <c r="O327" s="16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</row>
    <row r="328" spans="1:42" s="29" customFormat="1" ht="18">
      <c r="A328" s="82" t="s">
        <v>53</v>
      </c>
      <c r="B328" s="53" t="s">
        <v>100</v>
      </c>
      <c r="C328" s="53" t="s">
        <v>68</v>
      </c>
      <c r="D328" s="53" t="s">
        <v>86</v>
      </c>
      <c r="E328" s="53"/>
      <c r="F328" s="53"/>
      <c r="G328" s="53"/>
      <c r="H328" s="53"/>
      <c r="I328" s="55">
        <f aca="true" t="shared" si="43" ref="I328:J332">I329</f>
        <v>100</v>
      </c>
      <c r="J328" s="55">
        <f t="shared" si="43"/>
        <v>0</v>
      </c>
      <c r="K328" s="54">
        <f t="shared" si="42"/>
        <v>100</v>
      </c>
      <c r="L328" s="138"/>
      <c r="M328" s="138"/>
      <c r="N328" s="145"/>
      <c r="O328" s="166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</row>
    <row r="329" spans="1:42" s="29" customFormat="1" ht="30">
      <c r="A329" s="77" t="s">
        <v>37</v>
      </c>
      <c r="B329" s="51" t="s">
        <v>100</v>
      </c>
      <c r="C329" s="51" t="s">
        <v>68</v>
      </c>
      <c r="D329" s="51" t="s">
        <v>86</v>
      </c>
      <c r="E329" s="51" t="s">
        <v>283</v>
      </c>
      <c r="F329" s="51"/>
      <c r="G329" s="51"/>
      <c r="H329" s="51"/>
      <c r="I329" s="56">
        <f t="shared" si="43"/>
        <v>100</v>
      </c>
      <c r="J329" s="56">
        <f t="shared" si="43"/>
        <v>0</v>
      </c>
      <c r="K329" s="57">
        <f t="shared" si="42"/>
        <v>100</v>
      </c>
      <c r="L329" s="138"/>
      <c r="M329" s="138"/>
      <c r="N329" s="136"/>
      <c r="O329" s="16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</row>
    <row r="330" spans="1:15" ht="45">
      <c r="A330" s="77" t="s">
        <v>262</v>
      </c>
      <c r="B330" s="51" t="s">
        <v>100</v>
      </c>
      <c r="C330" s="51" t="s">
        <v>68</v>
      </c>
      <c r="D330" s="51" t="s">
        <v>86</v>
      </c>
      <c r="E330" s="51" t="s">
        <v>409</v>
      </c>
      <c r="F330" s="51"/>
      <c r="G330" s="51"/>
      <c r="H330" s="51"/>
      <c r="I330" s="56">
        <f t="shared" si="43"/>
        <v>100</v>
      </c>
      <c r="J330" s="56">
        <f t="shared" si="43"/>
        <v>0</v>
      </c>
      <c r="K330" s="57">
        <f t="shared" si="42"/>
        <v>100</v>
      </c>
      <c r="L330" s="138"/>
      <c r="M330" s="138"/>
      <c r="N330" s="136"/>
      <c r="O330" s="168"/>
    </row>
    <row r="331" spans="1:15" ht="18">
      <c r="A331" s="200" t="s">
        <v>148</v>
      </c>
      <c r="B331" s="51" t="s">
        <v>100</v>
      </c>
      <c r="C331" s="51" t="s">
        <v>68</v>
      </c>
      <c r="D331" s="51" t="s">
        <v>86</v>
      </c>
      <c r="E331" s="51" t="s">
        <v>409</v>
      </c>
      <c r="F331" s="51" t="s">
        <v>147</v>
      </c>
      <c r="G331" s="51"/>
      <c r="H331" s="51"/>
      <c r="I331" s="57">
        <f t="shared" si="43"/>
        <v>100</v>
      </c>
      <c r="J331" s="57">
        <f t="shared" si="43"/>
        <v>0</v>
      </c>
      <c r="K331" s="57">
        <f t="shared" si="42"/>
        <v>100</v>
      </c>
      <c r="L331" s="138"/>
      <c r="M331" s="138"/>
      <c r="N331" s="139"/>
      <c r="O331" s="168"/>
    </row>
    <row r="332" spans="1:15" ht="18">
      <c r="A332" s="77" t="s">
        <v>431</v>
      </c>
      <c r="B332" s="51" t="s">
        <v>100</v>
      </c>
      <c r="C332" s="51" t="s">
        <v>68</v>
      </c>
      <c r="D332" s="51" t="s">
        <v>86</v>
      </c>
      <c r="E332" s="51" t="s">
        <v>409</v>
      </c>
      <c r="F332" s="51" t="s">
        <v>430</v>
      </c>
      <c r="G332" s="51"/>
      <c r="H332" s="51"/>
      <c r="I332" s="57">
        <f t="shared" si="43"/>
        <v>100</v>
      </c>
      <c r="J332" s="57">
        <f t="shared" si="43"/>
        <v>0</v>
      </c>
      <c r="K332" s="57">
        <f t="shared" si="42"/>
        <v>100</v>
      </c>
      <c r="L332" s="138"/>
      <c r="M332" s="138"/>
      <c r="N332" s="139"/>
      <c r="O332" s="168"/>
    </row>
    <row r="333" spans="1:15" ht="18">
      <c r="A333" s="208" t="s">
        <v>119</v>
      </c>
      <c r="B333" s="52" t="s">
        <v>100</v>
      </c>
      <c r="C333" s="52" t="s">
        <v>68</v>
      </c>
      <c r="D333" s="52" t="s">
        <v>86</v>
      </c>
      <c r="E333" s="52" t="s">
        <v>409</v>
      </c>
      <c r="F333" s="52" t="s">
        <v>430</v>
      </c>
      <c r="G333" s="52" t="s">
        <v>103</v>
      </c>
      <c r="H333" s="52"/>
      <c r="I333" s="59">
        <v>100</v>
      </c>
      <c r="J333" s="59">
        <v>0</v>
      </c>
      <c r="K333" s="59">
        <f t="shared" si="42"/>
        <v>100</v>
      </c>
      <c r="L333" s="138"/>
      <c r="M333" s="138"/>
      <c r="N333" s="173"/>
      <c r="O333" s="168"/>
    </row>
    <row r="334" spans="1:15" ht="28.5">
      <c r="A334" s="207" t="s">
        <v>54</v>
      </c>
      <c r="B334" s="53" t="s">
        <v>100</v>
      </c>
      <c r="C334" s="53" t="s">
        <v>68</v>
      </c>
      <c r="D334" s="53" t="s">
        <v>111</v>
      </c>
      <c r="E334" s="53"/>
      <c r="F334" s="53"/>
      <c r="G334" s="53"/>
      <c r="H334" s="53"/>
      <c r="I334" s="54">
        <f>I335+I353+I347+I341</f>
        <v>2199.6</v>
      </c>
      <c r="J334" s="54">
        <f>J335+J353+J347+J341</f>
        <v>0</v>
      </c>
      <c r="K334" s="54">
        <f t="shared" si="42"/>
        <v>2199.6</v>
      </c>
      <c r="L334" s="138"/>
      <c r="M334" s="138"/>
      <c r="N334" s="167"/>
      <c r="O334" s="166"/>
    </row>
    <row r="335" spans="1:15" ht="45">
      <c r="A335" s="200" t="s">
        <v>444</v>
      </c>
      <c r="B335" s="51" t="s">
        <v>100</v>
      </c>
      <c r="C335" s="51" t="s">
        <v>68</v>
      </c>
      <c r="D335" s="51" t="s">
        <v>111</v>
      </c>
      <c r="E335" s="51" t="s">
        <v>406</v>
      </c>
      <c r="F335" s="51"/>
      <c r="G335" s="51"/>
      <c r="H335" s="51"/>
      <c r="I335" s="57">
        <f aca="true" t="shared" si="44" ref="I335:J339">I336</f>
        <v>50</v>
      </c>
      <c r="J335" s="57">
        <f t="shared" si="44"/>
        <v>0</v>
      </c>
      <c r="K335" s="57">
        <f t="shared" si="42"/>
        <v>50</v>
      </c>
      <c r="L335" s="138"/>
      <c r="M335" s="138"/>
      <c r="N335" s="139"/>
      <c r="O335" s="168"/>
    </row>
    <row r="336" spans="1:15" ht="120">
      <c r="A336" s="200" t="s">
        <v>446</v>
      </c>
      <c r="B336" s="51" t="s">
        <v>100</v>
      </c>
      <c r="C336" s="51" t="s">
        <v>68</v>
      </c>
      <c r="D336" s="51" t="s">
        <v>111</v>
      </c>
      <c r="E336" s="51" t="s">
        <v>407</v>
      </c>
      <c r="F336" s="51"/>
      <c r="G336" s="51"/>
      <c r="H336" s="51"/>
      <c r="I336" s="57">
        <f t="shared" si="44"/>
        <v>50</v>
      </c>
      <c r="J336" s="57">
        <f t="shared" si="44"/>
        <v>0</v>
      </c>
      <c r="K336" s="57">
        <f t="shared" si="42"/>
        <v>50</v>
      </c>
      <c r="L336" s="138"/>
      <c r="M336" s="138"/>
      <c r="N336" s="139"/>
      <c r="O336" s="168"/>
    </row>
    <row r="337" spans="1:15" ht="18">
      <c r="A337" s="77" t="s">
        <v>312</v>
      </c>
      <c r="B337" s="51" t="s">
        <v>100</v>
      </c>
      <c r="C337" s="51" t="s">
        <v>68</v>
      </c>
      <c r="D337" s="51" t="s">
        <v>111</v>
      </c>
      <c r="E337" s="51" t="s">
        <v>408</v>
      </c>
      <c r="F337" s="51"/>
      <c r="G337" s="51"/>
      <c r="H337" s="51"/>
      <c r="I337" s="57">
        <f t="shared" si="44"/>
        <v>50</v>
      </c>
      <c r="J337" s="57">
        <f t="shared" si="44"/>
        <v>0</v>
      </c>
      <c r="K337" s="57">
        <f t="shared" si="42"/>
        <v>50</v>
      </c>
      <c r="L337" s="138"/>
      <c r="M337" s="138"/>
      <c r="N337" s="139"/>
      <c r="O337" s="168"/>
    </row>
    <row r="338" spans="1:15" ht="30">
      <c r="A338" s="200" t="s">
        <v>135</v>
      </c>
      <c r="B338" s="51" t="s">
        <v>100</v>
      </c>
      <c r="C338" s="51" t="s">
        <v>68</v>
      </c>
      <c r="D338" s="51" t="s">
        <v>111</v>
      </c>
      <c r="E338" s="51" t="s">
        <v>408</v>
      </c>
      <c r="F338" s="51" t="s">
        <v>136</v>
      </c>
      <c r="G338" s="51"/>
      <c r="H338" s="51"/>
      <c r="I338" s="57">
        <f t="shared" si="44"/>
        <v>50</v>
      </c>
      <c r="J338" s="57">
        <f t="shared" si="44"/>
        <v>0</v>
      </c>
      <c r="K338" s="57">
        <f t="shared" si="42"/>
        <v>50</v>
      </c>
      <c r="L338" s="138"/>
      <c r="M338" s="138"/>
      <c r="N338" s="139"/>
      <c r="O338" s="168"/>
    </row>
    <row r="339" spans="1:15" ht="30">
      <c r="A339" s="77" t="s">
        <v>139</v>
      </c>
      <c r="B339" s="51" t="s">
        <v>100</v>
      </c>
      <c r="C339" s="51" t="s">
        <v>68</v>
      </c>
      <c r="D339" s="51" t="s">
        <v>111</v>
      </c>
      <c r="E339" s="51" t="s">
        <v>408</v>
      </c>
      <c r="F339" s="51" t="s">
        <v>138</v>
      </c>
      <c r="G339" s="51"/>
      <c r="H339" s="51"/>
      <c r="I339" s="57">
        <f t="shared" si="44"/>
        <v>50</v>
      </c>
      <c r="J339" s="57">
        <f t="shared" si="44"/>
        <v>0</v>
      </c>
      <c r="K339" s="57">
        <f t="shared" si="42"/>
        <v>50</v>
      </c>
      <c r="L339" s="138"/>
      <c r="M339" s="138"/>
      <c r="N339" s="139"/>
      <c r="O339" s="168"/>
    </row>
    <row r="340" spans="1:15" ht="18">
      <c r="A340" s="208" t="s">
        <v>119</v>
      </c>
      <c r="B340" s="52" t="s">
        <v>100</v>
      </c>
      <c r="C340" s="52" t="s">
        <v>68</v>
      </c>
      <c r="D340" s="52" t="s">
        <v>111</v>
      </c>
      <c r="E340" s="52" t="s">
        <v>408</v>
      </c>
      <c r="F340" s="52" t="s">
        <v>138</v>
      </c>
      <c r="G340" s="52" t="s">
        <v>103</v>
      </c>
      <c r="H340" s="52"/>
      <c r="I340" s="59">
        <v>50</v>
      </c>
      <c r="J340" s="59">
        <v>0</v>
      </c>
      <c r="K340" s="59">
        <f t="shared" si="42"/>
        <v>50</v>
      </c>
      <c r="L340" s="138"/>
      <c r="M340" s="138"/>
      <c r="N340" s="173"/>
      <c r="O340" s="168"/>
    </row>
    <row r="341" spans="1:15" ht="60">
      <c r="A341" s="200" t="s">
        <v>207</v>
      </c>
      <c r="B341" s="51" t="s">
        <v>100</v>
      </c>
      <c r="C341" s="51" t="s">
        <v>68</v>
      </c>
      <c r="D341" s="51" t="s">
        <v>111</v>
      </c>
      <c r="E341" s="51" t="s">
        <v>209</v>
      </c>
      <c r="F341" s="51"/>
      <c r="G341" s="51"/>
      <c r="H341" s="51"/>
      <c r="I341" s="57">
        <f aca="true" t="shared" si="45" ref="I341:J345">I342</f>
        <v>125</v>
      </c>
      <c r="J341" s="57">
        <f t="shared" si="45"/>
        <v>0</v>
      </c>
      <c r="K341" s="57">
        <f t="shared" si="42"/>
        <v>125</v>
      </c>
      <c r="L341" s="138"/>
      <c r="M341" s="138"/>
      <c r="N341" s="139"/>
      <c r="O341" s="168"/>
    </row>
    <row r="342" spans="1:15" ht="45">
      <c r="A342" s="200" t="s">
        <v>208</v>
      </c>
      <c r="B342" s="51" t="s">
        <v>100</v>
      </c>
      <c r="C342" s="51" t="s">
        <v>68</v>
      </c>
      <c r="D342" s="51" t="s">
        <v>111</v>
      </c>
      <c r="E342" s="51" t="s">
        <v>210</v>
      </c>
      <c r="F342" s="51"/>
      <c r="G342" s="51"/>
      <c r="H342" s="51"/>
      <c r="I342" s="57">
        <f t="shared" si="45"/>
        <v>125</v>
      </c>
      <c r="J342" s="57">
        <f t="shared" si="45"/>
        <v>0</v>
      </c>
      <c r="K342" s="57">
        <f t="shared" si="42"/>
        <v>125</v>
      </c>
      <c r="L342" s="138"/>
      <c r="M342" s="138"/>
      <c r="N342" s="139"/>
      <c r="O342" s="168"/>
    </row>
    <row r="343" spans="1:15" ht="18">
      <c r="A343" s="77" t="s">
        <v>312</v>
      </c>
      <c r="B343" s="51" t="s">
        <v>100</v>
      </c>
      <c r="C343" s="51" t="s">
        <v>68</v>
      </c>
      <c r="D343" s="51" t="s">
        <v>111</v>
      </c>
      <c r="E343" s="51" t="s">
        <v>211</v>
      </c>
      <c r="F343" s="51"/>
      <c r="G343" s="51"/>
      <c r="H343" s="51"/>
      <c r="I343" s="57">
        <f t="shared" si="45"/>
        <v>125</v>
      </c>
      <c r="J343" s="57">
        <f t="shared" si="45"/>
        <v>0</v>
      </c>
      <c r="K343" s="57">
        <f t="shared" si="42"/>
        <v>125</v>
      </c>
      <c r="L343" s="138"/>
      <c r="M343" s="138"/>
      <c r="N343" s="139"/>
      <c r="O343" s="168"/>
    </row>
    <row r="344" spans="1:15" ht="30">
      <c r="A344" s="200" t="s">
        <v>135</v>
      </c>
      <c r="B344" s="51" t="s">
        <v>100</v>
      </c>
      <c r="C344" s="51" t="s">
        <v>68</v>
      </c>
      <c r="D344" s="51" t="s">
        <v>111</v>
      </c>
      <c r="E344" s="51" t="s">
        <v>211</v>
      </c>
      <c r="F344" s="51" t="s">
        <v>136</v>
      </c>
      <c r="G344" s="51"/>
      <c r="H344" s="51"/>
      <c r="I344" s="57">
        <f t="shared" si="45"/>
        <v>125</v>
      </c>
      <c r="J344" s="57">
        <f t="shared" si="45"/>
        <v>0</v>
      </c>
      <c r="K344" s="57">
        <f t="shared" si="42"/>
        <v>125</v>
      </c>
      <c r="L344" s="138"/>
      <c r="M344" s="138"/>
      <c r="N344" s="139"/>
      <c r="O344" s="168"/>
    </row>
    <row r="345" spans="1:15" ht="30">
      <c r="A345" s="77" t="s">
        <v>139</v>
      </c>
      <c r="B345" s="51" t="s">
        <v>100</v>
      </c>
      <c r="C345" s="51" t="s">
        <v>68</v>
      </c>
      <c r="D345" s="51" t="s">
        <v>111</v>
      </c>
      <c r="E345" s="51" t="s">
        <v>211</v>
      </c>
      <c r="F345" s="51" t="s">
        <v>138</v>
      </c>
      <c r="G345" s="51"/>
      <c r="H345" s="51"/>
      <c r="I345" s="57">
        <f t="shared" si="45"/>
        <v>125</v>
      </c>
      <c r="J345" s="57">
        <f t="shared" si="45"/>
        <v>0</v>
      </c>
      <c r="K345" s="57">
        <f t="shared" si="42"/>
        <v>125</v>
      </c>
      <c r="L345" s="138"/>
      <c r="M345" s="138"/>
      <c r="N345" s="139"/>
      <c r="O345" s="168"/>
    </row>
    <row r="346" spans="1:15" ht="18">
      <c r="A346" s="208" t="s">
        <v>119</v>
      </c>
      <c r="B346" s="52" t="s">
        <v>100</v>
      </c>
      <c r="C346" s="52" t="s">
        <v>68</v>
      </c>
      <c r="D346" s="52" t="s">
        <v>111</v>
      </c>
      <c r="E346" s="52" t="s">
        <v>211</v>
      </c>
      <c r="F346" s="52" t="s">
        <v>138</v>
      </c>
      <c r="G346" s="52" t="s">
        <v>103</v>
      </c>
      <c r="H346" s="52"/>
      <c r="I346" s="59">
        <v>125</v>
      </c>
      <c r="J346" s="59">
        <v>0</v>
      </c>
      <c r="K346" s="59">
        <f t="shared" si="42"/>
        <v>125</v>
      </c>
      <c r="L346" s="138"/>
      <c r="M346" s="138"/>
      <c r="N346" s="173"/>
      <c r="O346" s="168"/>
    </row>
    <row r="347" spans="1:15" ht="75">
      <c r="A347" s="200" t="s">
        <v>471</v>
      </c>
      <c r="B347" s="51" t="s">
        <v>100</v>
      </c>
      <c r="C347" s="51" t="s">
        <v>68</v>
      </c>
      <c r="D347" s="51" t="s">
        <v>111</v>
      </c>
      <c r="E347" s="51" t="s">
        <v>403</v>
      </c>
      <c r="F347" s="51"/>
      <c r="G347" s="51"/>
      <c r="H347" s="51"/>
      <c r="I347" s="57">
        <f aca="true" t="shared" si="46" ref="I347:J351">I348</f>
        <v>138</v>
      </c>
      <c r="J347" s="57">
        <f t="shared" si="46"/>
        <v>0</v>
      </c>
      <c r="K347" s="57">
        <f t="shared" si="42"/>
        <v>138</v>
      </c>
      <c r="L347" s="138"/>
      <c r="M347" s="138"/>
      <c r="N347" s="139"/>
      <c r="O347" s="168"/>
    </row>
    <row r="348" spans="1:15" ht="60">
      <c r="A348" s="200" t="s">
        <v>402</v>
      </c>
      <c r="B348" s="51" t="s">
        <v>100</v>
      </c>
      <c r="C348" s="51" t="s">
        <v>68</v>
      </c>
      <c r="D348" s="51" t="s">
        <v>111</v>
      </c>
      <c r="E348" s="51" t="s">
        <v>404</v>
      </c>
      <c r="F348" s="51"/>
      <c r="G348" s="51"/>
      <c r="H348" s="51"/>
      <c r="I348" s="57">
        <f t="shared" si="46"/>
        <v>138</v>
      </c>
      <c r="J348" s="57">
        <f t="shared" si="46"/>
        <v>0</v>
      </c>
      <c r="K348" s="57">
        <f t="shared" si="42"/>
        <v>138</v>
      </c>
      <c r="L348" s="138"/>
      <c r="M348" s="138"/>
      <c r="N348" s="139"/>
      <c r="O348" s="168"/>
    </row>
    <row r="349" spans="1:15" ht="18">
      <c r="A349" s="77" t="s">
        <v>312</v>
      </c>
      <c r="B349" s="51" t="s">
        <v>100</v>
      </c>
      <c r="C349" s="51" t="s">
        <v>68</v>
      </c>
      <c r="D349" s="51" t="s">
        <v>111</v>
      </c>
      <c r="E349" s="51" t="s">
        <v>405</v>
      </c>
      <c r="F349" s="51"/>
      <c r="G349" s="51"/>
      <c r="H349" s="51"/>
      <c r="I349" s="57">
        <f t="shared" si="46"/>
        <v>138</v>
      </c>
      <c r="J349" s="57">
        <f t="shared" si="46"/>
        <v>0</v>
      </c>
      <c r="K349" s="57">
        <f t="shared" si="42"/>
        <v>138</v>
      </c>
      <c r="L349" s="138"/>
      <c r="M349" s="138"/>
      <c r="N349" s="139"/>
      <c r="O349" s="168"/>
    </row>
    <row r="350" spans="1:15" ht="30">
      <c r="A350" s="200" t="s">
        <v>152</v>
      </c>
      <c r="B350" s="51" t="s">
        <v>100</v>
      </c>
      <c r="C350" s="51" t="s">
        <v>68</v>
      </c>
      <c r="D350" s="51" t="s">
        <v>111</v>
      </c>
      <c r="E350" s="51" t="s">
        <v>405</v>
      </c>
      <c r="F350" s="51" t="s">
        <v>151</v>
      </c>
      <c r="G350" s="51"/>
      <c r="H350" s="51"/>
      <c r="I350" s="57">
        <f t="shared" si="46"/>
        <v>138</v>
      </c>
      <c r="J350" s="57">
        <f t="shared" si="46"/>
        <v>0</v>
      </c>
      <c r="K350" s="57">
        <f t="shared" si="42"/>
        <v>138</v>
      </c>
      <c r="L350" s="138"/>
      <c r="M350" s="138"/>
      <c r="N350" s="139"/>
      <c r="O350" s="168"/>
    </row>
    <row r="351" spans="1:15" ht="18">
      <c r="A351" s="200" t="s">
        <v>235</v>
      </c>
      <c r="B351" s="51" t="s">
        <v>100</v>
      </c>
      <c r="C351" s="51" t="s">
        <v>68</v>
      </c>
      <c r="D351" s="51" t="s">
        <v>111</v>
      </c>
      <c r="E351" s="51" t="s">
        <v>405</v>
      </c>
      <c r="F351" s="51" t="s">
        <v>234</v>
      </c>
      <c r="G351" s="51"/>
      <c r="H351" s="51"/>
      <c r="I351" s="57">
        <f t="shared" si="46"/>
        <v>138</v>
      </c>
      <c r="J351" s="57">
        <f t="shared" si="46"/>
        <v>0</v>
      </c>
      <c r="K351" s="57">
        <f t="shared" si="42"/>
        <v>138</v>
      </c>
      <c r="L351" s="138"/>
      <c r="M351" s="138"/>
      <c r="N351" s="139"/>
      <c r="O351" s="168"/>
    </row>
    <row r="352" spans="1:15" ht="18">
      <c r="A352" s="208" t="s">
        <v>119</v>
      </c>
      <c r="B352" s="52" t="s">
        <v>100</v>
      </c>
      <c r="C352" s="52" t="s">
        <v>68</v>
      </c>
      <c r="D352" s="52" t="s">
        <v>111</v>
      </c>
      <c r="E352" s="52" t="s">
        <v>405</v>
      </c>
      <c r="F352" s="52" t="s">
        <v>234</v>
      </c>
      <c r="G352" s="52" t="s">
        <v>103</v>
      </c>
      <c r="H352" s="52"/>
      <c r="I352" s="59">
        <v>138</v>
      </c>
      <c r="J352" s="59">
        <v>0</v>
      </c>
      <c r="K352" s="59">
        <f t="shared" si="42"/>
        <v>138</v>
      </c>
      <c r="L352" s="138"/>
      <c r="M352" s="138"/>
      <c r="N352" s="173"/>
      <c r="O352" s="168"/>
    </row>
    <row r="353" spans="1:15" ht="30">
      <c r="A353" s="200" t="s">
        <v>37</v>
      </c>
      <c r="B353" s="51" t="s">
        <v>100</v>
      </c>
      <c r="C353" s="51" t="s">
        <v>68</v>
      </c>
      <c r="D353" s="51" t="s">
        <v>111</v>
      </c>
      <c r="E353" s="51" t="s">
        <v>283</v>
      </c>
      <c r="F353" s="51"/>
      <c r="G353" s="51"/>
      <c r="H353" s="51"/>
      <c r="I353" s="56">
        <f>I354+I364+I371+I378</f>
        <v>1886.6</v>
      </c>
      <c r="J353" s="56">
        <f>J354+J364+J371+J378</f>
        <v>0</v>
      </c>
      <c r="K353" s="57">
        <f t="shared" si="42"/>
        <v>1886.6</v>
      </c>
      <c r="L353" s="172"/>
      <c r="M353" s="172"/>
      <c r="N353" s="136"/>
      <c r="O353" s="168"/>
    </row>
    <row r="354" spans="1:15" ht="60">
      <c r="A354" s="77" t="s">
        <v>242</v>
      </c>
      <c r="B354" s="51" t="s">
        <v>100</v>
      </c>
      <c r="C354" s="51" t="s">
        <v>68</v>
      </c>
      <c r="D354" s="51" t="s">
        <v>111</v>
      </c>
      <c r="E354" s="51" t="s">
        <v>288</v>
      </c>
      <c r="F354" s="51"/>
      <c r="G354" s="51"/>
      <c r="H354" s="51"/>
      <c r="I354" s="56">
        <f>I355+I361+I358</f>
        <v>480</v>
      </c>
      <c r="J354" s="56">
        <f>J355+J361+J358</f>
        <v>0</v>
      </c>
      <c r="K354" s="57">
        <f t="shared" si="42"/>
        <v>480</v>
      </c>
      <c r="L354" s="138"/>
      <c r="M354" s="138"/>
      <c r="N354" s="136"/>
      <c r="O354" s="168"/>
    </row>
    <row r="355" spans="1:15" ht="30">
      <c r="A355" s="200" t="s">
        <v>135</v>
      </c>
      <c r="B355" s="51" t="s">
        <v>100</v>
      </c>
      <c r="C355" s="51" t="s">
        <v>68</v>
      </c>
      <c r="D355" s="51" t="s">
        <v>111</v>
      </c>
      <c r="E355" s="51" t="s">
        <v>288</v>
      </c>
      <c r="F355" s="51" t="s">
        <v>136</v>
      </c>
      <c r="G355" s="51"/>
      <c r="H355" s="51"/>
      <c r="I355" s="57">
        <f>I356</f>
        <v>450</v>
      </c>
      <c r="J355" s="57">
        <f>J356</f>
        <v>-110</v>
      </c>
      <c r="K355" s="57">
        <f t="shared" si="42"/>
        <v>340</v>
      </c>
      <c r="L355" s="138"/>
      <c r="M355" s="138"/>
      <c r="N355" s="139"/>
      <c r="O355" s="168"/>
    </row>
    <row r="356" spans="1:15" ht="30">
      <c r="A356" s="77" t="s">
        <v>139</v>
      </c>
      <c r="B356" s="51" t="s">
        <v>100</v>
      </c>
      <c r="C356" s="51" t="s">
        <v>68</v>
      </c>
      <c r="D356" s="51" t="s">
        <v>111</v>
      </c>
      <c r="E356" s="51" t="s">
        <v>288</v>
      </c>
      <c r="F356" s="51" t="s">
        <v>138</v>
      </c>
      <c r="G356" s="51"/>
      <c r="H356" s="51"/>
      <c r="I356" s="57">
        <f>I357</f>
        <v>450</v>
      </c>
      <c r="J356" s="57">
        <f>J357</f>
        <v>-110</v>
      </c>
      <c r="K356" s="57">
        <f t="shared" si="42"/>
        <v>340</v>
      </c>
      <c r="L356" s="138"/>
      <c r="M356" s="138"/>
      <c r="N356" s="139"/>
      <c r="O356" s="168"/>
    </row>
    <row r="357" spans="1:15" ht="18">
      <c r="A357" s="208" t="s">
        <v>119</v>
      </c>
      <c r="B357" s="52" t="s">
        <v>100</v>
      </c>
      <c r="C357" s="52" t="s">
        <v>68</v>
      </c>
      <c r="D357" s="52" t="s">
        <v>111</v>
      </c>
      <c r="E357" s="52" t="s">
        <v>288</v>
      </c>
      <c r="F357" s="52" t="s">
        <v>138</v>
      </c>
      <c r="G357" s="52" t="s">
        <v>103</v>
      </c>
      <c r="H357" s="52"/>
      <c r="I357" s="59">
        <v>450</v>
      </c>
      <c r="J357" s="59">
        <v>-110</v>
      </c>
      <c r="K357" s="59">
        <f t="shared" si="42"/>
        <v>340</v>
      </c>
      <c r="L357" s="138"/>
      <c r="M357" s="138"/>
      <c r="N357" s="173"/>
      <c r="O357" s="168"/>
    </row>
    <row r="358" spans="1:15" ht="30">
      <c r="A358" s="200" t="s">
        <v>152</v>
      </c>
      <c r="B358" s="51" t="s">
        <v>100</v>
      </c>
      <c r="C358" s="51" t="s">
        <v>68</v>
      </c>
      <c r="D358" s="51" t="s">
        <v>111</v>
      </c>
      <c r="E358" s="51" t="s">
        <v>288</v>
      </c>
      <c r="F358" s="51" t="s">
        <v>151</v>
      </c>
      <c r="G358" s="52"/>
      <c r="H358" s="52"/>
      <c r="I358" s="57">
        <f aca="true" t="shared" si="47" ref="I358:K359">I359</f>
        <v>0</v>
      </c>
      <c r="J358" s="57">
        <f t="shared" si="47"/>
        <v>110</v>
      </c>
      <c r="K358" s="57">
        <f t="shared" si="47"/>
        <v>110</v>
      </c>
      <c r="L358" s="138"/>
      <c r="M358" s="138"/>
      <c r="N358" s="173"/>
      <c r="O358" s="168"/>
    </row>
    <row r="359" spans="1:15" ht="18">
      <c r="A359" s="210" t="s">
        <v>9</v>
      </c>
      <c r="B359" s="51" t="s">
        <v>100</v>
      </c>
      <c r="C359" s="51" t="s">
        <v>68</v>
      </c>
      <c r="D359" s="51" t="s">
        <v>111</v>
      </c>
      <c r="E359" s="51" t="s">
        <v>288</v>
      </c>
      <c r="F359" s="51" t="s">
        <v>8</v>
      </c>
      <c r="G359" s="52"/>
      <c r="H359" s="52"/>
      <c r="I359" s="57">
        <f t="shared" si="47"/>
        <v>0</v>
      </c>
      <c r="J359" s="57">
        <f t="shared" si="47"/>
        <v>110</v>
      </c>
      <c r="K359" s="57">
        <f t="shared" si="47"/>
        <v>110</v>
      </c>
      <c r="L359" s="138"/>
      <c r="M359" s="138"/>
      <c r="N359" s="173"/>
      <c r="O359" s="168"/>
    </row>
    <row r="360" spans="1:15" ht="18">
      <c r="A360" s="208" t="s">
        <v>119</v>
      </c>
      <c r="B360" s="52" t="s">
        <v>100</v>
      </c>
      <c r="C360" s="52" t="s">
        <v>68</v>
      </c>
      <c r="D360" s="52" t="s">
        <v>111</v>
      </c>
      <c r="E360" s="52" t="s">
        <v>288</v>
      </c>
      <c r="F360" s="52" t="s">
        <v>8</v>
      </c>
      <c r="G360" s="52" t="s">
        <v>103</v>
      </c>
      <c r="H360" s="52"/>
      <c r="I360" s="59">
        <v>0</v>
      </c>
      <c r="J360" s="59">
        <v>110</v>
      </c>
      <c r="K360" s="59">
        <f>I360+J360</f>
        <v>110</v>
      </c>
      <c r="L360" s="138"/>
      <c r="M360" s="138"/>
      <c r="N360" s="173"/>
      <c r="O360" s="168"/>
    </row>
    <row r="361" spans="1:15" ht="18">
      <c r="A361" s="77" t="s">
        <v>148</v>
      </c>
      <c r="B361" s="51" t="s">
        <v>100</v>
      </c>
      <c r="C361" s="51" t="s">
        <v>68</v>
      </c>
      <c r="D361" s="51" t="s">
        <v>111</v>
      </c>
      <c r="E361" s="51" t="s">
        <v>288</v>
      </c>
      <c r="F361" s="51" t="s">
        <v>147</v>
      </c>
      <c r="G361" s="51"/>
      <c r="H361" s="51"/>
      <c r="I361" s="57">
        <f>I362</f>
        <v>30</v>
      </c>
      <c r="J361" s="57">
        <f>J362</f>
        <v>0</v>
      </c>
      <c r="K361" s="57">
        <f t="shared" si="42"/>
        <v>30</v>
      </c>
      <c r="L361" s="138"/>
      <c r="M361" s="138"/>
      <c r="N361" s="139"/>
      <c r="O361" s="168"/>
    </row>
    <row r="362" spans="1:15" ht="30">
      <c r="A362" s="77" t="s">
        <v>150</v>
      </c>
      <c r="B362" s="51" t="s">
        <v>100</v>
      </c>
      <c r="C362" s="51" t="s">
        <v>68</v>
      </c>
      <c r="D362" s="51" t="s">
        <v>111</v>
      </c>
      <c r="E362" s="51" t="s">
        <v>288</v>
      </c>
      <c r="F362" s="51" t="s">
        <v>149</v>
      </c>
      <c r="G362" s="51"/>
      <c r="H362" s="51"/>
      <c r="I362" s="57">
        <f>I363</f>
        <v>30</v>
      </c>
      <c r="J362" s="57">
        <f>J363</f>
        <v>0</v>
      </c>
      <c r="K362" s="57">
        <f t="shared" si="42"/>
        <v>30</v>
      </c>
      <c r="L362" s="138"/>
      <c r="M362" s="138"/>
      <c r="N362" s="139"/>
      <c r="O362" s="168"/>
    </row>
    <row r="363" spans="1:15" ht="18">
      <c r="A363" s="208" t="s">
        <v>119</v>
      </c>
      <c r="B363" s="52" t="s">
        <v>100</v>
      </c>
      <c r="C363" s="52" t="s">
        <v>68</v>
      </c>
      <c r="D363" s="52" t="s">
        <v>111</v>
      </c>
      <c r="E363" s="52" t="s">
        <v>288</v>
      </c>
      <c r="F363" s="52" t="s">
        <v>149</v>
      </c>
      <c r="G363" s="52" t="s">
        <v>103</v>
      </c>
      <c r="H363" s="52"/>
      <c r="I363" s="59">
        <v>30</v>
      </c>
      <c r="J363" s="59">
        <v>0</v>
      </c>
      <c r="K363" s="59">
        <f t="shared" si="42"/>
        <v>30</v>
      </c>
      <c r="L363" s="138"/>
      <c r="M363" s="138"/>
      <c r="N363" s="173"/>
      <c r="O363" s="168"/>
    </row>
    <row r="364" spans="1:15" ht="135">
      <c r="A364" s="200" t="s">
        <v>47</v>
      </c>
      <c r="B364" s="51" t="s">
        <v>100</v>
      </c>
      <c r="C364" s="51" t="s">
        <v>68</v>
      </c>
      <c r="D364" s="51" t="s">
        <v>111</v>
      </c>
      <c r="E364" s="51" t="s">
        <v>401</v>
      </c>
      <c r="F364" s="53"/>
      <c r="G364" s="53"/>
      <c r="H364" s="53"/>
      <c r="I364" s="56">
        <f>I365+I368</f>
        <v>327.7</v>
      </c>
      <c r="J364" s="56">
        <f>J365+J368</f>
        <v>0</v>
      </c>
      <c r="K364" s="57">
        <f t="shared" si="42"/>
        <v>327.7</v>
      </c>
      <c r="L364" s="138"/>
      <c r="M364" s="138"/>
      <c r="N364" s="136"/>
      <c r="O364" s="168"/>
    </row>
    <row r="365" spans="1:15" ht="90">
      <c r="A365" s="200" t="s">
        <v>267</v>
      </c>
      <c r="B365" s="51" t="s">
        <v>100</v>
      </c>
      <c r="C365" s="51" t="s">
        <v>68</v>
      </c>
      <c r="D365" s="51" t="s">
        <v>111</v>
      </c>
      <c r="E365" s="51" t="s">
        <v>401</v>
      </c>
      <c r="F365" s="51" t="s">
        <v>133</v>
      </c>
      <c r="G365" s="53"/>
      <c r="H365" s="53"/>
      <c r="I365" s="57">
        <f>I366</f>
        <v>260.4</v>
      </c>
      <c r="J365" s="57">
        <f>J366</f>
        <v>59.3</v>
      </c>
      <c r="K365" s="57">
        <f t="shared" si="42"/>
        <v>319.7</v>
      </c>
      <c r="L365" s="138"/>
      <c r="M365" s="138"/>
      <c r="N365" s="139"/>
      <c r="O365" s="168"/>
    </row>
    <row r="366" spans="1:15" ht="30">
      <c r="A366" s="200" t="s">
        <v>137</v>
      </c>
      <c r="B366" s="51" t="s">
        <v>100</v>
      </c>
      <c r="C366" s="51" t="s">
        <v>68</v>
      </c>
      <c r="D366" s="51" t="s">
        <v>111</v>
      </c>
      <c r="E366" s="51" t="s">
        <v>401</v>
      </c>
      <c r="F366" s="51" t="s">
        <v>134</v>
      </c>
      <c r="G366" s="51"/>
      <c r="H366" s="51"/>
      <c r="I366" s="57">
        <f>I367</f>
        <v>260.4</v>
      </c>
      <c r="J366" s="57">
        <f>J367</f>
        <v>59.3</v>
      </c>
      <c r="K366" s="57">
        <f t="shared" si="42"/>
        <v>319.7</v>
      </c>
      <c r="L366" s="138"/>
      <c r="M366" s="138"/>
      <c r="N366" s="139"/>
      <c r="O366" s="168"/>
    </row>
    <row r="367" spans="1:15" ht="18">
      <c r="A367" s="78" t="s">
        <v>120</v>
      </c>
      <c r="B367" s="52" t="s">
        <v>100</v>
      </c>
      <c r="C367" s="52" t="s">
        <v>68</v>
      </c>
      <c r="D367" s="52" t="s">
        <v>111</v>
      </c>
      <c r="E367" s="52" t="s">
        <v>401</v>
      </c>
      <c r="F367" s="52" t="s">
        <v>134</v>
      </c>
      <c r="G367" s="52" t="s">
        <v>104</v>
      </c>
      <c r="H367" s="52"/>
      <c r="I367" s="58">
        <v>260.4</v>
      </c>
      <c r="J367" s="58">
        <v>59.3</v>
      </c>
      <c r="K367" s="59">
        <f t="shared" si="42"/>
        <v>319.7</v>
      </c>
      <c r="L367" s="139"/>
      <c r="M367" s="139"/>
      <c r="N367" s="169"/>
      <c r="O367" s="168"/>
    </row>
    <row r="368" spans="1:15" ht="30">
      <c r="A368" s="200" t="s">
        <v>135</v>
      </c>
      <c r="B368" s="51" t="s">
        <v>100</v>
      </c>
      <c r="C368" s="51" t="s">
        <v>68</v>
      </c>
      <c r="D368" s="51" t="s">
        <v>111</v>
      </c>
      <c r="E368" s="51" t="s">
        <v>401</v>
      </c>
      <c r="F368" s="51" t="s">
        <v>136</v>
      </c>
      <c r="G368" s="51"/>
      <c r="H368" s="51"/>
      <c r="I368" s="57">
        <f>I369</f>
        <v>67.3</v>
      </c>
      <c r="J368" s="57">
        <f>J369</f>
        <v>-59.3</v>
      </c>
      <c r="K368" s="57">
        <f t="shared" si="42"/>
        <v>8</v>
      </c>
      <c r="L368" s="139"/>
      <c r="M368" s="139"/>
      <c r="N368" s="139"/>
      <c r="O368" s="168"/>
    </row>
    <row r="369" spans="1:15" ht="30">
      <c r="A369" s="77" t="s">
        <v>139</v>
      </c>
      <c r="B369" s="51" t="s">
        <v>100</v>
      </c>
      <c r="C369" s="51" t="s">
        <v>68</v>
      </c>
      <c r="D369" s="51" t="s">
        <v>111</v>
      </c>
      <c r="E369" s="51" t="s">
        <v>401</v>
      </c>
      <c r="F369" s="51" t="s">
        <v>138</v>
      </c>
      <c r="G369" s="51"/>
      <c r="H369" s="51"/>
      <c r="I369" s="57">
        <f>I370</f>
        <v>67.3</v>
      </c>
      <c r="J369" s="57">
        <f>J370</f>
        <v>-59.3</v>
      </c>
      <c r="K369" s="57">
        <f t="shared" si="42"/>
        <v>8</v>
      </c>
      <c r="L369" s="138"/>
      <c r="M369" s="138"/>
      <c r="N369" s="139"/>
      <c r="O369" s="168"/>
    </row>
    <row r="370" spans="1:15" ht="18">
      <c r="A370" s="78" t="s">
        <v>120</v>
      </c>
      <c r="B370" s="52" t="s">
        <v>100</v>
      </c>
      <c r="C370" s="52" t="s">
        <v>68</v>
      </c>
      <c r="D370" s="52" t="s">
        <v>111</v>
      </c>
      <c r="E370" s="52" t="s">
        <v>401</v>
      </c>
      <c r="F370" s="52" t="s">
        <v>138</v>
      </c>
      <c r="G370" s="52" t="s">
        <v>104</v>
      </c>
      <c r="H370" s="52"/>
      <c r="I370" s="59">
        <v>67.3</v>
      </c>
      <c r="J370" s="59">
        <v>-59.3</v>
      </c>
      <c r="K370" s="59">
        <f t="shared" si="42"/>
        <v>8</v>
      </c>
      <c r="L370" s="138"/>
      <c r="M370" s="138"/>
      <c r="N370" s="173"/>
      <c r="O370" s="168"/>
    </row>
    <row r="371" spans="1:15" ht="90">
      <c r="A371" s="200" t="s">
        <v>46</v>
      </c>
      <c r="B371" s="51" t="s">
        <v>100</v>
      </c>
      <c r="C371" s="51" t="s">
        <v>68</v>
      </c>
      <c r="D371" s="51" t="s">
        <v>111</v>
      </c>
      <c r="E371" s="51" t="s">
        <v>400</v>
      </c>
      <c r="F371" s="51"/>
      <c r="G371" s="51"/>
      <c r="H371" s="51"/>
      <c r="I371" s="56">
        <f>I372+I375</f>
        <v>754.5</v>
      </c>
      <c r="J371" s="56">
        <f>J372+J375</f>
        <v>0</v>
      </c>
      <c r="K371" s="57">
        <f t="shared" si="42"/>
        <v>754.5</v>
      </c>
      <c r="L371" s="139"/>
      <c r="M371" s="139"/>
      <c r="N371" s="136"/>
      <c r="O371" s="168"/>
    </row>
    <row r="372" spans="1:15" ht="90">
      <c r="A372" s="200" t="s">
        <v>267</v>
      </c>
      <c r="B372" s="51" t="s">
        <v>100</v>
      </c>
      <c r="C372" s="51" t="s">
        <v>68</v>
      </c>
      <c r="D372" s="51" t="s">
        <v>111</v>
      </c>
      <c r="E372" s="51" t="s">
        <v>400</v>
      </c>
      <c r="F372" s="51" t="s">
        <v>133</v>
      </c>
      <c r="G372" s="51"/>
      <c r="H372" s="51"/>
      <c r="I372" s="57">
        <f>I373</f>
        <v>719</v>
      </c>
      <c r="J372" s="57">
        <f>J373</f>
        <v>23.2</v>
      </c>
      <c r="K372" s="57">
        <f t="shared" si="42"/>
        <v>742.2</v>
      </c>
      <c r="L372" s="139"/>
      <c r="M372" s="139"/>
      <c r="N372" s="139"/>
      <c r="O372" s="168"/>
    </row>
    <row r="373" spans="1:15" ht="30">
      <c r="A373" s="200" t="s">
        <v>137</v>
      </c>
      <c r="B373" s="51" t="s">
        <v>100</v>
      </c>
      <c r="C373" s="51" t="s">
        <v>68</v>
      </c>
      <c r="D373" s="51" t="s">
        <v>111</v>
      </c>
      <c r="E373" s="51" t="s">
        <v>400</v>
      </c>
      <c r="F373" s="51" t="s">
        <v>134</v>
      </c>
      <c r="G373" s="51"/>
      <c r="H373" s="51"/>
      <c r="I373" s="57">
        <f>I374</f>
        <v>719</v>
      </c>
      <c r="J373" s="57">
        <f>J374</f>
        <v>23.2</v>
      </c>
      <c r="K373" s="57">
        <f t="shared" si="42"/>
        <v>742.2</v>
      </c>
      <c r="L373" s="139"/>
      <c r="M373" s="139"/>
      <c r="N373" s="139"/>
      <c r="O373" s="168"/>
    </row>
    <row r="374" spans="1:15" ht="18">
      <c r="A374" s="78" t="s">
        <v>120</v>
      </c>
      <c r="B374" s="52" t="s">
        <v>100</v>
      </c>
      <c r="C374" s="52" t="s">
        <v>68</v>
      </c>
      <c r="D374" s="52" t="s">
        <v>111</v>
      </c>
      <c r="E374" s="52" t="s">
        <v>400</v>
      </c>
      <c r="F374" s="52" t="s">
        <v>134</v>
      </c>
      <c r="G374" s="52" t="s">
        <v>104</v>
      </c>
      <c r="H374" s="52"/>
      <c r="I374" s="58">
        <v>719</v>
      </c>
      <c r="J374" s="58">
        <v>23.2</v>
      </c>
      <c r="K374" s="59">
        <f t="shared" si="42"/>
        <v>742.2</v>
      </c>
      <c r="L374" s="139"/>
      <c r="M374" s="139"/>
      <c r="N374" s="169"/>
      <c r="O374" s="168"/>
    </row>
    <row r="375" spans="1:15" ht="30">
      <c r="A375" s="200" t="s">
        <v>135</v>
      </c>
      <c r="B375" s="51" t="s">
        <v>100</v>
      </c>
      <c r="C375" s="51" t="s">
        <v>68</v>
      </c>
      <c r="D375" s="51" t="s">
        <v>111</v>
      </c>
      <c r="E375" s="51" t="s">
        <v>400</v>
      </c>
      <c r="F375" s="51" t="s">
        <v>136</v>
      </c>
      <c r="G375" s="51"/>
      <c r="H375" s="51"/>
      <c r="I375" s="57">
        <f>I376</f>
        <v>35.5</v>
      </c>
      <c r="J375" s="57">
        <f>J376</f>
        <v>-23.2</v>
      </c>
      <c r="K375" s="57">
        <f t="shared" si="42"/>
        <v>12.3</v>
      </c>
      <c r="L375" s="139"/>
      <c r="M375" s="139"/>
      <c r="N375" s="139"/>
      <c r="O375" s="168"/>
    </row>
    <row r="376" spans="1:15" ht="30">
      <c r="A376" s="77" t="s">
        <v>139</v>
      </c>
      <c r="B376" s="51" t="s">
        <v>100</v>
      </c>
      <c r="C376" s="51" t="s">
        <v>68</v>
      </c>
      <c r="D376" s="51" t="s">
        <v>111</v>
      </c>
      <c r="E376" s="51" t="s">
        <v>400</v>
      </c>
      <c r="F376" s="51" t="s">
        <v>138</v>
      </c>
      <c r="G376" s="51"/>
      <c r="H376" s="51"/>
      <c r="I376" s="57">
        <f>I377</f>
        <v>35.5</v>
      </c>
      <c r="J376" s="57">
        <f>J377</f>
        <v>-23.2</v>
      </c>
      <c r="K376" s="57">
        <f t="shared" si="42"/>
        <v>12.3</v>
      </c>
      <c r="L376" s="173"/>
      <c r="M376" s="173"/>
      <c r="N376" s="139"/>
      <c r="O376" s="168"/>
    </row>
    <row r="377" spans="1:15" ht="18">
      <c r="A377" s="78" t="s">
        <v>120</v>
      </c>
      <c r="B377" s="52" t="s">
        <v>100</v>
      </c>
      <c r="C377" s="52" t="s">
        <v>68</v>
      </c>
      <c r="D377" s="52" t="s">
        <v>111</v>
      </c>
      <c r="E377" s="52" t="s">
        <v>400</v>
      </c>
      <c r="F377" s="52" t="s">
        <v>138</v>
      </c>
      <c r="G377" s="52" t="s">
        <v>104</v>
      </c>
      <c r="H377" s="52"/>
      <c r="I377" s="59">
        <v>35.5</v>
      </c>
      <c r="J377" s="59">
        <v>-23.2</v>
      </c>
      <c r="K377" s="59">
        <f t="shared" si="42"/>
        <v>12.3</v>
      </c>
      <c r="L377" s="139"/>
      <c r="M377" s="139"/>
      <c r="N377" s="173"/>
      <c r="O377" s="168"/>
    </row>
    <row r="378" spans="1:15" ht="60">
      <c r="A378" s="200" t="s">
        <v>45</v>
      </c>
      <c r="B378" s="51" t="s">
        <v>100</v>
      </c>
      <c r="C378" s="51" t="s">
        <v>68</v>
      </c>
      <c r="D378" s="51" t="s">
        <v>111</v>
      </c>
      <c r="E378" s="51" t="s">
        <v>399</v>
      </c>
      <c r="F378" s="51"/>
      <c r="G378" s="51"/>
      <c r="H378" s="51"/>
      <c r="I378" s="56">
        <f>I379+I382</f>
        <v>324.4</v>
      </c>
      <c r="J378" s="56">
        <f>J379+J382</f>
        <v>0</v>
      </c>
      <c r="K378" s="57">
        <f t="shared" si="42"/>
        <v>324.4</v>
      </c>
      <c r="L378" s="138"/>
      <c r="M378" s="138"/>
      <c r="N378" s="136"/>
      <c r="O378" s="168"/>
    </row>
    <row r="379" spans="1:15" ht="90">
      <c r="A379" s="200" t="s">
        <v>267</v>
      </c>
      <c r="B379" s="51" t="s">
        <v>100</v>
      </c>
      <c r="C379" s="51" t="s">
        <v>68</v>
      </c>
      <c r="D379" s="51" t="s">
        <v>111</v>
      </c>
      <c r="E379" s="51" t="s">
        <v>399</v>
      </c>
      <c r="F379" s="51" t="s">
        <v>133</v>
      </c>
      <c r="G379" s="51"/>
      <c r="H379" s="51"/>
      <c r="I379" s="57">
        <f>I380</f>
        <v>276</v>
      </c>
      <c r="J379" s="57">
        <f>J380</f>
        <v>45.4</v>
      </c>
      <c r="K379" s="57">
        <f t="shared" si="42"/>
        <v>321.4</v>
      </c>
      <c r="L379" s="138"/>
      <c r="M379" s="138"/>
      <c r="N379" s="139"/>
      <c r="O379" s="168"/>
    </row>
    <row r="380" spans="1:15" ht="30">
      <c r="A380" s="200" t="s">
        <v>137</v>
      </c>
      <c r="B380" s="51" t="s">
        <v>100</v>
      </c>
      <c r="C380" s="51" t="s">
        <v>68</v>
      </c>
      <c r="D380" s="51" t="s">
        <v>111</v>
      </c>
      <c r="E380" s="51" t="s">
        <v>399</v>
      </c>
      <c r="F380" s="51" t="s">
        <v>134</v>
      </c>
      <c r="G380" s="51"/>
      <c r="H380" s="51"/>
      <c r="I380" s="57">
        <f>I381</f>
        <v>276</v>
      </c>
      <c r="J380" s="57">
        <f>J381</f>
        <v>45.4</v>
      </c>
      <c r="K380" s="57">
        <f t="shared" si="42"/>
        <v>321.4</v>
      </c>
      <c r="L380" s="138"/>
      <c r="M380" s="138"/>
      <c r="N380" s="139"/>
      <c r="O380" s="168"/>
    </row>
    <row r="381" spans="1:15" ht="18">
      <c r="A381" s="78" t="s">
        <v>120</v>
      </c>
      <c r="B381" s="52" t="s">
        <v>100</v>
      </c>
      <c r="C381" s="52" t="s">
        <v>68</v>
      </c>
      <c r="D381" s="52" t="s">
        <v>111</v>
      </c>
      <c r="E381" s="52" t="s">
        <v>399</v>
      </c>
      <c r="F381" s="52" t="s">
        <v>134</v>
      </c>
      <c r="G381" s="52" t="s">
        <v>104</v>
      </c>
      <c r="H381" s="52"/>
      <c r="I381" s="58">
        <v>276</v>
      </c>
      <c r="J381" s="58">
        <v>45.4</v>
      </c>
      <c r="K381" s="59">
        <f t="shared" si="42"/>
        <v>321.4</v>
      </c>
      <c r="L381" s="139"/>
      <c r="M381" s="139"/>
      <c r="N381" s="169"/>
      <c r="O381" s="168"/>
    </row>
    <row r="382" spans="1:15" ht="30">
      <c r="A382" s="200" t="s">
        <v>135</v>
      </c>
      <c r="B382" s="51" t="s">
        <v>100</v>
      </c>
      <c r="C382" s="51" t="s">
        <v>68</v>
      </c>
      <c r="D382" s="51" t="s">
        <v>111</v>
      </c>
      <c r="E382" s="51" t="s">
        <v>399</v>
      </c>
      <c r="F382" s="51" t="s">
        <v>136</v>
      </c>
      <c r="G382" s="51"/>
      <c r="H382" s="52"/>
      <c r="I382" s="56">
        <f>I383</f>
        <v>48.4</v>
      </c>
      <c r="J382" s="56">
        <f>J383</f>
        <v>-45.4</v>
      </c>
      <c r="K382" s="57">
        <f t="shared" si="42"/>
        <v>3</v>
      </c>
      <c r="L382" s="139"/>
      <c r="M382" s="139"/>
      <c r="N382" s="169"/>
      <c r="O382" s="168"/>
    </row>
    <row r="383" spans="1:15" ht="30">
      <c r="A383" s="77" t="s">
        <v>139</v>
      </c>
      <c r="B383" s="51" t="s">
        <v>100</v>
      </c>
      <c r="C383" s="51" t="s">
        <v>68</v>
      </c>
      <c r="D383" s="51" t="s">
        <v>111</v>
      </c>
      <c r="E383" s="51" t="s">
        <v>399</v>
      </c>
      <c r="F383" s="51" t="s">
        <v>138</v>
      </c>
      <c r="G383" s="51"/>
      <c r="H383" s="52"/>
      <c r="I383" s="56">
        <f>I384</f>
        <v>48.4</v>
      </c>
      <c r="J383" s="56">
        <f>J384</f>
        <v>-45.4</v>
      </c>
      <c r="K383" s="57">
        <f t="shared" si="42"/>
        <v>3</v>
      </c>
      <c r="L383" s="139"/>
      <c r="M383" s="139"/>
      <c r="N383" s="169"/>
      <c r="O383" s="168"/>
    </row>
    <row r="384" spans="1:15" ht="18">
      <c r="A384" s="78" t="s">
        <v>120</v>
      </c>
      <c r="B384" s="52" t="s">
        <v>100</v>
      </c>
      <c r="C384" s="52" t="s">
        <v>68</v>
      </c>
      <c r="D384" s="52" t="s">
        <v>111</v>
      </c>
      <c r="E384" s="52" t="s">
        <v>399</v>
      </c>
      <c r="F384" s="52" t="s">
        <v>138</v>
      </c>
      <c r="G384" s="52" t="s">
        <v>104</v>
      </c>
      <c r="H384" s="52"/>
      <c r="I384" s="58">
        <v>48.4</v>
      </c>
      <c r="J384" s="58">
        <v>-45.4</v>
      </c>
      <c r="K384" s="59">
        <f t="shared" si="42"/>
        <v>3</v>
      </c>
      <c r="L384" s="139"/>
      <c r="M384" s="139"/>
      <c r="N384" s="169"/>
      <c r="O384" s="168"/>
    </row>
    <row r="385" spans="1:15" ht="18">
      <c r="A385" s="207" t="s">
        <v>55</v>
      </c>
      <c r="B385" s="53" t="s">
        <v>100</v>
      </c>
      <c r="C385" s="53" t="s">
        <v>71</v>
      </c>
      <c r="D385" s="53"/>
      <c r="E385" s="53"/>
      <c r="F385" s="53"/>
      <c r="G385" s="53"/>
      <c r="H385" s="53"/>
      <c r="I385" s="54">
        <f>I392+I386+I424</f>
        <v>79747.9</v>
      </c>
      <c r="J385" s="54">
        <f>J392+J386+J424</f>
        <v>-70976.3</v>
      </c>
      <c r="K385" s="54">
        <f t="shared" si="42"/>
        <v>8771.599999999991</v>
      </c>
      <c r="L385" s="139"/>
      <c r="M385" s="139"/>
      <c r="N385" s="167"/>
      <c r="O385" s="166"/>
    </row>
    <row r="386" spans="1:15" ht="18">
      <c r="A386" s="207" t="s">
        <v>230</v>
      </c>
      <c r="B386" s="53" t="s">
        <v>100</v>
      </c>
      <c r="C386" s="53" t="s">
        <v>71</v>
      </c>
      <c r="D386" s="53" t="s">
        <v>72</v>
      </c>
      <c r="E386" s="53"/>
      <c r="F386" s="53"/>
      <c r="G386" s="53"/>
      <c r="H386" s="53"/>
      <c r="I386" s="54">
        <f aca="true" t="shared" si="48" ref="I386:J390">I387</f>
        <v>0.4</v>
      </c>
      <c r="J386" s="54">
        <f t="shared" si="48"/>
        <v>0</v>
      </c>
      <c r="K386" s="54">
        <f t="shared" si="42"/>
        <v>0.4</v>
      </c>
      <c r="L386" s="139"/>
      <c r="M386" s="139"/>
      <c r="N386" s="167"/>
      <c r="O386" s="166"/>
    </row>
    <row r="387" spans="1:15" ht="30">
      <c r="A387" s="77" t="s">
        <v>37</v>
      </c>
      <c r="B387" s="51" t="s">
        <v>100</v>
      </c>
      <c r="C387" s="51" t="s">
        <v>71</v>
      </c>
      <c r="D387" s="51" t="s">
        <v>72</v>
      </c>
      <c r="E387" s="51" t="s">
        <v>283</v>
      </c>
      <c r="F387" s="53"/>
      <c r="G387" s="53"/>
      <c r="H387" s="53"/>
      <c r="I387" s="57">
        <f t="shared" si="48"/>
        <v>0.4</v>
      </c>
      <c r="J387" s="57">
        <f t="shared" si="48"/>
        <v>0</v>
      </c>
      <c r="K387" s="57">
        <f t="shared" si="42"/>
        <v>0.4</v>
      </c>
      <c r="L387" s="139"/>
      <c r="M387" s="139"/>
      <c r="N387" s="139"/>
      <c r="O387" s="168"/>
    </row>
    <row r="388" spans="1:15" ht="90">
      <c r="A388" s="200" t="s">
        <v>231</v>
      </c>
      <c r="B388" s="51" t="s">
        <v>100</v>
      </c>
      <c r="C388" s="51" t="s">
        <v>71</v>
      </c>
      <c r="D388" s="51" t="s">
        <v>72</v>
      </c>
      <c r="E388" s="51" t="s">
        <v>232</v>
      </c>
      <c r="F388" s="51"/>
      <c r="G388" s="51"/>
      <c r="H388" s="53"/>
      <c r="I388" s="57">
        <f t="shared" si="48"/>
        <v>0.4</v>
      </c>
      <c r="J388" s="57">
        <f t="shared" si="48"/>
        <v>0</v>
      </c>
      <c r="K388" s="57">
        <f t="shared" si="42"/>
        <v>0.4</v>
      </c>
      <c r="L388" s="139"/>
      <c r="M388" s="139"/>
      <c r="N388" s="139"/>
      <c r="O388" s="168"/>
    </row>
    <row r="389" spans="1:15" ht="30">
      <c r="A389" s="200" t="s">
        <v>135</v>
      </c>
      <c r="B389" s="51" t="s">
        <v>100</v>
      </c>
      <c r="C389" s="51" t="s">
        <v>71</v>
      </c>
      <c r="D389" s="51" t="s">
        <v>72</v>
      </c>
      <c r="E389" s="51" t="s">
        <v>232</v>
      </c>
      <c r="F389" s="51" t="s">
        <v>136</v>
      </c>
      <c r="G389" s="51"/>
      <c r="H389" s="53"/>
      <c r="I389" s="57">
        <f t="shared" si="48"/>
        <v>0.4</v>
      </c>
      <c r="J389" s="57">
        <f t="shared" si="48"/>
        <v>0</v>
      </c>
      <c r="K389" s="57">
        <f t="shared" si="42"/>
        <v>0.4</v>
      </c>
      <c r="L389" s="139"/>
      <c r="M389" s="139"/>
      <c r="N389" s="139"/>
      <c r="O389" s="168"/>
    </row>
    <row r="390" spans="1:15" ht="30">
      <c r="A390" s="77" t="s">
        <v>139</v>
      </c>
      <c r="B390" s="51" t="s">
        <v>100</v>
      </c>
      <c r="C390" s="51" t="s">
        <v>71</v>
      </c>
      <c r="D390" s="51" t="s">
        <v>72</v>
      </c>
      <c r="E390" s="51" t="s">
        <v>232</v>
      </c>
      <c r="F390" s="51" t="s">
        <v>138</v>
      </c>
      <c r="G390" s="51"/>
      <c r="H390" s="53"/>
      <c r="I390" s="57">
        <f t="shared" si="48"/>
        <v>0.4</v>
      </c>
      <c r="J390" s="57">
        <f t="shared" si="48"/>
        <v>0</v>
      </c>
      <c r="K390" s="57">
        <f aca="true" t="shared" si="49" ref="K390:K466">I390+J390</f>
        <v>0.4</v>
      </c>
      <c r="L390" s="139"/>
      <c r="M390" s="139"/>
      <c r="N390" s="139"/>
      <c r="O390" s="168"/>
    </row>
    <row r="391" spans="1:15" ht="18">
      <c r="A391" s="208" t="s">
        <v>119</v>
      </c>
      <c r="B391" s="52" t="s">
        <v>100</v>
      </c>
      <c r="C391" s="52" t="s">
        <v>71</v>
      </c>
      <c r="D391" s="52" t="s">
        <v>72</v>
      </c>
      <c r="E391" s="52" t="s">
        <v>232</v>
      </c>
      <c r="F391" s="52" t="s">
        <v>138</v>
      </c>
      <c r="G391" s="52" t="s">
        <v>103</v>
      </c>
      <c r="H391" s="62"/>
      <c r="I391" s="59">
        <v>0.4</v>
      </c>
      <c r="J391" s="59">
        <v>0</v>
      </c>
      <c r="K391" s="59">
        <f t="shared" si="49"/>
        <v>0.4</v>
      </c>
      <c r="L391" s="139"/>
      <c r="M391" s="139"/>
      <c r="N391" s="173"/>
      <c r="O391" s="168"/>
    </row>
    <row r="392" spans="1:15" ht="18">
      <c r="A392" s="207" t="s">
        <v>122</v>
      </c>
      <c r="B392" s="53" t="s">
        <v>100</v>
      </c>
      <c r="C392" s="53" t="s">
        <v>71</v>
      </c>
      <c r="D392" s="53" t="s">
        <v>70</v>
      </c>
      <c r="E392" s="53"/>
      <c r="F392" s="53"/>
      <c r="G392" s="53"/>
      <c r="H392" s="53"/>
      <c r="I392" s="54">
        <f>I393+I412+I418</f>
        <v>79697.5</v>
      </c>
      <c r="J392" s="54">
        <f>J393+J412+J418</f>
        <v>-71276.3</v>
      </c>
      <c r="K392" s="54">
        <f t="shared" si="49"/>
        <v>8421.199999999997</v>
      </c>
      <c r="L392" s="138"/>
      <c r="M392" s="138"/>
      <c r="N392" s="167"/>
      <c r="O392" s="166"/>
    </row>
    <row r="393" spans="1:15" ht="75">
      <c r="A393" s="77" t="s">
        <v>187</v>
      </c>
      <c r="B393" s="51" t="s">
        <v>100</v>
      </c>
      <c r="C393" s="51" t="s">
        <v>71</v>
      </c>
      <c r="D393" s="51" t="s">
        <v>70</v>
      </c>
      <c r="E393" s="51" t="s">
        <v>397</v>
      </c>
      <c r="F393" s="51"/>
      <c r="G393" s="51"/>
      <c r="H393" s="51"/>
      <c r="I393" s="57">
        <f>I403+I394</f>
        <v>79285.9</v>
      </c>
      <c r="J393" s="57">
        <f>J403+J394</f>
        <v>-70963.7</v>
      </c>
      <c r="K393" s="57">
        <f t="shared" si="49"/>
        <v>8322.199999999997</v>
      </c>
      <c r="L393" s="138"/>
      <c r="M393" s="138"/>
      <c r="N393" s="139"/>
      <c r="O393" s="168"/>
    </row>
    <row r="394" spans="1:15" ht="30">
      <c r="A394" s="77" t="s">
        <v>195</v>
      </c>
      <c r="B394" s="51" t="s">
        <v>100</v>
      </c>
      <c r="C394" s="51" t="s">
        <v>71</v>
      </c>
      <c r="D394" s="51" t="s">
        <v>70</v>
      </c>
      <c r="E394" s="51" t="s">
        <v>196</v>
      </c>
      <c r="F394" s="51"/>
      <c r="G394" s="51"/>
      <c r="H394" s="51"/>
      <c r="I394" s="57">
        <f>I399+I395</f>
        <v>51508.1</v>
      </c>
      <c r="J394" s="57">
        <f>J399+J395</f>
        <v>-51508.1</v>
      </c>
      <c r="K394" s="57">
        <f t="shared" si="49"/>
        <v>0</v>
      </c>
      <c r="L394" s="138"/>
      <c r="M394" s="138"/>
      <c r="N394" s="139"/>
      <c r="O394" s="168"/>
    </row>
    <row r="395" spans="1:15" ht="18">
      <c r="A395" s="77" t="s">
        <v>312</v>
      </c>
      <c r="B395" s="51" t="s">
        <v>100</v>
      </c>
      <c r="C395" s="51" t="s">
        <v>71</v>
      </c>
      <c r="D395" s="51" t="s">
        <v>70</v>
      </c>
      <c r="E395" s="51" t="s">
        <v>450</v>
      </c>
      <c r="F395" s="51"/>
      <c r="G395" s="51"/>
      <c r="H395" s="51"/>
      <c r="I395" s="57">
        <f aca="true" t="shared" si="50" ref="I395:J397">I396</f>
        <v>50000</v>
      </c>
      <c r="J395" s="57">
        <f t="shared" si="50"/>
        <v>-50000</v>
      </c>
      <c r="K395" s="57">
        <f t="shared" si="49"/>
        <v>0</v>
      </c>
      <c r="L395" s="138"/>
      <c r="M395" s="138"/>
      <c r="N395" s="139"/>
      <c r="O395" s="168"/>
    </row>
    <row r="396" spans="1:15" ht="30">
      <c r="A396" s="200" t="s">
        <v>135</v>
      </c>
      <c r="B396" s="51" t="s">
        <v>100</v>
      </c>
      <c r="C396" s="51" t="s">
        <v>71</v>
      </c>
      <c r="D396" s="51" t="s">
        <v>70</v>
      </c>
      <c r="E396" s="51" t="s">
        <v>450</v>
      </c>
      <c r="F396" s="51" t="s">
        <v>136</v>
      </c>
      <c r="G396" s="51"/>
      <c r="H396" s="51"/>
      <c r="I396" s="57">
        <f t="shared" si="50"/>
        <v>50000</v>
      </c>
      <c r="J396" s="57">
        <f t="shared" si="50"/>
        <v>-50000</v>
      </c>
      <c r="K396" s="57">
        <f t="shared" si="49"/>
        <v>0</v>
      </c>
      <c r="L396" s="138"/>
      <c r="M396" s="138"/>
      <c r="N396" s="139"/>
      <c r="O396" s="168"/>
    </row>
    <row r="397" spans="1:15" ht="30">
      <c r="A397" s="77" t="s">
        <v>139</v>
      </c>
      <c r="B397" s="51" t="s">
        <v>100</v>
      </c>
      <c r="C397" s="51" t="s">
        <v>71</v>
      </c>
      <c r="D397" s="51" t="s">
        <v>70</v>
      </c>
      <c r="E397" s="51" t="s">
        <v>450</v>
      </c>
      <c r="F397" s="51" t="s">
        <v>138</v>
      </c>
      <c r="G397" s="51"/>
      <c r="H397" s="51"/>
      <c r="I397" s="57">
        <f t="shared" si="50"/>
        <v>50000</v>
      </c>
      <c r="J397" s="57">
        <f t="shared" si="50"/>
        <v>-50000</v>
      </c>
      <c r="K397" s="57">
        <f t="shared" si="49"/>
        <v>0</v>
      </c>
      <c r="L397" s="138"/>
      <c r="M397" s="138"/>
      <c r="N397" s="139"/>
      <c r="O397" s="168"/>
    </row>
    <row r="398" spans="1:15" ht="18">
      <c r="A398" s="208" t="s">
        <v>120</v>
      </c>
      <c r="B398" s="52" t="s">
        <v>100</v>
      </c>
      <c r="C398" s="52" t="s">
        <v>71</v>
      </c>
      <c r="D398" s="52" t="s">
        <v>70</v>
      </c>
      <c r="E398" s="52" t="s">
        <v>450</v>
      </c>
      <c r="F398" s="52" t="s">
        <v>138</v>
      </c>
      <c r="G398" s="52" t="s">
        <v>104</v>
      </c>
      <c r="H398" s="51"/>
      <c r="I398" s="59">
        <v>50000</v>
      </c>
      <c r="J398" s="59">
        <v>-50000</v>
      </c>
      <c r="K398" s="59">
        <f t="shared" si="49"/>
        <v>0</v>
      </c>
      <c r="L398" s="138"/>
      <c r="M398" s="138"/>
      <c r="N398" s="173"/>
      <c r="O398" s="168"/>
    </row>
    <row r="399" spans="1:15" ht="18">
      <c r="A399" s="77" t="s">
        <v>312</v>
      </c>
      <c r="B399" s="51" t="s">
        <v>100</v>
      </c>
      <c r="C399" s="51" t="s">
        <v>71</v>
      </c>
      <c r="D399" s="51" t="s">
        <v>70</v>
      </c>
      <c r="E399" s="51" t="s">
        <v>197</v>
      </c>
      <c r="F399" s="51"/>
      <c r="G399" s="51"/>
      <c r="H399" s="51"/>
      <c r="I399" s="57">
        <f aca="true" t="shared" si="51" ref="I399:J401">I400</f>
        <v>1508.1</v>
      </c>
      <c r="J399" s="57">
        <f t="shared" si="51"/>
        <v>-1508.1</v>
      </c>
      <c r="K399" s="57">
        <f t="shared" si="49"/>
        <v>0</v>
      </c>
      <c r="L399" s="138"/>
      <c r="M399" s="138"/>
      <c r="N399" s="139"/>
      <c r="O399" s="168"/>
    </row>
    <row r="400" spans="1:15" ht="30">
      <c r="A400" s="200" t="s">
        <v>135</v>
      </c>
      <c r="B400" s="51" t="s">
        <v>100</v>
      </c>
      <c r="C400" s="51" t="s">
        <v>71</v>
      </c>
      <c r="D400" s="51" t="s">
        <v>70</v>
      </c>
      <c r="E400" s="51" t="s">
        <v>197</v>
      </c>
      <c r="F400" s="51" t="s">
        <v>136</v>
      </c>
      <c r="G400" s="51"/>
      <c r="H400" s="51"/>
      <c r="I400" s="57">
        <f t="shared" si="51"/>
        <v>1508.1</v>
      </c>
      <c r="J400" s="57">
        <f t="shared" si="51"/>
        <v>-1508.1</v>
      </c>
      <c r="K400" s="57">
        <f t="shared" si="49"/>
        <v>0</v>
      </c>
      <c r="L400" s="138"/>
      <c r="M400" s="138"/>
      <c r="N400" s="139"/>
      <c r="O400" s="168"/>
    </row>
    <row r="401" spans="1:15" ht="30">
      <c r="A401" s="77" t="s">
        <v>139</v>
      </c>
      <c r="B401" s="51" t="s">
        <v>100</v>
      </c>
      <c r="C401" s="51" t="s">
        <v>71</v>
      </c>
      <c r="D401" s="51" t="s">
        <v>70</v>
      </c>
      <c r="E401" s="51" t="s">
        <v>197</v>
      </c>
      <c r="F401" s="51" t="s">
        <v>138</v>
      </c>
      <c r="G401" s="51"/>
      <c r="H401" s="51"/>
      <c r="I401" s="57">
        <f t="shared" si="51"/>
        <v>1508.1</v>
      </c>
      <c r="J401" s="57">
        <f t="shared" si="51"/>
        <v>-1508.1</v>
      </c>
      <c r="K401" s="57">
        <f t="shared" si="49"/>
        <v>0</v>
      </c>
      <c r="L401" s="138"/>
      <c r="M401" s="138"/>
      <c r="N401" s="139"/>
      <c r="O401" s="168"/>
    </row>
    <row r="402" spans="1:15" ht="18">
      <c r="A402" s="208" t="s">
        <v>119</v>
      </c>
      <c r="B402" s="52" t="s">
        <v>100</v>
      </c>
      <c r="C402" s="52" t="s">
        <v>71</v>
      </c>
      <c r="D402" s="52" t="s">
        <v>70</v>
      </c>
      <c r="E402" s="52" t="s">
        <v>197</v>
      </c>
      <c r="F402" s="52" t="s">
        <v>138</v>
      </c>
      <c r="G402" s="52" t="s">
        <v>103</v>
      </c>
      <c r="H402" s="51"/>
      <c r="I402" s="59">
        <v>1508.1</v>
      </c>
      <c r="J402" s="59">
        <v>-1508.1</v>
      </c>
      <c r="K402" s="59">
        <f t="shared" si="49"/>
        <v>0</v>
      </c>
      <c r="L402" s="138"/>
      <c r="M402" s="138"/>
      <c r="N402" s="173"/>
      <c r="O402" s="168"/>
    </row>
    <row r="403" spans="1:15" ht="45">
      <c r="A403" s="77" t="s">
        <v>398</v>
      </c>
      <c r="B403" s="51" t="s">
        <v>100</v>
      </c>
      <c r="C403" s="51" t="s">
        <v>71</v>
      </c>
      <c r="D403" s="51" t="s">
        <v>70</v>
      </c>
      <c r="E403" s="51" t="s">
        <v>198</v>
      </c>
      <c r="F403" s="51"/>
      <c r="G403" s="51"/>
      <c r="H403" s="51"/>
      <c r="I403" s="56">
        <f>I408+I404</f>
        <v>27777.8</v>
      </c>
      <c r="J403" s="56">
        <f>J408+J404</f>
        <v>-19455.6</v>
      </c>
      <c r="K403" s="57">
        <f t="shared" si="49"/>
        <v>8322.2</v>
      </c>
      <c r="L403" s="138"/>
      <c r="M403" s="138"/>
      <c r="N403" s="136"/>
      <c r="O403" s="168"/>
    </row>
    <row r="404" spans="1:15" ht="18">
      <c r="A404" s="77" t="s">
        <v>312</v>
      </c>
      <c r="B404" s="51" t="s">
        <v>100</v>
      </c>
      <c r="C404" s="51" t="s">
        <v>71</v>
      </c>
      <c r="D404" s="51" t="s">
        <v>70</v>
      </c>
      <c r="E404" s="51" t="s">
        <v>7</v>
      </c>
      <c r="F404" s="51"/>
      <c r="G404" s="51"/>
      <c r="H404" s="51"/>
      <c r="I404" s="56">
        <f aca="true" t="shared" si="52" ref="I404:J406">I405</f>
        <v>25000</v>
      </c>
      <c r="J404" s="56">
        <f t="shared" si="52"/>
        <v>-16761</v>
      </c>
      <c r="K404" s="57">
        <f t="shared" si="49"/>
        <v>8239</v>
      </c>
      <c r="L404" s="138"/>
      <c r="M404" s="138"/>
      <c r="N404" s="136"/>
      <c r="O404" s="168"/>
    </row>
    <row r="405" spans="1:15" ht="30">
      <c r="A405" s="200" t="s">
        <v>135</v>
      </c>
      <c r="B405" s="51" t="s">
        <v>100</v>
      </c>
      <c r="C405" s="51" t="s">
        <v>71</v>
      </c>
      <c r="D405" s="51" t="s">
        <v>70</v>
      </c>
      <c r="E405" s="51" t="s">
        <v>7</v>
      </c>
      <c r="F405" s="51" t="s">
        <v>136</v>
      </c>
      <c r="G405" s="51"/>
      <c r="H405" s="51"/>
      <c r="I405" s="56">
        <f t="shared" si="52"/>
        <v>25000</v>
      </c>
      <c r="J405" s="56">
        <f t="shared" si="52"/>
        <v>-16761</v>
      </c>
      <c r="K405" s="57">
        <f t="shared" si="49"/>
        <v>8239</v>
      </c>
      <c r="L405" s="138"/>
      <c r="M405" s="138"/>
      <c r="N405" s="136"/>
      <c r="O405" s="168"/>
    </row>
    <row r="406" spans="1:15" ht="30">
      <c r="A406" s="77" t="s">
        <v>139</v>
      </c>
      <c r="B406" s="51" t="s">
        <v>100</v>
      </c>
      <c r="C406" s="51" t="s">
        <v>71</v>
      </c>
      <c r="D406" s="51" t="s">
        <v>70</v>
      </c>
      <c r="E406" s="51" t="s">
        <v>7</v>
      </c>
      <c r="F406" s="51" t="s">
        <v>138</v>
      </c>
      <c r="G406" s="51"/>
      <c r="H406" s="51"/>
      <c r="I406" s="56">
        <f t="shared" si="52"/>
        <v>25000</v>
      </c>
      <c r="J406" s="56">
        <f t="shared" si="52"/>
        <v>-16761</v>
      </c>
      <c r="K406" s="57">
        <f t="shared" si="49"/>
        <v>8239</v>
      </c>
      <c r="L406" s="138"/>
      <c r="M406" s="138"/>
      <c r="N406" s="136"/>
      <c r="O406" s="168"/>
    </row>
    <row r="407" spans="1:15" ht="18">
      <c r="A407" s="208" t="s">
        <v>120</v>
      </c>
      <c r="B407" s="52" t="s">
        <v>100</v>
      </c>
      <c r="C407" s="52" t="s">
        <v>71</v>
      </c>
      <c r="D407" s="52" t="s">
        <v>70</v>
      </c>
      <c r="E407" s="52" t="s">
        <v>7</v>
      </c>
      <c r="F407" s="52" t="s">
        <v>138</v>
      </c>
      <c r="G407" s="52" t="s">
        <v>104</v>
      </c>
      <c r="H407" s="51"/>
      <c r="I407" s="58">
        <v>25000</v>
      </c>
      <c r="J407" s="58">
        <v>-16761</v>
      </c>
      <c r="K407" s="59">
        <f t="shared" si="49"/>
        <v>8239</v>
      </c>
      <c r="L407" s="138"/>
      <c r="M407" s="138"/>
      <c r="N407" s="169"/>
      <c r="O407" s="168"/>
    </row>
    <row r="408" spans="1:15" ht="18">
      <c r="A408" s="77" t="s">
        <v>312</v>
      </c>
      <c r="B408" s="51" t="s">
        <v>100</v>
      </c>
      <c r="C408" s="51" t="s">
        <v>71</v>
      </c>
      <c r="D408" s="51" t="s">
        <v>70</v>
      </c>
      <c r="E408" s="51" t="s">
        <v>199</v>
      </c>
      <c r="F408" s="51"/>
      <c r="G408" s="51"/>
      <c r="H408" s="51"/>
      <c r="I408" s="56">
        <f aca="true" t="shared" si="53" ref="I408:J410">I409</f>
        <v>2777.8</v>
      </c>
      <c r="J408" s="56">
        <f t="shared" si="53"/>
        <v>-2694.6</v>
      </c>
      <c r="K408" s="57">
        <f t="shared" si="49"/>
        <v>83.20000000000027</v>
      </c>
      <c r="L408" s="138"/>
      <c r="M408" s="138"/>
      <c r="N408" s="136"/>
      <c r="O408" s="168"/>
    </row>
    <row r="409" spans="1:15" ht="30">
      <c r="A409" s="200" t="s">
        <v>135</v>
      </c>
      <c r="B409" s="51" t="s">
        <v>100</v>
      </c>
      <c r="C409" s="51" t="s">
        <v>71</v>
      </c>
      <c r="D409" s="51" t="s">
        <v>70</v>
      </c>
      <c r="E409" s="51" t="s">
        <v>199</v>
      </c>
      <c r="F409" s="51" t="s">
        <v>136</v>
      </c>
      <c r="G409" s="51"/>
      <c r="H409" s="51"/>
      <c r="I409" s="57">
        <f t="shared" si="53"/>
        <v>2777.8</v>
      </c>
      <c r="J409" s="57">
        <f t="shared" si="53"/>
        <v>-2694.6</v>
      </c>
      <c r="K409" s="57">
        <f t="shared" si="49"/>
        <v>83.20000000000027</v>
      </c>
      <c r="L409" s="136"/>
      <c r="M409" s="136"/>
      <c r="N409" s="139"/>
      <c r="O409" s="168"/>
    </row>
    <row r="410" spans="1:15" ht="30">
      <c r="A410" s="77" t="s">
        <v>139</v>
      </c>
      <c r="B410" s="51" t="s">
        <v>100</v>
      </c>
      <c r="C410" s="51" t="s">
        <v>71</v>
      </c>
      <c r="D410" s="51" t="s">
        <v>70</v>
      </c>
      <c r="E410" s="51" t="s">
        <v>199</v>
      </c>
      <c r="F410" s="51" t="s">
        <v>138</v>
      </c>
      <c r="G410" s="51"/>
      <c r="H410" s="51"/>
      <c r="I410" s="57">
        <f t="shared" si="53"/>
        <v>2777.8</v>
      </c>
      <c r="J410" s="57">
        <f t="shared" si="53"/>
        <v>-2694.6</v>
      </c>
      <c r="K410" s="57">
        <f t="shared" si="49"/>
        <v>83.20000000000027</v>
      </c>
      <c r="L410" s="136"/>
      <c r="M410" s="136"/>
      <c r="N410" s="139"/>
      <c r="O410" s="168"/>
    </row>
    <row r="411" spans="1:15" ht="18">
      <c r="A411" s="208" t="s">
        <v>119</v>
      </c>
      <c r="B411" s="52" t="s">
        <v>100</v>
      </c>
      <c r="C411" s="52" t="s">
        <v>71</v>
      </c>
      <c r="D411" s="52" t="s">
        <v>70</v>
      </c>
      <c r="E411" s="52" t="s">
        <v>199</v>
      </c>
      <c r="F411" s="52" t="s">
        <v>138</v>
      </c>
      <c r="G411" s="52" t="s">
        <v>103</v>
      </c>
      <c r="H411" s="52"/>
      <c r="I411" s="59">
        <v>2777.8</v>
      </c>
      <c r="J411" s="59">
        <v>-2694.6</v>
      </c>
      <c r="K411" s="59">
        <f t="shared" si="49"/>
        <v>83.20000000000027</v>
      </c>
      <c r="L411" s="136"/>
      <c r="M411" s="136"/>
      <c r="N411" s="173"/>
      <c r="O411" s="168"/>
    </row>
    <row r="412" spans="1:15" ht="60">
      <c r="A412" s="77" t="s">
        <v>193</v>
      </c>
      <c r="B412" s="51" t="s">
        <v>100</v>
      </c>
      <c r="C412" s="51" t="s">
        <v>71</v>
      </c>
      <c r="D412" s="51" t="s">
        <v>70</v>
      </c>
      <c r="E412" s="51" t="s">
        <v>384</v>
      </c>
      <c r="F412" s="51"/>
      <c r="G412" s="51"/>
      <c r="H412" s="52"/>
      <c r="I412" s="57">
        <f aca="true" t="shared" si="54" ref="I412:J416">I413</f>
        <v>250</v>
      </c>
      <c r="J412" s="57">
        <f t="shared" si="54"/>
        <v>-151</v>
      </c>
      <c r="K412" s="57">
        <f t="shared" si="49"/>
        <v>99</v>
      </c>
      <c r="L412" s="136"/>
      <c r="M412" s="136"/>
      <c r="N412" s="139"/>
      <c r="O412" s="168"/>
    </row>
    <row r="413" spans="1:15" ht="45">
      <c r="A413" s="77" t="s">
        <v>385</v>
      </c>
      <c r="B413" s="51" t="s">
        <v>100</v>
      </c>
      <c r="C413" s="51" t="s">
        <v>71</v>
      </c>
      <c r="D413" s="51" t="s">
        <v>70</v>
      </c>
      <c r="E413" s="51" t="s">
        <v>386</v>
      </c>
      <c r="F413" s="51"/>
      <c r="G413" s="51"/>
      <c r="H413" s="52"/>
      <c r="I413" s="57">
        <f t="shared" si="54"/>
        <v>250</v>
      </c>
      <c r="J413" s="57">
        <f t="shared" si="54"/>
        <v>-151</v>
      </c>
      <c r="K413" s="57">
        <f t="shared" si="49"/>
        <v>99</v>
      </c>
      <c r="L413" s="136"/>
      <c r="M413" s="136"/>
      <c r="N413" s="139"/>
      <c r="O413" s="168"/>
    </row>
    <row r="414" spans="1:15" ht="18">
      <c r="A414" s="77" t="s">
        <v>312</v>
      </c>
      <c r="B414" s="51" t="s">
        <v>100</v>
      </c>
      <c r="C414" s="51" t="s">
        <v>71</v>
      </c>
      <c r="D414" s="51" t="s">
        <v>70</v>
      </c>
      <c r="E414" s="51" t="s">
        <v>387</v>
      </c>
      <c r="F414" s="51"/>
      <c r="G414" s="51"/>
      <c r="H414" s="52"/>
      <c r="I414" s="57">
        <f t="shared" si="54"/>
        <v>250</v>
      </c>
      <c r="J414" s="57">
        <f t="shared" si="54"/>
        <v>-151</v>
      </c>
      <c r="K414" s="57">
        <f t="shared" si="49"/>
        <v>99</v>
      </c>
      <c r="L414" s="136"/>
      <c r="M414" s="136"/>
      <c r="N414" s="139"/>
      <c r="O414" s="168"/>
    </row>
    <row r="415" spans="1:15" ht="30">
      <c r="A415" s="200" t="s">
        <v>135</v>
      </c>
      <c r="B415" s="51" t="s">
        <v>100</v>
      </c>
      <c r="C415" s="51" t="s">
        <v>71</v>
      </c>
      <c r="D415" s="51" t="s">
        <v>70</v>
      </c>
      <c r="E415" s="51" t="s">
        <v>387</v>
      </c>
      <c r="F415" s="51" t="s">
        <v>136</v>
      </c>
      <c r="G415" s="51"/>
      <c r="H415" s="52"/>
      <c r="I415" s="57">
        <f t="shared" si="54"/>
        <v>250</v>
      </c>
      <c r="J415" s="57">
        <f t="shared" si="54"/>
        <v>-151</v>
      </c>
      <c r="K415" s="57">
        <f t="shared" si="49"/>
        <v>99</v>
      </c>
      <c r="L415" s="136"/>
      <c r="M415" s="136"/>
      <c r="N415" s="139"/>
      <c r="O415" s="168"/>
    </row>
    <row r="416" spans="1:15" ht="30">
      <c r="A416" s="77" t="s">
        <v>139</v>
      </c>
      <c r="B416" s="51" t="s">
        <v>100</v>
      </c>
      <c r="C416" s="51" t="s">
        <v>71</v>
      </c>
      <c r="D416" s="51" t="s">
        <v>70</v>
      </c>
      <c r="E416" s="51" t="s">
        <v>387</v>
      </c>
      <c r="F416" s="51" t="s">
        <v>138</v>
      </c>
      <c r="G416" s="51"/>
      <c r="H416" s="52"/>
      <c r="I416" s="57">
        <f t="shared" si="54"/>
        <v>250</v>
      </c>
      <c r="J416" s="57">
        <f t="shared" si="54"/>
        <v>-151</v>
      </c>
      <c r="K416" s="57">
        <f t="shared" si="49"/>
        <v>99</v>
      </c>
      <c r="L416" s="136"/>
      <c r="M416" s="136"/>
      <c r="N416" s="139"/>
      <c r="O416" s="168"/>
    </row>
    <row r="417" spans="1:15" ht="18">
      <c r="A417" s="208" t="s">
        <v>119</v>
      </c>
      <c r="B417" s="52" t="s">
        <v>100</v>
      </c>
      <c r="C417" s="52" t="s">
        <v>71</v>
      </c>
      <c r="D417" s="52" t="s">
        <v>70</v>
      </c>
      <c r="E417" s="52" t="s">
        <v>387</v>
      </c>
      <c r="F417" s="52" t="s">
        <v>138</v>
      </c>
      <c r="G417" s="52" t="s">
        <v>103</v>
      </c>
      <c r="H417" s="52"/>
      <c r="I417" s="59">
        <v>250</v>
      </c>
      <c r="J417" s="59">
        <v>-151</v>
      </c>
      <c r="K417" s="59">
        <f t="shared" si="49"/>
        <v>99</v>
      </c>
      <c r="L417" s="136"/>
      <c r="M417" s="136"/>
      <c r="N417" s="173"/>
      <c r="O417" s="168"/>
    </row>
    <row r="418" spans="1:15" ht="60">
      <c r="A418" s="87" t="s">
        <v>454</v>
      </c>
      <c r="B418" s="51" t="s">
        <v>100</v>
      </c>
      <c r="C418" s="51" t="s">
        <v>71</v>
      </c>
      <c r="D418" s="51" t="s">
        <v>70</v>
      </c>
      <c r="E418" s="51" t="s">
        <v>10</v>
      </c>
      <c r="F418" s="51"/>
      <c r="G418" s="51"/>
      <c r="H418" s="52"/>
      <c r="I418" s="57">
        <f aca="true" t="shared" si="55" ref="I418:J422">I419</f>
        <v>161.6</v>
      </c>
      <c r="J418" s="57">
        <f t="shared" si="55"/>
        <v>-161.6</v>
      </c>
      <c r="K418" s="57">
        <f t="shared" si="49"/>
        <v>0</v>
      </c>
      <c r="L418" s="136"/>
      <c r="M418" s="136"/>
      <c r="N418" s="139"/>
      <c r="O418" s="168"/>
    </row>
    <row r="419" spans="1:15" ht="75">
      <c r="A419" s="77" t="s">
        <v>11</v>
      </c>
      <c r="B419" s="51" t="s">
        <v>100</v>
      </c>
      <c r="C419" s="51" t="s">
        <v>71</v>
      </c>
      <c r="D419" s="51" t="s">
        <v>70</v>
      </c>
      <c r="E419" s="51" t="s">
        <v>12</v>
      </c>
      <c r="F419" s="51"/>
      <c r="G419" s="51"/>
      <c r="H419" s="52"/>
      <c r="I419" s="57">
        <f t="shared" si="55"/>
        <v>161.6</v>
      </c>
      <c r="J419" s="57">
        <f t="shared" si="55"/>
        <v>-161.6</v>
      </c>
      <c r="K419" s="57">
        <f t="shared" si="49"/>
        <v>0</v>
      </c>
      <c r="L419" s="136"/>
      <c r="M419" s="136"/>
      <c r="N419" s="139"/>
      <c r="O419" s="168"/>
    </row>
    <row r="420" spans="1:15" ht="18">
      <c r="A420" s="77" t="s">
        <v>312</v>
      </c>
      <c r="B420" s="51" t="s">
        <v>100</v>
      </c>
      <c r="C420" s="51" t="s">
        <v>71</v>
      </c>
      <c r="D420" s="51" t="s">
        <v>70</v>
      </c>
      <c r="E420" s="51" t="s">
        <v>13</v>
      </c>
      <c r="F420" s="51"/>
      <c r="G420" s="51"/>
      <c r="H420" s="52"/>
      <c r="I420" s="57">
        <f t="shared" si="55"/>
        <v>161.6</v>
      </c>
      <c r="J420" s="57">
        <f t="shared" si="55"/>
        <v>-161.6</v>
      </c>
      <c r="K420" s="57">
        <f t="shared" si="49"/>
        <v>0</v>
      </c>
      <c r="L420" s="136"/>
      <c r="M420" s="136"/>
      <c r="N420" s="139"/>
      <c r="O420" s="168"/>
    </row>
    <row r="421" spans="1:15" ht="30">
      <c r="A421" s="200" t="s">
        <v>135</v>
      </c>
      <c r="B421" s="51" t="s">
        <v>100</v>
      </c>
      <c r="C421" s="51" t="s">
        <v>71</v>
      </c>
      <c r="D421" s="51" t="s">
        <v>70</v>
      </c>
      <c r="E421" s="51" t="s">
        <v>13</v>
      </c>
      <c r="F421" s="51" t="s">
        <v>136</v>
      </c>
      <c r="G421" s="51"/>
      <c r="H421" s="52"/>
      <c r="I421" s="57">
        <f t="shared" si="55"/>
        <v>161.6</v>
      </c>
      <c r="J421" s="57">
        <f t="shared" si="55"/>
        <v>-161.6</v>
      </c>
      <c r="K421" s="57">
        <f t="shared" si="49"/>
        <v>0</v>
      </c>
      <c r="L421" s="136"/>
      <c r="M421" s="136"/>
      <c r="N421" s="139"/>
      <c r="O421" s="168"/>
    </row>
    <row r="422" spans="1:15" ht="30">
      <c r="A422" s="77" t="s">
        <v>139</v>
      </c>
      <c r="B422" s="51" t="s">
        <v>100</v>
      </c>
      <c r="C422" s="51" t="s">
        <v>71</v>
      </c>
      <c r="D422" s="51" t="s">
        <v>70</v>
      </c>
      <c r="E422" s="51" t="s">
        <v>13</v>
      </c>
      <c r="F422" s="51" t="s">
        <v>138</v>
      </c>
      <c r="G422" s="51"/>
      <c r="H422" s="52"/>
      <c r="I422" s="57">
        <f t="shared" si="55"/>
        <v>161.6</v>
      </c>
      <c r="J422" s="57">
        <f t="shared" si="55"/>
        <v>-161.6</v>
      </c>
      <c r="K422" s="57">
        <f t="shared" si="49"/>
        <v>0</v>
      </c>
      <c r="L422" s="136"/>
      <c r="M422" s="136"/>
      <c r="N422" s="139"/>
      <c r="O422" s="168"/>
    </row>
    <row r="423" spans="1:15" ht="30">
      <c r="A423" s="208" t="s">
        <v>119</v>
      </c>
      <c r="B423" s="52" t="s">
        <v>100</v>
      </c>
      <c r="C423" s="52" t="s">
        <v>71</v>
      </c>
      <c r="D423" s="52" t="s">
        <v>70</v>
      </c>
      <c r="E423" s="52" t="s">
        <v>13</v>
      </c>
      <c r="F423" s="52" t="s">
        <v>138</v>
      </c>
      <c r="G423" s="52" t="s">
        <v>103</v>
      </c>
      <c r="H423" s="52"/>
      <c r="I423" s="59">
        <v>161.6</v>
      </c>
      <c r="J423" s="59">
        <v>-161.6</v>
      </c>
      <c r="K423" s="59">
        <f t="shared" si="49"/>
        <v>0</v>
      </c>
      <c r="L423" s="136"/>
      <c r="M423" s="136"/>
      <c r="N423" s="173"/>
      <c r="O423" s="168"/>
    </row>
    <row r="424" spans="1:15" ht="28.5">
      <c r="A424" s="207" t="s">
        <v>87</v>
      </c>
      <c r="B424" s="53" t="s">
        <v>100</v>
      </c>
      <c r="C424" s="53" t="s">
        <v>71</v>
      </c>
      <c r="D424" s="53" t="s">
        <v>83</v>
      </c>
      <c r="E424" s="53"/>
      <c r="F424" s="53"/>
      <c r="G424" s="53"/>
      <c r="H424" s="53"/>
      <c r="I424" s="54">
        <f>I430+I425</f>
        <v>50</v>
      </c>
      <c r="J424" s="54">
        <f>J430+J425</f>
        <v>300</v>
      </c>
      <c r="K424" s="54">
        <f t="shared" si="49"/>
        <v>350</v>
      </c>
      <c r="L424" s="136"/>
      <c r="M424" s="136"/>
      <c r="N424" s="167"/>
      <c r="O424" s="166"/>
    </row>
    <row r="425" spans="1:15" ht="30">
      <c r="A425" s="200" t="s">
        <v>37</v>
      </c>
      <c r="B425" s="51" t="s">
        <v>100</v>
      </c>
      <c r="C425" s="51" t="s">
        <v>71</v>
      </c>
      <c r="D425" s="51" t="s">
        <v>83</v>
      </c>
      <c r="E425" s="51" t="s">
        <v>283</v>
      </c>
      <c r="F425" s="51"/>
      <c r="G425" s="51"/>
      <c r="H425" s="53"/>
      <c r="I425" s="57">
        <f aca="true" t="shared" si="56" ref="I425:K428">I426</f>
        <v>0</v>
      </c>
      <c r="J425" s="57">
        <f t="shared" si="56"/>
        <v>300</v>
      </c>
      <c r="K425" s="57">
        <f t="shared" si="56"/>
        <v>300</v>
      </c>
      <c r="L425" s="136"/>
      <c r="M425" s="136"/>
      <c r="N425" s="167"/>
      <c r="O425" s="166"/>
    </row>
    <row r="426" spans="1:15" ht="60">
      <c r="A426" s="200" t="s">
        <v>245</v>
      </c>
      <c r="B426" s="51" t="s">
        <v>100</v>
      </c>
      <c r="C426" s="51" t="s">
        <v>71</v>
      </c>
      <c r="D426" s="51" t="s">
        <v>83</v>
      </c>
      <c r="E426" s="51" t="s">
        <v>427</v>
      </c>
      <c r="F426" s="51"/>
      <c r="G426" s="51"/>
      <c r="H426" s="53"/>
      <c r="I426" s="57">
        <f t="shared" si="56"/>
        <v>0</v>
      </c>
      <c r="J426" s="57">
        <f t="shared" si="56"/>
        <v>300</v>
      </c>
      <c r="K426" s="57">
        <f t="shared" si="56"/>
        <v>300</v>
      </c>
      <c r="L426" s="136"/>
      <c r="M426" s="136"/>
      <c r="N426" s="167"/>
      <c r="O426" s="166"/>
    </row>
    <row r="427" spans="1:15" ht="30">
      <c r="A427" s="200" t="s">
        <v>135</v>
      </c>
      <c r="B427" s="51" t="s">
        <v>100</v>
      </c>
      <c r="C427" s="51" t="s">
        <v>71</v>
      </c>
      <c r="D427" s="51" t="s">
        <v>83</v>
      </c>
      <c r="E427" s="51" t="s">
        <v>427</v>
      </c>
      <c r="F427" s="51" t="s">
        <v>136</v>
      </c>
      <c r="G427" s="51"/>
      <c r="H427" s="53"/>
      <c r="I427" s="57">
        <f t="shared" si="56"/>
        <v>0</v>
      </c>
      <c r="J427" s="57">
        <f t="shared" si="56"/>
        <v>300</v>
      </c>
      <c r="K427" s="57">
        <f t="shared" si="56"/>
        <v>300</v>
      </c>
      <c r="L427" s="136"/>
      <c r="M427" s="136"/>
      <c r="N427" s="167"/>
      <c r="O427" s="166"/>
    </row>
    <row r="428" spans="1:15" ht="30">
      <c r="A428" s="77" t="s">
        <v>139</v>
      </c>
      <c r="B428" s="51" t="s">
        <v>100</v>
      </c>
      <c r="C428" s="51" t="s">
        <v>71</v>
      </c>
      <c r="D428" s="51" t="s">
        <v>83</v>
      </c>
      <c r="E428" s="51" t="s">
        <v>427</v>
      </c>
      <c r="F428" s="51" t="s">
        <v>138</v>
      </c>
      <c r="G428" s="51"/>
      <c r="H428" s="53"/>
      <c r="I428" s="57">
        <f t="shared" si="56"/>
        <v>0</v>
      </c>
      <c r="J428" s="57">
        <f t="shared" si="56"/>
        <v>300</v>
      </c>
      <c r="K428" s="57">
        <f t="shared" si="56"/>
        <v>300</v>
      </c>
      <c r="L428" s="136"/>
      <c r="M428" s="136"/>
      <c r="N428" s="167"/>
      <c r="O428" s="166"/>
    </row>
    <row r="429" spans="1:15" ht="18">
      <c r="A429" s="78" t="s">
        <v>119</v>
      </c>
      <c r="B429" s="52" t="s">
        <v>100</v>
      </c>
      <c r="C429" s="52" t="s">
        <v>71</v>
      </c>
      <c r="D429" s="52" t="s">
        <v>83</v>
      </c>
      <c r="E429" s="52" t="s">
        <v>427</v>
      </c>
      <c r="F429" s="52" t="s">
        <v>138</v>
      </c>
      <c r="G429" s="52" t="s">
        <v>103</v>
      </c>
      <c r="H429" s="53"/>
      <c r="I429" s="59">
        <v>0</v>
      </c>
      <c r="J429" s="59">
        <v>300</v>
      </c>
      <c r="K429" s="59">
        <f>I429+J429</f>
        <v>300</v>
      </c>
      <c r="L429" s="136"/>
      <c r="M429" s="136"/>
      <c r="N429" s="167"/>
      <c r="O429" s="166"/>
    </row>
    <row r="430" spans="1:15" ht="60">
      <c r="A430" s="200" t="s">
        <v>428</v>
      </c>
      <c r="B430" s="51" t="s">
        <v>100</v>
      </c>
      <c r="C430" s="51" t="s">
        <v>71</v>
      </c>
      <c r="D430" s="51" t="s">
        <v>83</v>
      </c>
      <c r="E430" s="51" t="s">
        <v>214</v>
      </c>
      <c r="F430" s="51"/>
      <c r="G430" s="51"/>
      <c r="H430" s="51"/>
      <c r="I430" s="57">
        <f>I431+I436</f>
        <v>50</v>
      </c>
      <c r="J430" s="57">
        <f>J431+J436</f>
        <v>0</v>
      </c>
      <c r="K430" s="57">
        <f t="shared" si="49"/>
        <v>50</v>
      </c>
      <c r="L430" s="136"/>
      <c r="M430" s="136"/>
      <c r="N430" s="139"/>
      <c r="O430" s="168"/>
    </row>
    <row r="431" spans="1:15" ht="120">
      <c r="A431" s="200" t="s">
        <v>212</v>
      </c>
      <c r="B431" s="51" t="s">
        <v>100</v>
      </c>
      <c r="C431" s="51" t="s">
        <v>71</v>
      </c>
      <c r="D431" s="51" t="s">
        <v>83</v>
      </c>
      <c r="E431" s="51" t="s">
        <v>215</v>
      </c>
      <c r="F431" s="51"/>
      <c r="G431" s="51"/>
      <c r="H431" s="51"/>
      <c r="I431" s="57">
        <f aca="true" t="shared" si="57" ref="I431:J434">I432</f>
        <v>20</v>
      </c>
      <c r="J431" s="57">
        <f t="shared" si="57"/>
        <v>0</v>
      </c>
      <c r="K431" s="57">
        <f t="shared" si="49"/>
        <v>20</v>
      </c>
      <c r="L431" s="136"/>
      <c r="M431" s="136"/>
      <c r="N431" s="139"/>
      <c r="O431" s="168"/>
    </row>
    <row r="432" spans="1:15" ht="18">
      <c r="A432" s="77" t="s">
        <v>312</v>
      </c>
      <c r="B432" s="51" t="s">
        <v>100</v>
      </c>
      <c r="C432" s="51" t="s">
        <v>71</v>
      </c>
      <c r="D432" s="51" t="s">
        <v>83</v>
      </c>
      <c r="E432" s="51" t="s">
        <v>217</v>
      </c>
      <c r="F432" s="51"/>
      <c r="G432" s="51"/>
      <c r="H432" s="51"/>
      <c r="I432" s="57">
        <f t="shared" si="57"/>
        <v>20</v>
      </c>
      <c r="J432" s="57">
        <f t="shared" si="57"/>
        <v>0</v>
      </c>
      <c r="K432" s="57">
        <f t="shared" si="49"/>
        <v>20</v>
      </c>
      <c r="L432" s="136"/>
      <c r="M432" s="136"/>
      <c r="N432" s="139"/>
      <c r="O432" s="168"/>
    </row>
    <row r="433" spans="1:15" ht="30">
      <c r="A433" s="200" t="s">
        <v>135</v>
      </c>
      <c r="B433" s="51" t="s">
        <v>100</v>
      </c>
      <c r="C433" s="51" t="s">
        <v>71</v>
      </c>
      <c r="D433" s="51" t="s">
        <v>83</v>
      </c>
      <c r="E433" s="51" t="s">
        <v>217</v>
      </c>
      <c r="F433" s="51" t="s">
        <v>136</v>
      </c>
      <c r="G433" s="51"/>
      <c r="H433" s="51"/>
      <c r="I433" s="57">
        <f t="shared" si="57"/>
        <v>20</v>
      </c>
      <c r="J433" s="57">
        <f t="shared" si="57"/>
        <v>0</v>
      </c>
      <c r="K433" s="57">
        <f t="shared" si="49"/>
        <v>20</v>
      </c>
      <c r="L433" s="136"/>
      <c r="M433" s="136"/>
      <c r="N433" s="139"/>
      <c r="O433" s="168"/>
    </row>
    <row r="434" spans="1:15" ht="30">
      <c r="A434" s="77" t="s">
        <v>139</v>
      </c>
      <c r="B434" s="51" t="s">
        <v>100</v>
      </c>
      <c r="C434" s="51" t="s">
        <v>71</v>
      </c>
      <c r="D434" s="51" t="s">
        <v>83</v>
      </c>
      <c r="E434" s="51" t="s">
        <v>217</v>
      </c>
      <c r="F434" s="51" t="s">
        <v>138</v>
      </c>
      <c r="G434" s="51"/>
      <c r="H434" s="51"/>
      <c r="I434" s="57">
        <f t="shared" si="57"/>
        <v>20</v>
      </c>
      <c r="J434" s="57">
        <f t="shared" si="57"/>
        <v>0</v>
      </c>
      <c r="K434" s="57">
        <f t="shared" si="49"/>
        <v>20</v>
      </c>
      <c r="L434" s="136"/>
      <c r="M434" s="136"/>
      <c r="N434" s="139"/>
      <c r="O434" s="168"/>
    </row>
    <row r="435" spans="1:15" ht="18">
      <c r="A435" s="208" t="s">
        <v>119</v>
      </c>
      <c r="B435" s="52" t="s">
        <v>100</v>
      </c>
      <c r="C435" s="52" t="s">
        <v>71</v>
      </c>
      <c r="D435" s="52" t="s">
        <v>83</v>
      </c>
      <c r="E435" s="52" t="s">
        <v>217</v>
      </c>
      <c r="F435" s="52" t="s">
        <v>138</v>
      </c>
      <c r="G435" s="52" t="s">
        <v>103</v>
      </c>
      <c r="H435" s="52"/>
      <c r="I435" s="59">
        <v>20</v>
      </c>
      <c r="J435" s="59">
        <v>0</v>
      </c>
      <c r="K435" s="59">
        <f t="shared" si="49"/>
        <v>20</v>
      </c>
      <c r="L435" s="136"/>
      <c r="M435" s="136"/>
      <c r="N435" s="173"/>
      <c r="O435" s="168"/>
    </row>
    <row r="436" spans="1:15" ht="60">
      <c r="A436" s="200" t="s">
        <v>213</v>
      </c>
      <c r="B436" s="51" t="s">
        <v>100</v>
      </c>
      <c r="C436" s="51" t="s">
        <v>71</v>
      </c>
      <c r="D436" s="51" t="s">
        <v>83</v>
      </c>
      <c r="E436" s="51" t="s">
        <v>216</v>
      </c>
      <c r="F436" s="51"/>
      <c r="G436" s="51"/>
      <c r="H436" s="51"/>
      <c r="I436" s="57">
        <f aca="true" t="shared" si="58" ref="I436:J439">I437</f>
        <v>30</v>
      </c>
      <c r="J436" s="57">
        <f t="shared" si="58"/>
        <v>0</v>
      </c>
      <c r="K436" s="57">
        <f t="shared" si="49"/>
        <v>30</v>
      </c>
      <c r="L436" s="136"/>
      <c r="M436" s="136"/>
      <c r="N436" s="139"/>
      <c r="O436" s="168"/>
    </row>
    <row r="437" spans="1:15" ht="18">
      <c r="A437" s="77" t="s">
        <v>312</v>
      </c>
      <c r="B437" s="51" t="s">
        <v>100</v>
      </c>
      <c r="C437" s="51" t="s">
        <v>71</v>
      </c>
      <c r="D437" s="51" t="s">
        <v>83</v>
      </c>
      <c r="E437" s="51" t="s">
        <v>218</v>
      </c>
      <c r="F437" s="51"/>
      <c r="G437" s="51"/>
      <c r="H437" s="51"/>
      <c r="I437" s="57">
        <f t="shared" si="58"/>
        <v>30</v>
      </c>
      <c r="J437" s="57">
        <f t="shared" si="58"/>
        <v>0</v>
      </c>
      <c r="K437" s="57">
        <f t="shared" si="49"/>
        <v>30</v>
      </c>
      <c r="L437" s="136"/>
      <c r="M437" s="136"/>
      <c r="N437" s="139"/>
      <c r="O437" s="168"/>
    </row>
    <row r="438" spans="1:15" ht="30">
      <c r="A438" s="200" t="s">
        <v>135</v>
      </c>
      <c r="B438" s="51" t="s">
        <v>100</v>
      </c>
      <c r="C438" s="51" t="s">
        <v>71</v>
      </c>
      <c r="D438" s="51" t="s">
        <v>83</v>
      </c>
      <c r="E438" s="51" t="s">
        <v>218</v>
      </c>
      <c r="F438" s="51" t="s">
        <v>136</v>
      </c>
      <c r="G438" s="51"/>
      <c r="H438" s="51"/>
      <c r="I438" s="57">
        <f t="shared" si="58"/>
        <v>30</v>
      </c>
      <c r="J438" s="57">
        <f t="shared" si="58"/>
        <v>0</v>
      </c>
      <c r="K438" s="57">
        <f t="shared" si="49"/>
        <v>30</v>
      </c>
      <c r="L438" s="136"/>
      <c r="M438" s="136"/>
      <c r="N438" s="139"/>
      <c r="O438" s="168"/>
    </row>
    <row r="439" spans="1:15" ht="30">
      <c r="A439" s="77" t="s">
        <v>139</v>
      </c>
      <c r="B439" s="51" t="s">
        <v>100</v>
      </c>
      <c r="C439" s="51" t="s">
        <v>71</v>
      </c>
      <c r="D439" s="51" t="s">
        <v>83</v>
      </c>
      <c r="E439" s="51" t="s">
        <v>218</v>
      </c>
      <c r="F439" s="51" t="s">
        <v>138</v>
      </c>
      <c r="G439" s="51"/>
      <c r="H439" s="51"/>
      <c r="I439" s="57">
        <f t="shared" si="58"/>
        <v>30</v>
      </c>
      <c r="J439" s="57">
        <f t="shared" si="58"/>
        <v>0</v>
      </c>
      <c r="K439" s="57">
        <f t="shared" si="49"/>
        <v>30</v>
      </c>
      <c r="L439" s="136"/>
      <c r="M439" s="136"/>
      <c r="N439" s="139"/>
      <c r="O439" s="168"/>
    </row>
    <row r="440" spans="1:15" ht="18">
      <c r="A440" s="208" t="s">
        <v>119</v>
      </c>
      <c r="B440" s="52" t="s">
        <v>100</v>
      </c>
      <c r="C440" s="52" t="s">
        <v>71</v>
      </c>
      <c r="D440" s="52" t="s">
        <v>83</v>
      </c>
      <c r="E440" s="52" t="s">
        <v>218</v>
      </c>
      <c r="F440" s="52" t="s">
        <v>138</v>
      </c>
      <c r="G440" s="52" t="s">
        <v>103</v>
      </c>
      <c r="H440" s="52"/>
      <c r="I440" s="59">
        <v>30</v>
      </c>
      <c r="J440" s="59">
        <v>0</v>
      </c>
      <c r="K440" s="57">
        <f t="shared" si="49"/>
        <v>30</v>
      </c>
      <c r="L440" s="136"/>
      <c r="M440" s="136"/>
      <c r="N440" s="173"/>
      <c r="O440" s="168"/>
    </row>
    <row r="441" spans="1:15" ht="18">
      <c r="A441" s="82" t="s">
        <v>56</v>
      </c>
      <c r="B441" s="53" t="s">
        <v>100</v>
      </c>
      <c r="C441" s="53" t="s">
        <v>73</v>
      </c>
      <c r="D441" s="51"/>
      <c r="E441" s="51"/>
      <c r="F441" s="51"/>
      <c r="G441" s="51"/>
      <c r="H441" s="51"/>
      <c r="I441" s="55">
        <f>I447+I500+I442</f>
        <v>22161.199999999997</v>
      </c>
      <c r="J441" s="55">
        <f>J447+J500+J442</f>
        <v>-13833.800000000001</v>
      </c>
      <c r="K441" s="54">
        <f t="shared" si="49"/>
        <v>8327.399999999996</v>
      </c>
      <c r="L441" s="138"/>
      <c r="M441" s="138"/>
      <c r="N441" s="145"/>
      <c r="O441" s="166"/>
    </row>
    <row r="442" spans="1:15" ht="18">
      <c r="A442" s="82" t="s">
        <v>58</v>
      </c>
      <c r="B442" s="53" t="s">
        <v>100</v>
      </c>
      <c r="C442" s="53" t="s">
        <v>73</v>
      </c>
      <c r="D442" s="53" t="s">
        <v>74</v>
      </c>
      <c r="E442" s="53"/>
      <c r="F442" s="53"/>
      <c r="G442" s="53"/>
      <c r="H442" s="53"/>
      <c r="I442" s="55">
        <f aca="true" t="shared" si="59" ref="I442:J445">I443</f>
        <v>600</v>
      </c>
      <c r="J442" s="55">
        <f t="shared" si="59"/>
        <v>-600</v>
      </c>
      <c r="K442" s="54">
        <f t="shared" si="49"/>
        <v>0</v>
      </c>
      <c r="L442" s="138"/>
      <c r="M442" s="138"/>
      <c r="N442" s="145"/>
      <c r="O442" s="166"/>
    </row>
    <row r="443" spans="1:15" ht="60">
      <c r="A443" s="200" t="s">
        <v>451</v>
      </c>
      <c r="B443" s="147" t="s">
        <v>100</v>
      </c>
      <c r="C443" s="51" t="s">
        <v>73</v>
      </c>
      <c r="D443" s="51" t="s">
        <v>74</v>
      </c>
      <c r="E443" s="51" t="s">
        <v>462</v>
      </c>
      <c r="F443" s="51"/>
      <c r="G443" s="51"/>
      <c r="H443" s="51"/>
      <c r="I443" s="56">
        <f t="shared" si="59"/>
        <v>600</v>
      </c>
      <c r="J443" s="56">
        <f t="shared" si="59"/>
        <v>-600</v>
      </c>
      <c r="K443" s="57">
        <f t="shared" si="49"/>
        <v>0</v>
      </c>
      <c r="L443" s="138"/>
      <c r="M443" s="138"/>
      <c r="N443" s="136"/>
      <c r="O443" s="168"/>
    </row>
    <row r="444" spans="1:15" ht="30">
      <c r="A444" s="200" t="s">
        <v>135</v>
      </c>
      <c r="B444" s="51" t="s">
        <v>100</v>
      </c>
      <c r="C444" s="51" t="s">
        <v>73</v>
      </c>
      <c r="D444" s="51" t="s">
        <v>74</v>
      </c>
      <c r="E444" s="51" t="s">
        <v>462</v>
      </c>
      <c r="F444" s="51" t="s">
        <v>136</v>
      </c>
      <c r="G444" s="51"/>
      <c r="H444" s="51"/>
      <c r="I444" s="56">
        <f t="shared" si="59"/>
        <v>600</v>
      </c>
      <c r="J444" s="56">
        <f t="shared" si="59"/>
        <v>-600</v>
      </c>
      <c r="K444" s="57">
        <f t="shared" si="49"/>
        <v>0</v>
      </c>
      <c r="L444" s="138"/>
      <c r="M444" s="138"/>
      <c r="N444" s="136"/>
      <c r="O444" s="168"/>
    </row>
    <row r="445" spans="1:15" ht="30">
      <c r="A445" s="77" t="s">
        <v>139</v>
      </c>
      <c r="B445" s="51" t="s">
        <v>100</v>
      </c>
      <c r="C445" s="51" t="s">
        <v>73</v>
      </c>
      <c r="D445" s="51" t="s">
        <v>74</v>
      </c>
      <c r="E445" s="51" t="s">
        <v>462</v>
      </c>
      <c r="F445" s="51" t="s">
        <v>138</v>
      </c>
      <c r="G445" s="51"/>
      <c r="H445" s="51"/>
      <c r="I445" s="56">
        <f t="shared" si="59"/>
        <v>600</v>
      </c>
      <c r="J445" s="56">
        <f t="shared" si="59"/>
        <v>-600</v>
      </c>
      <c r="K445" s="57">
        <f t="shared" si="49"/>
        <v>0</v>
      </c>
      <c r="L445" s="138"/>
      <c r="M445" s="138"/>
      <c r="N445" s="136"/>
      <c r="O445" s="168"/>
    </row>
    <row r="446" spans="1:15" ht="18">
      <c r="A446" s="208" t="s">
        <v>119</v>
      </c>
      <c r="B446" s="52" t="s">
        <v>100</v>
      </c>
      <c r="C446" s="52" t="s">
        <v>73</v>
      </c>
      <c r="D446" s="52" t="s">
        <v>74</v>
      </c>
      <c r="E446" s="130" t="s">
        <v>462</v>
      </c>
      <c r="F446" s="52" t="s">
        <v>138</v>
      </c>
      <c r="G446" s="52" t="s">
        <v>103</v>
      </c>
      <c r="H446" s="52"/>
      <c r="I446" s="58">
        <v>600</v>
      </c>
      <c r="J446" s="58">
        <v>-600</v>
      </c>
      <c r="K446" s="59">
        <f t="shared" si="49"/>
        <v>0</v>
      </c>
      <c r="L446" s="138"/>
      <c r="M446" s="138"/>
      <c r="N446" s="169"/>
      <c r="O446" s="168"/>
    </row>
    <row r="447" spans="1:15" ht="18">
      <c r="A447" s="77" t="s">
        <v>249</v>
      </c>
      <c r="B447" s="53" t="s">
        <v>100</v>
      </c>
      <c r="C447" s="53" t="s">
        <v>73</v>
      </c>
      <c r="D447" s="53" t="s">
        <v>69</v>
      </c>
      <c r="E447" s="51"/>
      <c r="F447" s="51"/>
      <c r="G447" s="51"/>
      <c r="H447" s="51"/>
      <c r="I447" s="55">
        <f>I457+I481+I494+I448</f>
        <v>21251.6</v>
      </c>
      <c r="J447" s="55">
        <f>J457+J481+J494+J448</f>
        <v>-13233.800000000001</v>
      </c>
      <c r="K447" s="54">
        <f t="shared" si="49"/>
        <v>8017.799999999997</v>
      </c>
      <c r="L447" s="145"/>
      <c r="M447" s="145"/>
      <c r="N447" s="145"/>
      <c r="O447" s="166"/>
    </row>
    <row r="448" spans="1:15" ht="30">
      <c r="A448" s="77" t="s">
        <v>37</v>
      </c>
      <c r="B448" s="51" t="s">
        <v>100</v>
      </c>
      <c r="C448" s="51" t="s">
        <v>73</v>
      </c>
      <c r="D448" s="51" t="s">
        <v>69</v>
      </c>
      <c r="E448" s="51" t="s">
        <v>283</v>
      </c>
      <c r="F448" s="51"/>
      <c r="G448" s="51"/>
      <c r="H448" s="51"/>
      <c r="I448" s="56">
        <f>I453+I449</f>
        <v>200</v>
      </c>
      <c r="J448" s="56">
        <f>J453+J449</f>
        <v>500</v>
      </c>
      <c r="K448" s="57">
        <f t="shared" si="49"/>
        <v>700</v>
      </c>
      <c r="L448" s="145"/>
      <c r="M448" s="145"/>
      <c r="N448" s="136"/>
      <c r="O448" s="168"/>
    </row>
    <row r="449" spans="1:15" ht="75">
      <c r="A449" s="200" t="s">
        <v>280</v>
      </c>
      <c r="B449" s="51" t="s">
        <v>100</v>
      </c>
      <c r="C449" s="51" t="s">
        <v>73</v>
      </c>
      <c r="D449" s="51" t="s">
        <v>69</v>
      </c>
      <c r="E449" s="51" t="s">
        <v>287</v>
      </c>
      <c r="F449" s="51"/>
      <c r="G449" s="51"/>
      <c r="H449" s="51"/>
      <c r="I449" s="56">
        <f aca="true" t="shared" si="60" ref="I449:K451">I450</f>
        <v>0</v>
      </c>
      <c r="J449" s="56">
        <f t="shared" si="60"/>
        <v>700</v>
      </c>
      <c r="K449" s="57">
        <f t="shared" si="60"/>
        <v>700</v>
      </c>
      <c r="L449" s="145"/>
      <c r="M449" s="145"/>
      <c r="N449" s="136"/>
      <c r="O449" s="168"/>
    </row>
    <row r="450" spans="1:15" ht="30">
      <c r="A450" s="200" t="s">
        <v>135</v>
      </c>
      <c r="B450" s="51" t="s">
        <v>100</v>
      </c>
      <c r="C450" s="51" t="s">
        <v>73</v>
      </c>
      <c r="D450" s="51" t="s">
        <v>69</v>
      </c>
      <c r="E450" s="51" t="s">
        <v>287</v>
      </c>
      <c r="F450" s="51" t="s">
        <v>136</v>
      </c>
      <c r="G450" s="51"/>
      <c r="H450" s="51"/>
      <c r="I450" s="56">
        <f t="shared" si="60"/>
        <v>0</v>
      </c>
      <c r="J450" s="56">
        <f t="shared" si="60"/>
        <v>700</v>
      </c>
      <c r="K450" s="57">
        <f t="shared" si="60"/>
        <v>700</v>
      </c>
      <c r="L450" s="145"/>
      <c r="M450" s="145"/>
      <c r="N450" s="136"/>
      <c r="O450" s="168"/>
    </row>
    <row r="451" spans="1:15" ht="30">
      <c r="A451" s="200" t="s">
        <v>139</v>
      </c>
      <c r="B451" s="51" t="s">
        <v>100</v>
      </c>
      <c r="C451" s="51" t="s">
        <v>73</v>
      </c>
      <c r="D451" s="51" t="s">
        <v>69</v>
      </c>
      <c r="E451" s="51" t="s">
        <v>287</v>
      </c>
      <c r="F451" s="51" t="s">
        <v>138</v>
      </c>
      <c r="G451" s="51"/>
      <c r="H451" s="51"/>
      <c r="I451" s="56">
        <f t="shared" si="60"/>
        <v>0</v>
      </c>
      <c r="J451" s="56">
        <f t="shared" si="60"/>
        <v>700</v>
      </c>
      <c r="K451" s="57">
        <f t="shared" si="60"/>
        <v>700</v>
      </c>
      <c r="L451" s="145"/>
      <c r="M451" s="145"/>
      <c r="N451" s="136"/>
      <c r="O451" s="168"/>
    </row>
    <row r="452" spans="1:15" ht="18">
      <c r="A452" s="208" t="s">
        <v>119</v>
      </c>
      <c r="B452" s="52" t="s">
        <v>100</v>
      </c>
      <c r="C452" s="52" t="s">
        <v>73</v>
      </c>
      <c r="D452" s="52" t="s">
        <v>69</v>
      </c>
      <c r="E452" s="52" t="s">
        <v>287</v>
      </c>
      <c r="F452" s="52" t="s">
        <v>138</v>
      </c>
      <c r="G452" s="52" t="s">
        <v>103</v>
      </c>
      <c r="H452" s="51"/>
      <c r="I452" s="58">
        <v>0</v>
      </c>
      <c r="J452" s="58">
        <v>700</v>
      </c>
      <c r="K452" s="59">
        <f>I452+J452</f>
        <v>700</v>
      </c>
      <c r="L452" s="145"/>
      <c r="M452" s="145"/>
      <c r="N452" s="136"/>
      <c r="O452" s="168"/>
    </row>
    <row r="453" spans="1:15" ht="60">
      <c r="A453" s="77" t="s">
        <v>464</v>
      </c>
      <c r="B453" s="51" t="s">
        <v>100</v>
      </c>
      <c r="C453" s="51" t="s">
        <v>73</v>
      </c>
      <c r="D453" s="51" t="s">
        <v>69</v>
      </c>
      <c r="E453" s="51" t="s">
        <v>463</v>
      </c>
      <c r="F453" s="51"/>
      <c r="G453" s="51"/>
      <c r="H453" s="51"/>
      <c r="I453" s="56">
        <f aca="true" t="shared" si="61" ref="I453:J455">I454</f>
        <v>200</v>
      </c>
      <c r="J453" s="56">
        <f t="shared" si="61"/>
        <v>-200</v>
      </c>
      <c r="K453" s="57">
        <f t="shared" si="49"/>
        <v>0</v>
      </c>
      <c r="L453" s="145"/>
      <c r="M453" s="145"/>
      <c r="N453" s="136"/>
      <c r="O453" s="168"/>
    </row>
    <row r="454" spans="1:15" ht="30">
      <c r="A454" s="200" t="s">
        <v>135</v>
      </c>
      <c r="B454" s="51" t="s">
        <v>100</v>
      </c>
      <c r="C454" s="51" t="s">
        <v>73</v>
      </c>
      <c r="D454" s="51" t="s">
        <v>69</v>
      </c>
      <c r="E454" s="51" t="s">
        <v>463</v>
      </c>
      <c r="F454" s="51" t="s">
        <v>136</v>
      </c>
      <c r="G454" s="51"/>
      <c r="H454" s="51"/>
      <c r="I454" s="56">
        <f t="shared" si="61"/>
        <v>200</v>
      </c>
      <c r="J454" s="56">
        <f t="shared" si="61"/>
        <v>-200</v>
      </c>
      <c r="K454" s="57">
        <f t="shared" si="49"/>
        <v>0</v>
      </c>
      <c r="L454" s="145"/>
      <c r="M454" s="145"/>
      <c r="N454" s="136"/>
      <c r="O454" s="168"/>
    </row>
    <row r="455" spans="1:15" ht="30">
      <c r="A455" s="77" t="s">
        <v>139</v>
      </c>
      <c r="B455" s="51" t="s">
        <v>100</v>
      </c>
      <c r="C455" s="51" t="s">
        <v>73</v>
      </c>
      <c r="D455" s="51" t="s">
        <v>69</v>
      </c>
      <c r="E455" s="51" t="s">
        <v>463</v>
      </c>
      <c r="F455" s="51" t="s">
        <v>138</v>
      </c>
      <c r="G455" s="51"/>
      <c r="H455" s="51"/>
      <c r="I455" s="56">
        <f t="shared" si="61"/>
        <v>200</v>
      </c>
      <c r="J455" s="56">
        <f t="shared" si="61"/>
        <v>-200</v>
      </c>
      <c r="K455" s="57">
        <f t="shared" si="49"/>
        <v>0</v>
      </c>
      <c r="L455" s="145"/>
      <c r="M455" s="145"/>
      <c r="N455" s="136"/>
      <c r="O455" s="168"/>
    </row>
    <row r="456" spans="1:15" ht="18">
      <c r="A456" s="208" t="s">
        <v>119</v>
      </c>
      <c r="B456" s="52" t="s">
        <v>100</v>
      </c>
      <c r="C456" s="52" t="s">
        <v>73</v>
      </c>
      <c r="D456" s="52" t="s">
        <v>69</v>
      </c>
      <c r="E456" s="52" t="s">
        <v>463</v>
      </c>
      <c r="F456" s="52" t="s">
        <v>138</v>
      </c>
      <c r="G456" s="52" t="s">
        <v>103</v>
      </c>
      <c r="H456" s="52"/>
      <c r="I456" s="58">
        <v>200</v>
      </c>
      <c r="J456" s="58">
        <v>-200</v>
      </c>
      <c r="K456" s="59">
        <f t="shared" si="49"/>
        <v>0</v>
      </c>
      <c r="L456" s="145"/>
      <c r="M456" s="145"/>
      <c r="N456" s="169"/>
      <c r="O456" s="168"/>
    </row>
    <row r="457" spans="1:15" ht="45">
      <c r="A457" s="200" t="s">
        <v>200</v>
      </c>
      <c r="B457" s="51" t="s">
        <v>100</v>
      </c>
      <c r="C457" s="51" t="s">
        <v>73</v>
      </c>
      <c r="D457" s="51" t="s">
        <v>69</v>
      </c>
      <c r="E457" s="51" t="s">
        <v>392</v>
      </c>
      <c r="F457" s="51"/>
      <c r="G457" s="51"/>
      <c r="H457" s="51"/>
      <c r="I457" s="56">
        <f>I458+I467+I476</f>
        <v>7060</v>
      </c>
      <c r="J457" s="56">
        <f>J458+J467+J476</f>
        <v>-5706.499999999999</v>
      </c>
      <c r="K457" s="57">
        <f t="shared" si="49"/>
        <v>1353.500000000001</v>
      </c>
      <c r="L457" s="138"/>
      <c r="M457" s="138"/>
      <c r="N457" s="136"/>
      <c r="O457" s="168"/>
    </row>
    <row r="458" spans="1:15" ht="45">
      <c r="A458" s="200" t="s">
        <v>158</v>
      </c>
      <c r="B458" s="51" t="s">
        <v>100</v>
      </c>
      <c r="C458" s="51" t="s">
        <v>73</v>
      </c>
      <c r="D458" s="51" t="s">
        <v>69</v>
      </c>
      <c r="E458" s="51" t="s">
        <v>201</v>
      </c>
      <c r="F458" s="51"/>
      <c r="G458" s="51"/>
      <c r="H458" s="51"/>
      <c r="I458" s="57">
        <f>I463+I459</f>
        <v>6360</v>
      </c>
      <c r="J458" s="57">
        <f>J463+J459</f>
        <v>-5116.599999999999</v>
      </c>
      <c r="K458" s="57">
        <f t="shared" si="49"/>
        <v>1243.4000000000005</v>
      </c>
      <c r="L458" s="177"/>
      <c r="M458" s="177"/>
      <c r="N458" s="139"/>
      <c r="O458" s="168"/>
    </row>
    <row r="459" spans="1:15" ht="18">
      <c r="A459" s="77" t="s">
        <v>312</v>
      </c>
      <c r="B459" s="51" t="s">
        <v>100</v>
      </c>
      <c r="C459" s="51" t="s">
        <v>73</v>
      </c>
      <c r="D459" s="51" t="s">
        <v>69</v>
      </c>
      <c r="E459" s="51" t="s">
        <v>499</v>
      </c>
      <c r="F459" s="51"/>
      <c r="G459" s="51"/>
      <c r="H459" s="51"/>
      <c r="I459" s="57">
        <f aca="true" t="shared" si="62" ref="I459:K461">I460</f>
        <v>0</v>
      </c>
      <c r="J459" s="57">
        <f t="shared" si="62"/>
        <v>721.8</v>
      </c>
      <c r="K459" s="57">
        <f t="shared" si="62"/>
        <v>721.8</v>
      </c>
      <c r="L459" s="177"/>
      <c r="M459" s="177"/>
      <c r="N459" s="139"/>
      <c r="O459" s="168"/>
    </row>
    <row r="460" spans="1:15" ht="30">
      <c r="A460" s="200" t="s">
        <v>135</v>
      </c>
      <c r="B460" s="51" t="s">
        <v>100</v>
      </c>
      <c r="C460" s="51" t="s">
        <v>73</v>
      </c>
      <c r="D460" s="51" t="s">
        <v>69</v>
      </c>
      <c r="E460" s="51" t="s">
        <v>499</v>
      </c>
      <c r="F460" s="51" t="s">
        <v>136</v>
      </c>
      <c r="G460" s="51"/>
      <c r="H460" s="51"/>
      <c r="I460" s="57">
        <f t="shared" si="62"/>
        <v>0</v>
      </c>
      <c r="J460" s="57">
        <f t="shared" si="62"/>
        <v>721.8</v>
      </c>
      <c r="K460" s="57">
        <f t="shared" si="62"/>
        <v>721.8</v>
      </c>
      <c r="L460" s="177"/>
      <c r="M460" s="177"/>
      <c r="N460" s="139"/>
      <c r="O460" s="168"/>
    </row>
    <row r="461" spans="1:15" ht="30">
      <c r="A461" s="77" t="s">
        <v>139</v>
      </c>
      <c r="B461" s="51" t="s">
        <v>100</v>
      </c>
      <c r="C461" s="51" t="s">
        <v>73</v>
      </c>
      <c r="D461" s="51" t="s">
        <v>69</v>
      </c>
      <c r="E461" s="51" t="s">
        <v>499</v>
      </c>
      <c r="F461" s="51" t="s">
        <v>138</v>
      </c>
      <c r="G461" s="51"/>
      <c r="H461" s="51"/>
      <c r="I461" s="57">
        <f t="shared" si="62"/>
        <v>0</v>
      </c>
      <c r="J461" s="57">
        <f t="shared" si="62"/>
        <v>721.8</v>
      </c>
      <c r="K461" s="57">
        <f t="shared" si="62"/>
        <v>721.8</v>
      </c>
      <c r="L461" s="177"/>
      <c r="M461" s="177"/>
      <c r="N461" s="139"/>
      <c r="O461" s="168"/>
    </row>
    <row r="462" spans="1:15" ht="18">
      <c r="A462" s="208" t="s">
        <v>119</v>
      </c>
      <c r="B462" s="52" t="s">
        <v>100</v>
      </c>
      <c r="C462" s="52" t="s">
        <v>73</v>
      </c>
      <c r="D462" s="52" t="s">
        <v>69</v>
      </c>
      <c r="E462" s="52" t="s">
        <v>499</v>
      </c>
      <c r="F462" s="52" t="s">
        <v>138</v>
      </c>
      <c r="G462" s="52" t="s">
        <v>103</v>
      </c>
      <c r="H462" s="51"/>
      <c r="I462" s="59">
        <v>0</v>
      </c>
      <c r="J462" s="59">
        <v>721.8</v>
      </c>
      <c r="K462" s="59">
        <f>I462+J462</f>
        <v>721.8</v>
      </c>
      <c r="L462" s="177"/>
      <c r="M462" s="177"/>
      <c r="N462" s="139"/>
      <c r="O462" s="168"/>
    </row>
    <row r="463" spans="1:15" ht="18">
      <c r="A463" s="77" t="s">
        <v>312</v>
      </c>
      <c r="B463" s="51" t="s">
        <v>100</v>
      </c>
      <c r="C463" s="51" t="s">
        <v>73</v>
      </c>
      <c r="D463" s="51" t="s">
        <v>69</v>
      </c>
      <c r="E463" s="51" t="s">
        <v>202</v>
      </c>
      <c r="F463" s="51"/>
      <c r="G463" s="51"/>
      <c r="H463" s="51"/>
      <c r="I463" s="57">
        <f aca="true" t="shared" si="63" ref="I463:J465">I464</f>
        <v>6360</v>
      </c>
      <c r="J463" s="57">
        <f t="shared" si="63"/>
        <v>-5838.4</v>
      </c>
      <c r="K463" s="57">
        <f t="shared" si="49"/>
        <v>521.6000000000004</v>
      </c>
      <c r="L463" s="177"/>
      <c r="M463" s="177"/>
      <c r="N463" s="139"/>
      <c r="O463" s="168"/>
    </row>
    <row r="464" spans="1:15" ht="30">
      <c r="A464" s="200" t="s">
        <v>135</v>
      </c>
      <c r="B464" s="51" t="s">
        <v>100</v>
      </c>
      <c r="C464" s="51" t="s">
        <v>73</v>
      </c>
      <c r="D464" s="51" t="s">
        <v>69</v>
      </c>
      <c r="E464" s="51" t="s">
        <v>202</v>
      </c>
      <c r="F464" s="51" t="s">
        <v>136</v>
      </c>
      <c r="G464" s="51"/>
      <c r="H464" s="51"/>
      <c r="I464" s="57">
        <f t="shared" si="63"/>
        <v>6360</v>
      </c>
      <c r="J464" s="57">
        <f t="shared" si="63"/>
        <v>-5838.4</v>
      </c>
      <c r="K464" s="57">
        <f t="shared" si="49"/>
        <v>521.6000000000004</v>
      </c>
      <c r="L464" s="177"/>
      <c r="M464" s="177"/>
      <c r="N464" s="139"/>
      <c r="O464" s="168"/>
    </row>
    <row r="465" spans="1:15" ht="30">
      <c r="A465" s="77" t="s">
        <v>139</v>
      </c>
      <c r="B465" s="51" t="s">
        <v>100</v>
      </c>
      <c r="C465" s="51" t="s">
        <v>73</v>
      </c>
      <c r="D465" s="51" t="s">
        <v>69</v>
      </c>
      <c r="E465" s="51" t="s">
        <v>202</v>
      </c>
      <c r="F465" s="51" t="s">
        <v>138</v>
      </c>
      <c r="G465" s="51"/>
      <c r="H465" s="51"/>
      <c r="I465" s="57">
        <f t="shared" si="63"/>
        <v>6360</v>
      </c>
      <c r="J465" s="57">
        <f t="shared" si="63"/>
        <v>-5838.4</v>
      </c>
      <c r="K465" s="57">
        <f t="shared" si="49"/>
        <v>521.6000000000004</v>
      </c>
      <c r="L465" s="177"/>
      <c r="M465" s="177"/>
      <c r="N465" s="139"/>
      <c r="O465" s="168"/>
    </row>
    <row r="466" spans="1:15" ht="18">
      <c r="A466" s="208" t="s">
        <v>119</v>
      </c>
      <c r="B466" s="52" t="s">
        <v>100</v>
      </c>
      <c r="C466" s="52" t="s">
        <v>73</v>
      </c>
      <c r="D466" s="52" t="s">
        <v>69</v>
      </c>
      <c r="E466" s="52" t="s">
        <v>202</v>
      </c>
      <c r="F466" s="52" t="s">
        <v>138</v>
      </c>
      <c r="G466" s="52" t="s">
        <v>103</v>
      </c>
      <c r="H466" s="52"/>
      <c r="I466" s="59">
        <v>6360</v>
      </c>
      <c r="J466" s="59">
        <v>-5838.4</v>
      </c>
      <c r="K466" s="59">
        <f t="shared" si="49"/>
        <v>521.6000000000004</v>
      </c>
      <c r="L466" s="177"/>
      <c r="M466" s="177"/>
      <c r="N466" s="173"/>
      <c r="O466" s="168"/>
    </row>
    <row r="467" spans="1:15" ht="30">
      <c r="A467" s="200" t="s">
        <v>388</v>
      </c>
      <c r="B467" s="51" t="s">
        <v>100</v>
      </c>
      <c r="C467" s="51" t="s">
        <v>73</v>
      </c>
      <c r="D467" s="51" t="s">
        <v>69</v>
      </c>
      <c r="E467" s="51" t="s">
        <v>393</v>
      </c>
      <c r="F467" s="52"/>
      <c r="G467" s="52"/>
      <c r="H467" s="52"/>
      <c r="I467" s="57">
        <f>I472+I468</f>
        <v>600</v>
      </c>
      <c r="J467" s="57">
        <f>J472+J468</f>
        <v>-489.90000000000003</v>
      </c>
      <c r="K467" s="57">
        <f aca="true" t="shared" si="64" ref="K467:K541">I467+J467</f>
        <v>110.09999999999997</v>
      </c>
      <c r="L467" s="177"/>
      <c r="M467" s="177"/>
      <c r="N467" s="139"/>
      <c r="O467" s="168"/>
    </row>
    <row r="468" spans="1:15" ht="18">
      <c r="A468" s="77" t="s">
        <v>312</v>
      </c>
      <c r="B468" s="51" t="s">
        <v>100</v>
      </c>
      <c r="C468" s="51" t="s">
        <v>73</v>
      </c>
      <c r="D468" s="51" t="s">
        <v>69</v>
      </c>
      <c r="E468" s="51" t="s">
        <v>500</v>
      </c>
      <c r="F468" s="51"/>
      <c r="G468" s="51"/>
      <c r="H468" s="52"/>
      <c r="I468" s="57">
        <f aca="true" t="shared" si="65" ref="I468:K470">I469</f>
        <v>0</v>
      </c>
      <c r="J468" s="57">
        <f t="shared" si="65"/>
        <v>10.2</v>
      </c>
      <c r="K468" s="57">
        <f t="shared" si="65"/>
        <v>10.2</v>
      </c>
      <c r="L468" s="177"/>
      <c r="M468" s="177"/>
      <c r="N468" s="139"/>
      <c r="O468" s="168"/>
    </row>
    <row r="469" spans="1:15" ht="30">
      <c r="A469" s="200" t="s">
        <v>135</v>
      </c>
      <c r="B469" s="51" t="s">
        <v>100</v>
      </c>
      <c r="C469" s="51" t="s">
        <v>73</v>
      </c>
      <c r="D469" s="51" t="s">
        <v>69</v>
      </c>
      <c r="E469" s="51" t="s">
        <v>500</v>
      </c>
      <c r="F469" s="51" t="s">
        <v>136</v>
      </c>
      <c r="G469" s="51"/>
      <c r="H469" s="52"/>
      <c r="I469" s="57">
        <f t="shared" si="65"/>
        <v>0</v>
      </c>
      <c r="J469" s="57">
        <f t="shared" si="65"/>
        <v>10.2</v>
      </c>
      <c r="K469" s="57">
        <f t="shared" si="65"/>
        <v>10.2</v>
      </c>
      <c r="L469" s="177"/>
      <c r="M469" s="177"/>
      <c r="N469" s="139"/>
      <c r="O469" s="168"/>
    </row>
    <row r="470" spans="1:15" ht="30">
      <c r="A470" s="77" t="s">
        <v>139</v>
      </c>
      <c r="B470" s="51" t="s">
        <v>100</v>
      </c>
      <c r="C470" s="51" t="s">
        <v>73</v>
      </c>
      <c r="D470" s="51" t="s">
        <v>69</v>
      </c>
      <c r="E470" s="51" t="s">
        <v>500</v>
      </c>
      <c r="F470" s="51" t="s">
        <v>138</v>
      </c>
      <c r="G470" s="51"/>
      <c r="H470" s="52"/>
      <c r="I470" s="57">
        <f t="shared" si="65"/>
        <v>0</v>
      </c>
      <c r="J470" s="57">
        <f t="shared" si="65"/>
        <v>10.2</v>
      </c>
      <c r="K470" s="57">
        <f t="shared" si="65"/>
        <v>10.2</v>
      </c>
      <c r="L470" s="177"/>
      <c r="M470" s="177"/>
      <c r="N470" s="139"/>
      <c r="O470" s="168"/>
    </row>
    <row r="471" spans="1:15" ht="18">
      <c r="A471" s="208" t="s">
        <v>119</v>
      </c>
      <c r="B471" s="52" t="s">
        <v>100</v>
      </c>
      <c r="C471" s="52" t="s">
        <v>73</v>
      </c>
      <c r="D471" s="52" t="s">
        <v>69</v>
      </c>
      <c r="E471" s="52" t="s">
        <v>500</v>
      </c>
      <c r="F471" s="52" t="s">
        <v>138</v>
      </c>
      <c r="G471" s="52" t="s">
        <v>103</v>
      </c>
      <c r="H471" s="52"/>
      <c r="I471" s="59">
        <v>0</v>
      </c>
      <c r="J471" s="59">
        <v>10.2</v>
      </c>
      <c r="K471" s="59">
        <f>I471+J471</f>
        <v>10.2</v>
      </c>
      <c r="L471" s="177"/>
      <c r="M471" s="177"/>
      <c r="N471" s="139"/>
      <c r="O471" s="168"/>
    </row>
    <row r="472" spans="1:15" ht="18">
      <c r="A472" s="77" t="s">
        <v>312</v>
      </c>
      <c r="B472" s="51" t="s">
        <v>100</v>
      </c>
      <c r="C472" s="51" t="s">
        <v>73</v>
      </c>
      <c r="D472" s="51" t="s">
        <v>69</v>
      </c>
      <c r="E472" s="51" t="s">
        <v>394</v>
      </c>
      <c r="F472" s="52"/>
      <c r="G472" s="52"/>
      <c r="H472" s="52"/>
      <c r="I472" s="57">
        <f aca="true" t="shared" si="66" ref="I472:J474">I473</f>
        <v>600</v>
      </c>
      <c r="J472" s="57">
        <f t="shared" si="66"/>
        <v>-500.1</v>
      </c>
      <c r="K472" s="57">
        <f t="shared" si="64"/>
        <v>99.89999999999998</v>
      </c>
      <c r="L472" s="177"/>
      <c r="M472" s="177"/>
      <c r="N472" s="139"/>
      <c r="O472" s="168"/>
    </row>
    <row r="473" spans="1:15" ht="30">
      <c r="A473" s="200" t="s">
        <v>135</v>
      </c>
      <c r="B473" s="51" t="s">
        <v>100</v>
      </c>
      <c r="C473" s="51" t="s">
        <v>73</v>
      </c>
      <c r="D473" s="51" t="s">
        <v>69</v>
      </c>
      <c r="E473" s="51" t="s">
        <v>394</v>
      </c>
      <c r="F473" s="51" t="s">
        <v>136</v>
      </c>
      <c r="G473" s="52"/>
      <c r="H473" s="52"/>
      <c r="I473" s="57">
        <f t="shared" si="66"/>
        <v>600</v>
      </c>
      <c r="J473" s="57">
        <f t="shared" si="66"/>
        <v>-500.1</v>
      </c>
      <c r="K473" s="57">
        <f t="shared" si="64"/>
        <v>99.89999999999998</v>
      </c>
      <c r="L473" s="177"/>
      <c r="M473" s="177"/>
      <c r="N473" s="139"/>
      <c r="O473" s="168"/>
    </row>
    <row r="474" spans="1:15" ht="30">
      <c r="A474" s="77" t="s">
        <v>139</v>
      </c>
      <c r="B474" s="51" t="s">
        <v>100</v>
      </c>
      <c r="C474" s="51" t="s">
        <v>73</v>
      </c>
      <c r="D474" s="51" t="s">
        <v>69</v>
      </c>
      <c r="E474" s="51" t="s">
        <v>394</v>
      </c>
      <c r="F474" s="51" t="s">
        <v>138</v>
      </c>
      <c r="G474" s="52"/>
      <c r="H474" s="52"/>
      <c r="I474" s="57">
        <f t="shared" si="66"/>
        <v>600</v>
      </c>
      <c r="J474" s="57">
        <f t="shared" si="66"/>
        <v>-500.1</v>
      </c>
      <c r="K474" s="57">
        <f t="shared" si="64"/>
        <v>99.89999999999998</v>
      </c>
      <c r="L474" s="177"/>
      <c r="M474" s="177"/>
      <c r="N474" s="139"/>
      <c r="O474" s="168"/>
    </row>
    <row r="475" spans="1:15" ht="18">
      <c r="A475" s="208" t="s">
        <v>119</v>
      </c>
      <c r="B475" s="52" t="s">
        <v>100</v>
      </c>
      <c r="C475" s="52" t="s">
        <v>73</v>
      </c>
      <c r="D475" s="52" t="s">
        <v>69</v>
      </c>
      <c r="E475" s="52" t="s">
        <v>394</v>
      </c>
      <c r="F475" s="52" t="s">
        <v>138</v>
      </c>
      <c r="G475" s="52" t="s">
        <v>103</v>
      </c>
      <c r="H475" s="52"/>
      <c r="I475" s="59">
        <v>600</v>
      </c>
      <c r="J475" s="59">
        <v>-500.1</v>
      </c>
      <c r="K475" s="59">
        <f t="shared" si="64"/>
        <v>99.89999999999998</v>
      </c>
      <c r="L475" s="177"/>
      <c r="M475" s="177"/>
      <c r="N475" s="173"/>
      <c r="O475" s="168"/>
    </row>
    <row r="476" spans="1:15" ht="30">
      <c r="A476" s="200" t="s">
        <v>473</v>
      </c>
      <c r="B476" s="51" t="s">
        <v>100</v>
      </c>
      <c r="C476" s="51" t="s">
        <v>73</v>
      </c>
      <c r="D476" s="51" t="s">
        <v>69</v>
      </c>
      <c r="E476" s="51" t="s">
        <v>395</v>
      </c>
      <c r="F476" s="52"/>
      <c r="G476" s="52"/>
      <c r="H476" s="52"/>
      <c r="I476" s="57">
        <f aca="true" t="shared" si="67" ref="I476:J479">I477</f>
        <v>100</v>
      </c>
      <c r="J476" s="57">
        <f t="shared" si="67"/>
        <v>-100</v>
      </c>
      <c r="K476" s="57">
        <f t="shared" si="64"/>
        <v>0</v>
      </c>
      <c r="L476" s="177"/>
      <c r="M476" s="177"/>
      <c r="N476" s="139"/>
      <c r="O476" s="168"/>
    </row>
    <row r="477" spans="1:15" ht="18">
      <c r="A477" s="77" t="s">
        <v>312</v>
      </c>
      <c r="B477" s="51" t="s">
        <v>100</v>
      </c>
      <c r="C477" s="51" t="s">
        <v>73</v>
      </c>
      <c r="D477" s="51" t="s">
        <v>69</v>
      </c>
      <c r="E477" s="51" t="s">
        <v>396</v>
      </c>
      <c r="F477" s="52"/>
      <c r="G477" s="52"/>
      <c r="H477" s="52"/>
      <c r="I477" s="57">
        <f t="shared" si="67"/>
        <v>100</v>
      </c>
      <c r="J477" s="57">
        <f t="shared" si="67"/>
        <v>-100</v>
      </c>
      <c r="K477" s="57">
        <f t="shared" si="64"/>
        <v>0</v>
      </c>
      <c r="L477" s="177"/>
      <c r="M477" s="177"/>
      <c r="N477" s="139"/>
      <c r="O477" s="168"/>
    </row>
    <row r="478" spans="1:15" ht="30">
      <c r="A478" s="200" t="s">
        <v>135</v>
      </c>
      <c r="B478" s="51" t="s">
        <v>100</v>
      </c>
      <c r="C478" s="51" t="s">
        <v>73</v>
      </c>
      <c r="D478" s="51" t="s">
        <v>69</v>
      </c>
      <c r="E478" s="51" t="s">
        <v>396</v>
      </c>
      <c r="F478" s="51" t="s">
        <v>136</v>
      </c>
      <c r="G478" s="52"/>
      <c r="H478" s="52"/>
      <c r="I478" s="57">
        <f t="shared" si="67"/>
        <v>100</v>
      </c>
      <c r="J478" s="57">
        <f t="shared" si="67"/>
        <v>-100</v>
      </c>
      <c r="K478" s="57">
        <f t="shared" si="64"/>
        <v>0</v>
      </c>
      <c r="L478" s="177"/>
      <c r="M478" s="177"/>
      <c r="N478" s="139"/>
      <c r="O478" s="168"/>
    </row>
    <row r="479" spans="1:15" ht="30">
      <c r="A479" s="77" t="s">
        <v>139</v>
      </c>
      <c r="B479" s="51" t="s">
        <v>100</v>
      </c>
      <c r="C479" s="51" t="s">
        <v>73</v>
      </c>
      <c r="D479" s="51" t="s">
        <v>69</v>
      </c>
      <c r="E479" s="51" t="s">
        <v>396</v>
      </c>
      <c r="F479" s="51" t="s">
        <v>138</v>
      </c>
      <c r="G479" s="52"/>
      <c r="H479" s="52"/>
      <c r="I479" s="57">
        <f t="shared" si="67"/>
        <v>100</v>
      </c>
      <c r="J479" s="57">
        <f t="shared" si="67"/>
        <v>-100</v>
      </c>
      <c r="K479" s="57">
        <f t="shared" si="64"/>
        <v>0</v>
      </c>
      <c r="L479" s="177"/>
      <c r="M479" s="177"/>
      <c r="N479" s="139"/>
      <c r="O479" s="168"/>
    </row>
    <row r="480" spans="1:15" ht="18">
      <c r="A480" s="208" t="s">
        <v>119</v>
      </c>
      <c r="B480" s="52" t="s">
        <v>100</v>
      </c>
      <c r="C480" s="52" t="s">
        <v>73</v>
      </c>
      <c r="D480" s="52" t="s">
        <v>69</v>
      </c>
      <c r="E480" s="52" t="s">
        <v>396</v>
      </c>
      <c r="F480" s="52" t="s">
        <v>138</v>
      </c>
      <c r="G480" s="52" t="s">
        <v>103</v>
      </c>
      <c r="H480" s="52"/>
      <c r="I480" s="59">
        <v>100</v>
      </c>
      <c r="J480" s="59">
        <v>-100</v>
      </c>
      <c r="K480" s="59">
        <f t="shared" si="64"/>
        <v>0</v>
      </c>
      <c r="L480" s="177"/>
      <c r="M480" s="177"/>
      <c r="N480" s="173"/>
      <c r="O480" s="168"/>
    </row>
    <row r="481" spans="1:15" ht="60">
      <c r="A481" s="77" t="s">
        <v>193</v>
      </c>
      <c r="B481" s="51" t="s">
        <v>100</v>
      </c>
      <c r="C481" s="51" t="s">
        <v>73</v>
      </c>
      <c r="D481" s="51" t="s">
        <v>69</v>
      </c>
      <c r="E481" s="51" t="s">
        <v>384</v>
      </c>
      <c r="F481" s="51"/>
      <c r="G481" s="51"/>
      <c r="H481" s="51"/>
      <c r="I481" s="57">
        <f>I482</f>
        <v>13550</v>
      </c>
      <c r="J481" s="57">
        <f>J482</f>
        <v>-7843.700000000001</v>
      </c>
      <c r="K481" s="57">
        <f t="shared" si="64"/>
        <v>5706.299999999999</v>
      </c>
      <c r="L481" s="177"/>
      <c r="M481" s="177"/>
      <c r="N481" s="139"/>
      <c r="O481" s="168"/>
    </row>
    <row r="482" spans="1:15" ht="45">
      <c r="A482" s="77" t="s">
        <v>385</v>
      </c>
      <c r="B482" s="51" t="s">
        <v>100</v>
      </c>
      <c r="C482" s="51" t="s">
        <v>73</v>
      </c>
      <c r="D482" s="51" t="s">
        <v>69</v>
      </c>
      <c r="E482" s="51" t="s">
        <v>386</v>
      </c>
      <c r="F482" s="51"/>
      <c r="G482" s="51"/>
      <c r="H482" s="51"/>
      <c r="I482" s="57">
        <f>I487+I483</f>
        <v>13550</v>
      </c>
      <c r="J482" s="57">
        <f>J487+J483</f>
        <v>-7843.700000000001</v>
      </c>
      <c r="K482" s="57">
        <f t="shared" si="64"/>
        <v>5706.299999999999</v>
      </c>
      <c r="L482" s="177"/>
      <c r="M482" s="177"/>
      <c r="N482" s="139"/>
      <c r="O482" s="168"/>
    </row>
    <row r="483" spans="1:15" ht="18">
      <c r="A483" s="77" t="s">
        <v>312</v>
      </c>
      <c r="B483" s="51" t="s">
        <v>100</v>
      </c>
      <c r="C483" s="51" t="s">
        <v>73</v>
      </c>
      <c r="D483" s="51" t="s">
        <v>69</v>
      </c>
      <c r="E483" s="51" t="s">
        <v>498</v>
      </c>
      <c r="F483" s="51"/>
      <c r="G483" s="51"/>
      <c r="H483" s="51"/>
      <c r="I483" s="57">
        <f aca="true" t="shared" si="68" ref="I483:K485">I484</f>
        <v>0</v>
      </c>
      <c r="J483" s="57">
        <f t="shared" si="68"/>
        <v>1074.4</v>
      </c>
      <c r="K483" s="57">
        <f t="shared" si="68"/>
        <v>1074.4</v>
      </c>
      <c r="L483" s="177"/>
      <c r="M483" s="177"/>
      <c r="N483" s="139"/>
      <c r="O483" s="168"/>
    </row>
    <row r="484" spans="1:15" ht="30">
      <c r="A484" s="200" t="s">
        <v>135</v>
      </c>
      <c r="B484" s="51" t="s">
        <v>100</v>
      </c>
      <c r="C484" s="51" t="s">
        <v>73</v>
      </c>
      <c r="D484" s="51" t="s">
        <v>69</v>
      </c>
      <c r="E484" s="51" t="s">
        <v>498</v>
      </c>
      <c r="F484" s="51" t="s">
        <v>136</v>
      </c>
      <c r="G484" s="51"/>
      <c r="H484" s="51"/>
      <c r="I484" s="57">
        <f t="shared" si="68"/>
        <v>0</v>
      </c>
      <c r="J484" s="57">
        <f t="shared" si="68"/>
        <v>1074.4</v>
      </c>
      <c r="K484" s="57">
        <f t="shared" si="68"/>
        <v>1074.4</v>
      </c>
      <c r="L484" s="177"/>
      <c r="M484" s="177"/>
      <c r="N484" s="139"/>
      <c r="O484" s="168"/>
    </row>
    <row r="485" spans="1:15" ht="30">
      <c r="A485" s="77" t="s">
        <v>139</v>
      </c>
      <c r="B485" s="51" t="s">
        <v>100</v>
      </c>
      <c r="C485" s="51" t="s">
        <v>73</v>
      </c>
      <c r="D485" s="51" t="s">
        <v>69</v>
      </c>
      <c r="E485" s="51" t="s">
        <v>498</v>
      </c>
      <c r="F485" s="51" t="s">
        <v>138</v>
      </c>
      <c r="G485" s="51"/>
      <c r="H485" s="51"/>
      <c r="I485" s="57">
        <f t="shared" si="68"/>
        <v>0</v>
      </c>
      <c r="J485" s="57">
        <f t="shared" si="68"/>
        <v>1074.4</v>
      </c>
      <c r="K485" s="57">
        <f t="shared" si="68"/>
        <v>1074.4</v>
      </c>
      <c r="L485" s="177"/>
      <c r="M485" s="177"/>
      <c r="N485" s="139"/>
      <c r="O485" s="168"/>
    </row>
    <row r="486" spans="1:15" ht="18">
      <c r="A486" s="208" t="s">
        <v>119</v>
      </c>
      <c r="B486" s="52" t="s">
        <v>100</v>
      </c>
      <c r="C486" s="52" t="s">
        <v>73</v>
      </c>
      <c r="D486" s="52" t="s">
        <v>69</v>
      </c>
      <c r="E486" s="52" t="s">
        <v>498</v>
      </c>
      <c r="F486" s="52" t="s">
        <v>138</v>
      </c>
      <c r="G486" s="52" t="s">
        <v>103</v>
      </c>
      <c r="H486" s="51"/>
      <c r="I486" s="59">
        <v>0</v>
      </c>
      <c r="J486" s="59">
        <v>1074.4</v>
      </c>
      <c r="K486" s="59">
        <f>I486+J486</f>
        <v>1074.4</v>
      </c>
      <c r="L486" s="177"/>
      <c r="M486" s="177"/>
      <c r="N486" s="139"/>
      <c r="O486" s="168"/>
    </row>
    <row r="487" spans="1:15" ht="18">
      <c r="A487" s="77" t="s">
        <v>312</v>
      </c>
      <c r="B487" s="51" t="s">
        <v>100</v>
      </c>
      <c r="C487" s="51" t="s">
        <v>73</v>
      </c>
      <c r="D487" s="51" t="s">
        <v>69</v>
      </c>
      <c r="E487" s="51" t="s">
        <v>387</v>
      </c>
      <c r="F487" s="51"/>
      <c r="G487" s="51"/>
      <c r="H487" s="51"/>
      <c r="I487" s="57">
        <f>I488+I491</f>
        <v>13550</v>
      </c>
      <c r="J487" s="57">
        <f>J488+J491</f>
        <v>-8918.1</v>
      </c>
      <c r="K487" s="57">
        <f t="shared" si="64"/>
        <v>4631.9</v>
      </c>
      <c r="L487" s="177"/>
      <c r="M487" s="177"/>
      <c r="N487" s="139"/>
      <c r="O487" s="168"/>
    </row>
    <row r="488" spans="1:15" ht="30">
      <c r="A488" s="200" t="s">
        <v>135</v>
      </c>
      <c r="B488" s="51" t="s">
        <v>100</v>
      </c>
      <c r="C488" s="51" t="s">
        <v>73</v>
      </c>
      <c r="D488" s="51" t="s">
        <v>69</v>
      </c>
      <c r="E488" s="51" t="s">
        <v>387</v>
      </c>
      <c r="F488" s="51" t="s">
        <v>136</v>
      </c>
      <c r="G488" s="51"/>
      <c r="H488" s="51"/>
      <c r="I488" s="57">
        <f>I489</f>
        <v>13550</v>
      </c>
      <c r="J488" s="57">
        <f>J489</f>
        <v>-9150</v>
      </c>
      <c r="K488" s="57">
        <f t="shared" si="64"/>
        <v>4400</v>
      </c>
      <c r="L488" s="177"/>
      <c r="M488" s="177"/>
      <c r="N488" s="139"/>
      <c r="O488" s="168"/>
    </row>
    <row r="489" spans="1:15" ht="30">
      <c r="A489" s="77" t="s">
        <v>139</v>
      </c>
      <c r="B489" s="51" t="s">
        <v>100</v>
      </c>
      <c r="C489" s="51" t="s">
        <v>73</v>
      </c>
      <c r="D489" s="51" t="s">
        <v>69</v>
      </c>
      <c r="E489" s="51" t="s">
        <v>387</v>
      </c>
      <c r="F489" s="51" t="s">
        <v>138</v>
      </c>
      <c r="G489" s="51"/>
      <c r="H489" s="51"/>
      <c r="I489" s="57">
        <f>I490</f>
        <v>13550</v>
      </c>
      <c r="J489" s="57">
        <f>J490</f>
        <v>-9150</v>
      </c>
      <c r="K489" s="57">
        <f t="shared" si="64"/>
        <v>4400</v>
      </c>
      <c r="L489" s="178"/>
      <c r="M489" s="178"/>
      <c r="N489" s="139"/>
      <c r="O489" s="168"/>
    </row>
    <row r="490" spans="1:15" ht="18">
      <c r="A490" s="208" t="s">
        <v>119</v>
      </c>
      <c r="B490" s="52" t="s">
        <v>100</v>
      </c>
      <c r="C490" s="52" t="s">
        <v>73</v>
      </c>
      <c r="D490" s="52" t="s">
        <v>69</v>
      </c>
      <c r="E490" s="52" t="s">
        <v>387</v>
      </c>
      <c r="F490" s="52" t="s">
        <v>138</v>
      </c>
      <c r="G490" s="52" t="s">
        <v>103</v>
      </c>
      <c r="H490" s="52"/>
      <c r="I490" s="59">
        <v>13550</v>
      </c>
      <c r="J490" s="59">
        <v>-9150</v>
      </c>
      <c r="K490" s="59">
        <f t="shared" si="64"/>
        <v>4400</v>
      </c>
      <c r="L490" s="139"/>
      <c r="M490" s="139"/>
      <c r="N490" s="173"/>
      <c r="O490" s="168"/>
    </row>
    <row r="491" spans="1:15" ht="18">
      <c r="A491" s="77" t="s">
        <v>148</v>
      </c>
      <c r="B491" s="51" t="s">
        <v>100</v>
      </c>
      <c r="C491" s="51" t="s">
        <v>73</v>
      </c>
      <c r="D491" s="51" t="s">
        <v>69</v>
      </c>
      <c r="E491" s="51" t="s">
        <v>387</v>
      </c>
      <c r="F491" s="51" t="s">
        <v>147</v>
      </c>
      <c r="G491" s="51"/>
      <c r="H491" s="52"/>
      <c r="I491" s="57">
        <f aca="true" t="shared" si="69" ref="I491:K492">I492</f>
        <v>0</v>
      </c>
      <c r="J491" s="57">
        <f t="shared" si="69"/>
        <v>231.9</v>
      </c>
      <c r="K491" s="57">
        <f t="shared" si="69"/>
        <v>231.9</v>
      </c>
      <c r="L491" s="139"/>
      <c r="M491" s="139"/>
      <c r="N491" s="173"/>
      <c r="O491" s="168"/>
    </row>
    <row r="492" spans="1:15" ht="30">
      <c r="A492" s="77" t="s">
        <v>150</v>
      </c>
      <c r="B492" s="51" t="s">
        <v>100</v>
      </c>
      <c r="C492" s="51" t="s">
        <v>73</v>
      </c>
      <c r="D492" s="51" t="s">
        <v>69</v>
      </c>
      <c r="E492" s="51" t="s">
        <v>387</v>
      </c>
      <c r="F492" s="51" t="s">
        <v>149</v>
      </c>
      <c r="G492" s="51"/>
      <c r="H492" s="52"/>
      <c r="I492" s="57">
        <f t="shared" si="69"/>
        <v>0</v>
      </c>
      <c r="J492" s="57">
        <f t="shared" si="69"/>
        <v>231.9</v>
      </c>
      <c r="K492" s="57">
        <f t="shared" si="69"/>
        <v>231.9</v>
      </c>
      <c r="L492" s="139"/>
      <c r="M492" s="139"/>
      <c r="N492" s="173"/>
      <c r="O492" s="168"/>
    </row>
    <row r="493" spans="1:15" ht="18">
      <c r="A493" s="208" t="s">
        <v>119</v>
      </c>
      <c r="B493" s="52" t="s">
        <v>100</v>
      </c>
      <c r="C493" s="52" t="s">
        <v>73</v>
      </c>
      <c r="D493" s="52" t="s">
        <v>69</v>
      </c>
      <c r="E493" s="52" t="s">
        <v>387</v>
      </c>
      <c r="F493" s="52" t="s">
        <v>149</v>
      </c>
      <c r="G493" s="52" t="s">
        <v>103</v>
      </c>
      <c r="H493" s="52"/>
      <c r="I493" s="59">
        <v>0</v>
      </c>
      <c r="J493" s="59">
        <v>231.9</v>
      </c>
      <c r="K493" s="59">
        <f>I493+J493</f>
        <v>231.9</v>
      </c>
      <c r="L493" s="139"/>
      <c r="M493" s="139"/>
      <c r="N493" s="173"/>
      <c r="O493" s="168"/>
    </row>
    <row r="494" spans="1:15" ht="60">
      <c r="A494" s="87" t="s">
        <v>454</v>
      </c>
      <c r="B494" s="51" t="s">
        <v>100</v>
      </c>
      <c r="C494" s="51" t="s">
        <v>73</v>
      </c>
      <c r="D494" s="51" t="s">
        <v>69</v>
      </c>
      <c r="E494" s="51" t="s">
        <v>10</v>
      </c>
      <c r="F494" s="51"/>
      <c r="G494" s="51"/>
      <c r="H494" s="52"/>
      <c r="I494" s="57">
        <f aca="true" t="shared" si="70" ref="I494:J498">I495</f>
        <v>441.6</v>
      </c>
      <c r="J494" s="57">
        <f t="shared" si="70"/>
        <v>-183.6</v>
      </c>
      <c r="K494" s="57">
        <f t="shared" si="64"/>
        <v>258</v>
      </c>
      <c r="L494" s="139"/>
      <c r="M494" s="139"/>
      <c r="N494" s="139"/>
      <c r="O494" s="168"/>
    </row>
    <row r="495" spans="1:15" ht="75">
      <c r="A495" s="77" t="s">
        <v>11</v>
      </c>
      <c r="B495" s="51" t="s">
        <v>100</v>
      </c>
      <c r="C495" s="51" t="s">
        <v>73</v>
      </c>
      <c r="D495" s="51" t="s">
        <v>69</v>
      </c>
      <c r="E495" s="51" t="s">
        <v>12</v>
      </c>
      <c r="F495" s="51"/>
      <c r="G495" s="51"/>
      <c r="H495" s="52"/>
      <c r="I495" s="57">
        <f t="shared" si="70"/>
        <v>441.6</v>
      </c>
      <c r="J495" s="57">
        <f t="shared" si="70"/>
        <v>-183.6</v>
      </c>
      <c r="K495" s="57">
        <f t="shared" si="64"/>
        <v>258</v>
      </c>
      <c r="L495" s="139"/>
      <c r="M495" s="139"/>
      <c r="N495" s="139"/>
      <c r="O495" s="168"/>
    </row>
    <row r="496" spans="1:15" ht="18">
      <c r="A496" s="77" t="s">
        <v>312</v>
      </c>
      <c r="B496" s="51" t="s">
        <v>100</v>
      </c>
      <c r="C496" s="51" t="s">
        <v>73</v>
      </c>
      <c r="D496" s="51" t="s">
        <v>69</v>
      </c>
      <c r="E496" s="51" t="s">
        <v>13</v>
      </c>
      <c r="F496" s="51"/>
      <c r="G496" s="51"/>
      <c r="H496" s="52"/>
      <c r="I496" s="57">
        <f t="shared" si="70"/>
        <v>441.6</v>
      </c>
      <c r="J496" s="57">
        <f t="shared" si="70"/>
        <v>-183.6</v>
      </c>
      <c r="K496" s="57">
        <f t="shared" si="64"/>
        <v>258</v>
      </c>
      <c r="L496" s="139"/>
      <c r="M496" s="139"/>
      <c r="N496" s="139"/>
      <c r="O496" s="168"/>
    </row>
    <row r="497" spans="1:15" ht="30">
      <c r="A497" s="200" t="s">
        <v>135</v>
      </c>
      <c r="B497" s="51" t="s">
        <v>100</v>
      </c>
      <c r="C497" s="51" t="s">
        <v>73</v>
      </c>
      <c r="D497" s="51" t="s">
        <v>69</v>
      </c>
      <c r="E497" s="51" t="s">
        <v>13</v>
      </c>
      <c r="F497" s="51" t="s">
        <v>136</v>
      </c>
      <c r="G497" s="51"/>
      <c r="H497" s="52"/>
      <c r="I497" s="57">
        <f t="shared" si="70"/>
        <v>441.6</v>
      </c>
      <c r="J497" s="57">
        <f t="shared" si="70"/>
        <v>-183.6</v>
      </c>
      <c r="K497" s="57">
        <f t="shared" si="64"/>
        <v>258</v>
      </c>
      <c r="L497" s="139"/>
      <c r="M497" s="139"/>
      <c r="N497" s="139"/>
      <c r="O497" s="168"/>
    </row>
    <row r="498" spans="1:15" ht="30">
      <c r="A498" s="77" t="s">
        <v>139</v>
      </c>
      <c r="B498" s="51" t="s">
        <v>100</v>
      </c>
      <c r="C498" s="51" t="s">
        <v>73</v>
      </c>
      <c r="D498" s="51" t="s">
        <v>69</v>
      </c>
      <c r="E498" s="51" t="s">
        <v>13</v>
      </c>
      <c r="F498" s="51" t="s">
        <v>138</v>
      </c>
      <c r="G498" s="51"/>
      <c r="H498" s="52"/>
      <c r="I498" s="57">
        <f t="shared" si="70"/>
        <v>441.6</v>
      </c>
      <c r="J498" s="57">
        <f t="shared" si="70"/>
        <v>-183.6</v>
      </c>
      <c r="K498" s="57">
        <f t="shared" si="64"/>
        <v>258</v>
      </c>
      <c r="L498" s="139"/>
      <c r="M498" s="139"/>
      <c r="N498" s="139"/>
      <c r="O498" s="168"/>
    </row>
    <row r="499" spans="1:15" ht="30">
      <c r="A499" s="208" t="s">
        <v>119</v>
      </c>
      <c r="B499" s="52" t="s">
        <v>100</v>
      </c>
      <c r="C499" s="52" t="s">
        <v>73</v>
      </c>
      <c r="D499" s="52" t="s">
        <v>69</v>
      </c>
      <c r="E499" s="52" t="s">
        <v>13</v>
      </c>
      <c r="F499" s="52" t="s">
        <v>138</v>
      </c>
      <c r="G499" s="52" t="s">
        <v>103</v>
      </c>
      <c r="H499" s="52"/>
      <c r="I499" s="59">
        <v>441.6</v>
      </c>
      <c r="J499" s="59">
        <v>-183.6</v>
      </c>
      <c r="K499" s="59">
        <f t="shared" si="64"/>
        <v>258</v>
      </c>
      <c r="L499" s="139"/>
      <c r="M499" s="139"/>
      <c r="N499" s="173"/>
      <c r="O499" s="168"/>
    </row>
    <row r="500" spans="1:15" ht="28.5">
      <c r="A500" s="207" t="s">
        <v>282</v>
      </c>
      <c r="B500" s="53" t="s">
        <v>100</v>
      </c>
      <c r="C500" s="53" t="s">
        <v>73</v>
      </c>
      <c r="D500" s="53" t="s">
        <v>73</v>
      </c>
      <c r="E500" s="53"/>
      <c r="F500" s="53"/>
      <c r="G500" s="53"/>
      <c r="H500" s="53"/>
      <c r="I500" s="54">
        <f aca="true" t="shared" si="71" ref="I500:J504">I501</f>
        <v>309.6</v>
      </c>
      <c r="J500" s="54">
        <f t="shared" si="71"/>
        <v>0</v>
      </c>
      <c r="K500" s="54">
        <f t="shared" si="64"/>
        <v>309.6</v>
      </c>
      <c r="L500" s="139"/>
      <c r="M500" s="139"/>
      <c r="N500" s="167"/>
      <c r="O500" s="166"/>
    </row>
    <row r="501" spans="1:15" ht="30">
      <c r="A501" s="200" t="s">
        <v>37</v>
      </c>
      <c r="B501" s="51" t="s">
        <v>100</v>
      </c>
      <c r="C501" s="51" t="s">
        <v>73</v>
      </c>
      <c r="D501" s="51" t="s">
        <v>73</v>
      </c>
      <c r="E501" s="51" t="s">
        <v>283</v>
      </c>
      <c r="F501" s="51"/>
      <c r="G501" s="51"/>
      <c r="H501" s="51"/>
      <c r="I501" s="57">
        <f t="shared" si="71"/>
        <v>309.6</v>
      </c>
      <c r="J501" s="57">
        <f t="shared" si="71"/>
        <v>0</v>
      </c>
      <c r="K501" s="57">
        <f t="shared" si="64"/>
        <v>309.6</v>
      </c>
      <c r="L501" s="139"/>
      <c r="M501" s="139"/>
      <c r="N501" s="139"/>
      <c r="O501" s="168"/>
    </row>
    <row r="502" spans="1:15" ht="45">
      <c r="A502" s="200" t="s">
        <v>281</v>
      </c>
      <c r="B502" s="51" t="s">
        <v>100</v>
      </c>
      <c r="C502" s="51" t="s">
        <v>73</v>
      </c>
      <c r="D502" s="51" t="s">
        <v>73</v>
      </c>
      <c r="E502" s="51" t="s">
        <v>382</v>
      </c>
      <c r="F502" s="51"/>
      <c r="G502" s="51"/>
      <c r="H502" s="51"/>
      <c r="I502" s="57">
        <f t="shared" si="71"/>
        <v>309.6</v>
      </c>
      <c r="J502" s="57">
        <f t="shared" si="71"/>
        <v>0</v>
      </c>
      <c r="K502" s="57">
        <f t="shared" si="64"/>
        <v>309.6</v>
      </c>
      <c r="L502" s="139"/>
      <c r="M502" s="139"/>
      <c r="N502" s="139"/>
      <c r="O502" s="168"/>
    </row>
    <row r="503" spans="1:15" ht="30">
      <c r="A503" s="200" t="s">
        <v>152</v>
      </c>
      <c r="B503" s="51" t="s">
        <v>100</v>
      </c>
      <c r="C503" s="51" t="s">
        <v>73</v>
      </c>
      <c r="D503" s="51" t="s">
        <v>73</v>
      </c>
      <c r="E503" s="51" t="s">
        <v>382</v>
      </c>
      <c r="F503" s="51" t="s">
        <v>151</v>
      </c>
      <c r="G503" s="51"/>
      <c r="H503" s="51"/>
      <c r="I503" s="57">
        <f t="shared" si="71"/>
        <v>309.6</v>
      </c>
      <c r="J503" s="57">
        <f t="shared" si="71"/>
        <v>0</v>
      </c>
      <c r="K503" s="57">
        <f t="shared" si="64"/>
        <v>309.6</v>
      </c>
      <c r="L503" s="139"/>
      <c r="M503" s="139"/>
      <c r="N503" s="139"/>
      <c r="O503" s="168"/>
    </row>
    <row r="504" spans="1:15" ht="18">
      <c r="A504" s="200" t="s">
        <v>235</v>
      </c>
      <c r="B504" s="51" t="s">
        <v>100</v>
      </c>
      <c r="C504" s="51" t="s">
        <v>73</v>
      </c>
      <c r="D504" s="51" t="s">
        <v>73</v>
      </c>
      <c r="E504" s="51" t="s">
        <v>382</v>
      </c>
      <c r="F504" s="51" t="s">
        <v>234</v>
      </c>
      <c r="G504" s="51"/>
      <c r="H504" s="51"/>
      <c r="I504" s="57">
        <f t="shared" si="71"/>
        <v>309.6</v>
      </c>
      <c r="J504" s="57">
        <f t="shared" si="71"/>
        <v>0</v>
      </c>
      <c r="K504" s="57">
        <f t="shared" si="64"/>
        <v>309.6</v>
      </c>
      <c r="L504" s="139"/>
      <c r="M504" s="139"/>
      <c r="N504" s="139"/>
      <c r="O504" s="168"/>
    </row>
    <row r="505" spans="1:15" ht="18">
      <c r="A505" s="208" t="s">
        <v>119</v>
      </c>
      <c r="B505" s="52" t="s">
        <v>100</v>
      </c>
      <c r="C505" s="52" t="s">
        <v>73</v>
      </c>
      <c r="D505" s="52" t="s">
        <v>73</v>
      </c>
      <c r="E505" s="52" t="s">
        <v>382</v>
      </c>
      <c r="F505" s="52" t="s">
        <v>234</v>
      </c>
      <c r="G505" s="52" t="s">
        <v>103</v>
      </c>
      <c r="H505" s="52"/>
      <c r="I505" s="59">
        <v>309.6</v>
      </c>
      <c r="J505" s="59">
        <v>0</v>
      </c>
      <c r="K505" s="59">
        <f t="shared" si="64"/>
        <v>309.6</v>
      </c>
      <c r="L505" s="139"/>
      <c r="M505" s="139"/>
      <c r="N505" s="173"/>
      <c r="O505" s="168"/>
    </row>
    <row r="506" spans="1:15" ht="18">
      <c r="A506" s="215" t="s">
        <v>65</v>
      </c>
      <c r="B506" s="53" t="s">
        <v>100</v>
      </c>
      <c r="C506" s="53" t="s">
        <v>82</v>
      </c>
      <c r="D506" s="53"/>
      <c r="E506" s="53"/>
      <c r="F506" s="53"/>
      <c r="G506" s="53"/>
      <c r="H506" s="53"/>
      <c r="I506" s="60">
        <f>I507+I513+I523+I547</f>
        <v>23214.699999999997</v>
      </c>
      <c r="J506" s="60">
        <f>J507+J513+J523+J547</f>
        <v>0</v>
      </c>
      <c r="K506" s="54">
        <f t="shared" si="64"/>
        <v>23214.699999999997</v>
      </c>
      <c r="L506" s="138"/>
      <c r="M506" s="138"/>
      <c r="N506" s="179"/>
      <c r="O506" s="166"/>
    </row>
    <row r="507" spans="1:15" ht="18">
      <c r="A507" s="207" t="s">
        <v>66</v>
      </c>
      <c r="B507" s="53" t="s">
        <v>100</v>
      </c>
      <c r="C507" s="53">
        <v>10</v>
      </c>
      <c r="D507" s="53" t="s">
        <v>68</v>
      </c>
      <c r="E507" s="53"/>
      <c r="F507" s="53"/>
      <c r="G507" s="53"/>
      <c r="H507" s="53"/>
      <c r="I507" s="55">
        <f aca="true" t="shared" si="72" ref="I507:J511">I508</f>
        <v>7200</v>
      </c>
      <c r="J507" s="55">
        <f t="shared" si="72"/>
        <v>0</v>
      </c>
      <c r="K507" s="54">
        <f t="shared" si="64"/>
        <v>7200</v>
      </c>
      <c r="L507" s="138"/>
      <c r="M507" s="138"/>
      <c r="N507" s="145"/>
      <c r="O507" s="166"/>
    </row>
    <row r="508" spans="1:15" ht="30">
      <c r="A508" s="200" t="s">
        <v>37</v>
      </c>
      <c r="B508" s="51" t="s">
        <v>100</v>
      </c>
      <c r="C508" s="51" t="s">
        <v>82</v>
      </c>
      <c r="D508" s="51" t="s">
        <v>68</v>
      </c>
      <c r="E508" s="51" t="s">
        <v>283</v>
      </c>
      <c r="F508" s="51"/>
      <c r="G508" s="51"/>
      <c r="H508" s="51"/>
      <c r="I508" s="56">
        <f t="shared" si="72"/>
        <v>7200</v>
      </c>
      <c r="J508" s="56">
        <f t="shared" si="72"/>
        <v>0</v>
      </c>
      <c r="K508" s="57">
        <f t="shared" si="64"/>
        <v>7200</v>
      </c>
      <c r="L508" s="138"/>
      <c r="M508" s="138"/>
      <c r="N508" s="136"/>
      <c r="O508" s="168"/>
    </row>
    <row r="509" spans="1:15" ht="60">
      <c r="A509" s="200" t="s">
        <v>263</v>
      </c>
      <c r="B509" s="51" t="s">
        <v>100</v>
      </c>
      <c r="C509" s="51">
        <v>10</v>
      </c>
      <c r="D509" s="51" t="s">
        <v>68</v>
      </c>
      <c r="E509" s="51" t="s">
        <v>349</v>
      </c>
      <c r="F509" s="51"/>
      <c r="G509" s="51"/>
      <c r="H509" s="51"/>
      <c r="I509" s="56">
        <f t="shared" si="72"/>
        <v>7200</v>
      </c>
      <c r="J509" s="56">
        <f t="shared" si="72"/>
        <v>0</v>
      </c>
      <c r="K509" s="57">
        <f t="shared" si="64"/>
        <v>7200</v>
      </c>
      <c r="L509" s="145"/>
      <c r="M509" s="145"/>
      <c r="N509" s="136"/>
      <c r="O509" s="168"/>
    </row>
    <row r="510" spans="1:15" ht="30">
      <c r="A510" s="200" t="s">
        <v>152</v>
      </c>
      <c r="B510" s="51" t="s">
        <v>100</v>
      </c>
      <c r="C510" s="51">
        <v>10</v>
      </c>
      <c r="D510" s="51" t="s">
        <v>68</v>
      </c>
      <c r="E510" s="51" t="s">
        <v>349</v>
      </c>
      <c r="F510" s="51" t="s">
        <v>151</v>
      </c>
      <c r="G510" s="51"/>
      <c r="H510" s="51"/>
      <c r="I510" s="56">
        <f t="shared" si="72"/>
        <v>7200</v>
      </c>
      <c r="J510" s="56">
        <f t="shared" si="72"/>
        <v>0</v>
      </c>
      <c r="K510" s="57">
        <f t="shared" si="64"/>
        <v>7200</v>
      </c>
      <c r="L510" s="136"/>
      <c r="M510" s="136"/>
      <c r="N510" s="136"/>
      <c r="O510" s="168"/>
    </row>
    <row r="511" spans="1:15" ht="45">
      <c r="A511" s="200" t="s">
        <v>233</v>
      </c>
      <c r="B511" s="51" t="s">
        <v>100</v>
      </c>
      <c r="C511" s="51">
        <v>10</v>
      </c>
      <c r="D511" s="51" t="s">
        <v>68</v>
      </c>
      <c r="E511" s="51" t="s">
        <v>349</v>
      </c>
      <c r="F511" s="51" t="s">
        <v>155</v>
      </c>
      <c r="G511" s="51"/>
      <c r="H511" s="51"/>
      <c r="I511" s="56">
        <f t="shared" si="72"/>
        <v>7200</v>
      </c>
      <c r="J511" s="56">
        <f t="shared" si="72"/>
        <v>0</v>
      </c>
      <c r="K511" s="57">
        <f t="shared" si="64"/>
        <v>7200</v>
      </c>
      <c r="L511" s="138"/>
      <c r="M511" s="138"/>
      <c r="N511" s="136"/>
      <c r="O511" s="168"/>
    </row>
    <row r="512" spans="1:15" ht="18">
      <c r="A512" s="78" t="s">
        <v>119</v>
      </c>
      <c r="B512" s="52" t="s">
        <v>100</v>
      </c>
      <c r="C512" s="52">
        <v>10</v>
      </c>
      <c r="D512" s="52" t="s">
        <v>68</v>
      </c>
      <c r="E512" s="52" t="s">
        <v>349</v>
      </c>
      <c r="F512" s="52" t="s">
        <v>155</v>
      </c>
      <c r="G512" s="52" t="s">
        <v>103</v>
      </c>
      <c r="H512" s="52"/>
      <c r="I512" s="58">
        <v>7200</v>
      </c>
      <c r="J512" s="58">
        <v>0</v>
      </c>
      <c r="K512" s="59">
        <f t="shared" si="64"/>
        <v>7200</v>
      </c>
      <c r="L512" s="138"/>
      <c r="M512" s="138"/>
      <c r="N512" s="169"/>
      <c r="O512" s="168"/>
    </row>
    <row r="513" spans="1:15" ht="28.5">
      <c r="A513" s="207" t="s">
        <v>80</v>
      </c>
      <c r="B513" s="53" t="s">
        <v>100</v>
      </c>
      <c r="C513" s="53" t="s">
        <v>82</v>
      </c>
      <c r="D513" s="53" t="s">
        <v>69</v>
      </c>
      <c r="E513" s="53"/>
      <c r="F513" s="53"/>
      <c r="G513" s="53"/>
      <c r="H513" s="53"/>
      <c r="I513" s="55">
        <f>I514</f>
        <v>132</v>
      </c>
      <c r="J513" s="55">
        <f>J514</f>
        <v>0</v>
      </c>
      <c r="K513" s="54">
        <f t="shared" si="64"/>
        <v>132</v>
      </c>
      <c r="L513" s="138"/>
      <c r="M513" s="138"/>
      <c r="N513" s="145"/>
      <c r="O513" s="166"/>
    </row>
    <row r="514" spans="1:15" ht="30">
      <c r="A514" s="200" t="s">
        <v>37</v>
      </c>
      <c r="B514" s="51" t="s">
        <v>100</v>
      </c>
      <c r="C514" s="51" t="s">
        <v>82</v>
      </c>
      <c r="D514" s="51" t="s">
        <v>69</v>
      </c>
      <c r="E514" s="51" t="s">
        <v>283</v>
      </c>
      <c r="F514" s="51"/>
      <c r="G514" s="51"/>
      <c r="H514" s="51"/>
      <c r="I514" s="56">
        <f>I515+I519</f>
        <v>132</v>
      </c>
      <c r="J514" s="56">
        <f>J515+J519</f>
        <v>0</v>
      </c>
      <c r="K514" s="57">
        <f t="shared" si="64"/>
        <v>132</v>
      </c>
      <c r="L514" s="138"/>
      <c r="M514" s="138"/>
      <c r="N514" s="136"/>
      <c r="O514" s="168"/>
    </row>
    <row r="515" spans="1:15" ht="75">
      <c r="A515" s="86" t="s">
        <v>266</v>
      </c>
      <c r="B515" s="51" t="s">
        <v>100</v>
      </c>
      <c r="C515" s="51" t="s">
        <v>82</v>
      </c>
      <c r="D515" s="51" t="s">
        <v>69</v>
      </c>
      <c r="E515" s="51" t="s">
        <v>346</v>
      </c>
      <c r="F515" s="51"/>
      <c r="G515" s="51"/>
      <c r="H515" s="51"/>
      <c r="I515" s="56">
        <f aca="true" t="shared" si="73" ref="I515:J517">I516</f>
        <v>42</v>
      </c>
      <c r="J515" s="56">
        <f t="shared" si="73"/>
        <v>0</v>
      </c>
      <c r="K515" s="57">
        <f t="shared" si="64"/>
        <v>42</v>
      </c>
      <c r="L515" s="138"/>
      <c r="M515" s="138"/>
      <c r="N515" s="136"/>
      <c r="O515" s="168"/>
    </row>
    <row r="516" spans="1:15" ht="30">
      <c r="A516" s="200" t="s">
        <v>152</v>
      </c>
      <c r="B516" s="51" t="s">
        <v>100</v>
      </c>
      <c r="C516" s="51">
        <v>10</v>
      </c>
      <c r="D516" s="51" t="s">
        <v>69</v>
      </c>
      <c r="E516" s="51" t="s">
        <v>346</v>
      </c>
      <c r="F516" s="51" t="s">
        <v>151</v>
      </c>
      <c r="G516" s="51"/>
      <c r="H516" s="51"/>
      <c r="I516" s="56">
        <f t="shared" si="73"/>
        <v>42</v>
      </c>
      <c r="J516" s="56">
        <f t="shared" si="73"/>
        <v>0</v>
      </c>
      <c r="K516" s="57">
        <f t="shared" si="64"/>
        <v>42</v>
      </c>
      <c r="L516" s="138"/>
      <c r="M516" s="138"/>
      <c r="N516" s="136"/>
      <c r="O516" s="168"/>
    </row>
    <row r="517" spans="1:15" ht="30">
      <c r="A517" s="200" t="s">
        <v>154</v>
      </c>
      <c r="B517" s="51" t="s">
        <v>100</v>
      </c>
      <c r="C517" s="51">
        <v>10</v>
      </c>
      <c r="D517" s="51" t="s">
        <v>69</v>
      </c>
      <c r="E517" s="51" t="s">
        <v>346</v>
      </c>
      <c r="F517" s="51" t="s">
        <v>153</v>
      </c>
      <c r="G517" s="51"/>
      <c r="H517" s="51"/>
      <c r="I517" s="56">
        <f t="shared" si="73"/>
        <v>42</v>
      </c>
      <c r="J517" s="56">
        <f t="shared" si="73"/>
        <v>0</v>
      </c>
      <c r="K517" s="57">
        <f t="shared" si="64"/>
        <v>42</v>
      </c>
      <c r="L517" s="138"/>
      <c r="M517" s="138"/>
      <c r="N517" s="136"/>
      <c r="O517" s="168"/>
    </row>
    <row r="518" spans="1:15" ht="18">
      <c r="A518" s="78" t="s">
        <v>119</v>
      </c>
      <c r="B518" s="52" t="s">
        <v>100</v>
      </c>
      <c r="C518" s="52">
        <v>10</v>
      </c>
      <c r="D518" s="52" t="s">
        <v>69</v>
      </c>
      <c r="E518" s="52" t="s">
        <v>346</v>
      </c>
      <c r="F518" s="52" t="s">
        <v>153</v>
      </c>
      <c r="G518" s="52" t="s">
        <v>103</v>
      </c>
      <c r="H518" s="52"/>
      <c r="I518" s="58">
        <v>42</v>
      </c>
      <c r="J518" s="58">
        <v>0</v>
      </c>
      <c r="K518" s="59">
        <f t="shared" si="64"/>
        <v>42</v>
      </c>
      <c r="L518" s="138"/>
      <c r="M518" s="138"/>
      <c r="N518" s="169"/>
      <c r="O518" s="168"/>
    </row>
    <row r="519" spans="1:15" ht="135">
      <c r="A519" s="86" t="s">
        <v>265</v>
      </c>
      <c r="B519" s="51" t="s">
        <v>100</v>
      </c>
      <c r="C519" s="51" t="s">
        <v>82</v>
      </c>
      <c r="D519" s="51" t="s">
        <v>69</v>
      </c>
      <c r="E519" s="51" t="s">
        <v>347</v>
      </c>
      <c r="F519" s="51"/>
      <c r="G519" s="51"/>
      <c r="H519" s="51"/>
      <c r="I519" s="56">
        <f aca="true" t="shared" si="74" ref="I519:J521">I520</f>
        <v>90</v>
      </c>
      <c r="J519" s="56">
        <f t="shared" si="74"/>
        <v>0</v>
      </c>
      <c r="K519" s="57">
        <f t="shared" si="64"/>
        <v>90</v>
      </c>
      <c r="L519" s="138"/>
      <c r="M519" s="138"/>
      <c r="N519" s="136"/>
      <c r="O519" s="168"/>
    </row>
    <row r="520" spans="1:15" ht="30">
      <c r="A520" s="200" t="s">
        <v>152</v>
      </c>
      <c r="B520" s="51" t="s">
        <v>100</v>
      </c>
      <c r="C520" s="51">
        <v>10</v>
      </c>
      <c r="D520" s="51" t="s">
        <v>69</v>
      </c>
      <c r="E520" s="51" t="s">
        <v>347</v>
      </c>
      <c r="F520" s="51" t="s">
        <v>151</v>
      </c>
      <c r="G520" s="51"/>
      <c r="H520" s="51"/>
      <c r="I520" s="56">
        <f t="shared" si="74"/>
        <v>90</v>
      </c>
      <c r="J520" s="56">
        <f t="shared" si="74"/>
        <v>0</v>
      </c>
      <c r="K520" s="57">
        <f t="shared" si="64"/>
        <v>90</v>
      </c>
      <c r="L520" s="138"/>
      <c r="M520" s="138"/>
      <c r="N520" s="136"/>
      <c r="O520" s="168"/>
    </row>
    <row r="521" spans="1:15" ht="45">
      <c r="A521" s="200" t="s">
        <v>233</v>
      </c>
      <c r="B521" s="51" t="s">
        <v>100</v>
      </c>
      <c r="C521" s="51">
        <v>10</v>
      </c>
      <c r="D521" s="51" t="s">
        <v>69</v>
      </c>
      <c r="E521" s="51" t="s">
        <v>347</v>
      </c>
      <c r="F521" s="51" t="s">
        <v>155</v>
      </c>
      <c r="G521" s="51"/>
      <c r="H521" s="51"/>
      <c r="I521" s="56">
        <f t="shared" si="74"/>
        <v>90</v>
      </c>
      <c r="J521" s="56">
        <f t="shared" si="74"/>
        <v>0</v>
      </c>
      <c r="K521" s="57">
        <f t="shared" si="64"/>
        <v>90</v>
      </c>
      <c r="L521" s="138"/>
      <c r="M521" s="138"/>
      <c r="N521" s="136"/>
      <c r="O521" s="168"/>
    </row>
    <row r="522" spans="1:15" ht="18">
      <c r="A522" s="78" t="s">
        <v>119</v>
      </c>
      <c r="B522" s="52" t="s">
        <v>100</v>
      </c>
      <c r="C522" s="52">
        <v>10</v>
      </c>
      <c r="D522" s="52" t="s">
        <v>69</v>
      </c>
      <c r="E522" s="52" t="s">
        <v>348</v>
      </c>
      <c r="F522" s="52" t="s">
        <v>155</v>
      </c>
      <c r="G522" s="52" t="s">
        <v>103</v>
      </c>
      <c r="H522" s="52"/>
      <c r="I522" s="58">
        <v>90</v>
      </c>
      <c r="J522" s="58">
        <v>0</v>
      </c>
      <c r="K522" s="59">
        <f t="shared" si="64"/>
        <v>90</v>
      </c>
      <c r="L522" s="138"/>
      <c r="M522" s="138"/>
      <c r="N522" s="169"/>
      <c r="O522" s="168"/>
    </row>
    <row r="523" spans="1:15" ht="18">
      <c r="A523" s="207" t="s">
        <v>124</v>
      </c>
      <c r="B523" s="53" t="s">
        <v>100</v>
      </c>
      <c r="C523" s="53" t="s">
        <v>82</v>
      </c>
      <c r="D523" s="53" t="s">
        <v>71</v>
      </c>
      <c r="E523" s="53"/>
      <c r="F523" s="53"/>
      <c r="G523" s="53"/>
      <c r="H523" s="53"/>
      <c r="I523" s="55">
        <f>I524</f>
        <v>13457.699999999999</v>
      </c>
      <c r="J523" s="55">
        <f>J524</f>
        <v>0</v>
      </c>
      <c r="K523" s="54">
        <f t="shared" si="64"/>
        <v>13457.699999999999</v>
      </c>
      <c r="L523" s="138"/>
      <c r="M523" s="138"/>
      <c r="N523" s="145"/>
      <c r="O523" s="166"/>
    </row>
    <row r="524" spans="1:15" ht="30">
      <c r="A524" s="200" t="s">
        <v>37</v>
      </c>
      <c r="B524" s="51" t="s">
        <v>100</v>
      </c>
      <c r="C524" s="51" t="s">
        <v>82</v>
      </c>
      <c r="D524" s="51" t="s">
        <v>71</v>
      </c>
      <c r="E524" s="51" t="s">
        <v>283</v>
      </c>
      <c r="F524" s="51"/>
      <c r="G524" s="51"/>
      <c r="H524" s="51"/>
      <c r="I524" s="56">
        <f>I525+I529+I533+I539+I543</f>
        <v>13457.699999999999</v>
      </c>
      <c r="J524" s="56">
        <f>J525+J529+J533+J539+J543</f>
        <v>0</v>
      </c>
      <c r="K524" s="57">
        <f t="shared" si="64"/>
        <v>13457.699999999999</v>
      </c>
      <c r="L524" s="138"/>
      <c r="M524" s="138"/>
      <c r="N524" s="136"/>
      <c r="O524" s="168"/>
    </row>
    <row r="525" spans="1:15" ht="75">
      <c r="A525" s="213" t="s">
        <v>35</v>
      </c>
      <c r="B525" s="51" t="s">
        <v>100</v>
      </c>
      <c r="C525" s="51" t="s">
        <v>82</v>
      </c>
      <c r="D525" s="51" t="s">
        <v>71</v>
      </c>
      <c r="E525" s="51" t="s">
        <v>345</v>
      </c>
      <c r="F525" s="51"/>
      <c r="G525" s="51"/>
      <c r="H525" s="51"/>
      <c r="I525" s="56">
        <f aca="true" t="shared" si="75" ref="I525:J527">I526</f>
        <v>564.3</v>
      </c>
      <c r="J525" s="56">
        <f t="shared" si="75"/>
        <v>0</v>
      </c>
      <c r="K525" s="57">
        <f t="shared" si="64"/>
        <v>564.3</v>
      </c>
      <c r="L525" s="138"/>
      <c r="M525" s="138"/>
      <c r="N525" s="136"/>
      <c r="O525" s="168"/>
    </row>
    <row r="526" spans="1:15" ht="30">
      <c r="A526" s="200" t="s">
        <v>152</v>
      </c>
      <c r="B526" s="51" t="s">
        <v>100</v>
      </c>
      <c r="C526" s="51" t="s">
        <v>82</v>
      </c>
      <c r="D526" s="51" t="s">
        <v>71</v>
      </c>
      <c r="E526" s="51" t="s">
        <v>345</v>
      </c>
      <c r="F526" s="51" t="s">
        <v>151</v>
      </c>
      <c r="G526" s="51"/>
      <c r="H526" s="51"/>
      <c r="I526" s="56">
        <f t="shared" si="75"/>
        <v>564.3</v>
      </c>
      <c r="J526" s="56">
        <f t="shared" si="75"/>
        <v>0</v>
      </c>
      <c r="K526" s="57">
        <f t="shared" si="64"/>
        <v>564.3</v>
      </c>
      <c r="L526" s="138"/>
      <c r="M526" s="138"/>
      <c r="N526" s="136"/>
      <c r="O526" s="168"/>
    </row>
    <row r="527" spans="1:15" ht="30">
      <c r="A527" s="200" t="s">
        <v>154</v>
      </c>
      <c r="B527" s="51" t="s">
        <v>100</v>
      </c>
      <c r="C527" s="51" t="s">
        <v>82</v>
      </c>
      <c r="D527" s="51" t="s">
        <v>71</v>
      </c>
      <c r="E527" s="51" t="s">
        <v>345</v>
      </c>
      <c r="F527" s="51" t="s">
        <v>153</v>
      </c>
      <c r="G527" s="51"/>
      <c r="H527" s="51"/>
      <c r="I527" s="56">
        <f t="shared" si="75"/>
        <v>564.3</v>
      </c>
      <c r="J527" s="56">
        <f t="shared" si="75"/>
        <v>0</v>
      </c>
      <c r="K527" s="57">
        <f t="shared" si="64"/>
        <v>564.3</v>
      </c>
      <c r="L527" s="138"/>
      <c r="M527" s="138"/>
      <c r="N527" s="136"/>
      <c r="O527" s="168"/>
    </row>
    <row r="528" spans="1:15" ht="18">
      <c r="A528" s="78" t="s">
        <v>120</v>
      </c>
      <c r="B528" s="52" t="s">
        <v>100</v>
      </c>
      <c r="C528" s="52" t="s">
        <v>82</v>
      </c>
      <c r="D528" s="52" t="s">
        <v>71</v>
      </c>
      <c r="E528" s="52" t="s">
        <v>345</v>
      </c>
      <c r="F528" s="52" t="s">
        <v>153</v>
      </c>
      <c r="G528" s="52" t="s">
        <v>104</v>
      </c>
      <c r="H528" s="52"/>
      <c r="I528" s="58">
        <v>564.3</v>
      </c>
      <c r="J528" s="58">
        <v>0</v>
      </c>
      <c r="K528" s="59">
        <f t="shared" si="64"/>
        <v>564.3</v>
      </c>
      <c r="L528" s="138"/>
      <c r="M528" s="138"/>
      <c r="N528" s="169"/>
      <c r="O528" s="168"/>
    </row>
    <row r="529" spans="1:15" ht="165">
      <c r="A529" s="116" t="s">
        <v>241</v>
      </c>
      <c r="B529" s="51" t="s">
        <v>100</v>
      </c>
      <c r="C529" s="51" t="s">
        <v>82</v>
      </c>
      <c r="D529" s="51" t="s">
        <v>71</v>
      </c>
      <c r="E529" s="51" t="s">
        <v>344</v>
      </c>
      <c r="F529" s="51"/>
      <c r="G529" s="51"/>
      <c r="H529" s="51"/>
      <c r="I529" s="56">
        <f aca="true" t="shared" si="76" ref="I529:J531">I530</f>
        <v>172.5</v>
      </c>
      <c r="J529" s="56">
        <f t="shared" si="76"/>
        <v>0</v>
      </c>
      <c r="K529" s="57">
        <f t="shared" si="64"/>
        <v>172.5</v>
      </c>
      <c r="L529" s="138"/>
      <c r="M529" s="138"/>
      <c r="N529" s="136"/>
      <c r="O529" s="168"/>
    </row>
    <row r="530" spans="1:15" ht="30">
      <c r="A530" s="200" t="s">
        <v>152</v>
      </c>
      <c r="B530" s="51" t="s">
        <v>100</v>
      </c>
      <c r="C530" s="51">
        <v>10</v>
      </c>
      <c r="D530" s="51" t="s">
        <v>71</v>
      </c>
      <c r="E530" s="51" t="s">
        <v>344</v>
      </c>
      <c r="F530" s="51" t="s">
        <v>151</v>
      </c>
      <c r="G530" s="51"/>
      <c r="H530" s="51"/>
      <c r="I530" s="56">
        <f t="shared" si="76"/>
        <v>172.5</v>
      </c>
      <c r="J530" s="56">
        <f t="shared" si="76"/>
        <v>0</v>
      </c>
      <c r="K530" s="57">
        <f t="shared" si="64"/>
        <v>172.5</v>
      </c>
      <c r="L530" s="138"/>
      <c r="M530" s="138"/>
      <c r="N530" s="136"/>
      <c r="O530" s="168"/>
    </row>
    <row r="531" spans="1:15" ht="45">
      <c r="A531" s="200" t="s">
        <v>233</v>
      </c>
      <c r="B531" s="51" t="s">
        <v>100</v>
      </c>
      <c r="C531" s="51">
        <v>10</v>
      </c>
      <c r="D531" s="51" t="s">
        <v>71</v>
      </c>
      <c r="E531" s="51" t="s">
        <v>344</v>
      </c>
      <c r="F531" s="51" t="s">
        <v>155</v>
      </c>
      <c r="G531" s="51"/>
      <c r="H531" s="51"/>
      <c r="I531" s="56">
        <f t="shared" si="76"/>
        <v>172.5</v>
      </c>
      <c r="J531" s="56">
        <f t="shared" si="76"/>
        <v>0</v>
      </c>
      <c r="K531" s="57">
        <f t="shared" si="64"/>
        <v>172.5</v>
      </c>
      <c r="L531" s="138"/>
      <c r="M531" s="138"/>
      <c r="N531" s="136"/>
      <c r="O531" s="168"/>
    </row>
    <row r="532" spans="1:15" ht="18">
      <c r="A532" s="78" t="s">
        <v>120</v>
      </c>
      <c r="B532" s="52" t="s">
        <v>100</v>
      </c>
      <c r="C532" s="52">
        <v>10</v>
      </c>
      <c r="D532" s="52" t="s">
        <v>71</v>
      </c>
      <c r="E532" s="52" t="s">
        <v>344</v>
      </c>
      <c r="F532" s="52" t="s">
        <v>155</v>
      </c>
      <c r="G532" s="52" t="s">
        <v>104</v>
      </c>
      <c r="H532" s="52"/>
      <c r="I532" s="58">
        <v>172.5</v>
      </c>
      <c r="J532" s="58">
        <v>0</v>
      </c>
      <c r="K532" s="59">
        <f t="shared" si="64"/>
        <v>172.5</v>
      </c>
      <c r="L532" s="138"/>
      <c r="M532" s="138"/>
      <c r="N532" s="169"/>
      <c r="O532" s="168"/>
    </row>
    <row r="533" spans="1:15" ht="90">
      <c r="A533" s="213" t="s">
        <v>248</v>
      </c>
      <c r="B533" s="51" t="s">
        <v>100</v>
      </c>
      <c r="C533" s="51" t="s">
        <v>82</v>
      </c>
      <c r="D533" s="51" t="s">
        <v>71</v>
      </c>
      <c r="E533" s="51" t="s">
        <v>343</v>
      </c>
      <c r="F533" s="51"/>
      <c r="G533" s="51"/>
      <c r="H533" s="51"/>
      <c r="I533" s="56">
        <f>I534</f>
        <v>12270.9</v>
      </c>
      <c r="J533" s="56">
        <f>J534</f>
        <v>0</v>
      </c>
      <c r="K533" s="57">
        <f t="shared" si="64"/>
        <v>12270.9</v>
      </c>
      <c r="L533" s="167"/>
      <c r="M533" s="167"/>
      <c r="N533" s="136"/>
      <c r="O533" s="168"/>
    </row>
    <row r="534" spans="1:15" ht="30">
      <c r="A534" s="200" t="s">
        <v>152</v>
      </c>
      <c r="B534" s="51" t="s">
        <v>100</v>
      </c>
      <c r="C534" s="51">
        <v>10</v>
      </c>
      <c r="D534" s="51" t="s">
        <v>71</v>
      </c>
      <c r="E534" s="51" t="s">
        <v>343</v>
      </c>
      <c r="F534" s="51" t="s">
        <v>151</v>
      </c>
      <c r="G534" s="51"/>
      <c r="H534" s="51"/>
      <c r="I534" s="56">
        <f>I535+I537</f>
        <v>12270.9</v>
      </c>
      <c r="J534" s="56">
        <f>J535+J537</f>
        <v>0</v>
      </c>
      <c r="K534" s="57">
        <f t="shared" si="64"/>
        <v>12270.9</v>
      </c>
      <c r="L534" s="167"/>
      <c r="M534" s="167"/>
      <c r="N534" s="136"/>
      <c r="O534" s="168"/>
    </row>
    <row r="535" spans="1:15" ht="30">
      <c r="A535" s="200" t="s">
        <v>154</v>
      </c>
      <c r="B535" s="51" t="s">
        <v>100</v>
      </c>
      <c r="C535" s="51">
        <v>10</v>
      </c>
      <c r="D535" s="51" t="s">
        <v>71</v>
      </c>
      <c r="E535" s="51" t="s">
        <v>343</v>
      </c>
      <c r="F535" s="51" t="s">
        <v>153</v>
      </c>
      <c r="G535" s="51"/>
      <c r="H535" s="51"/>
      <c r="I535" s="56">
        <f>I536</f>
        <v>9615.9</v>
      </c>
      <c r="J535" s="56">
        <f>J536</f>
        <v>0</v>
      </c>
      <c r="K535" s="57">
        <f t="shared" si="64"/>
        <v>9615.9</v>
      </c>
      <c r="L535" s="167"/>
      <c r="M535" s="167"/>
      <c r="N535" s="136"/>
      <c r="O535" s="168"/>
    </row>
    <row r="536" spans="1:15" ht="18">
      <c r="A536" s="78" t="s">
        <v>120</v>
      </c>
      <c r="B536" s="52" t="s">
        <v>100</v>
      </c>
      <c r="C536" s="52">
        <v>10</v>
      </c>
      <c r="D536" s="52" t="s">
        <v>71</v>
      </c>
      <c r="E536" s="52" t="s">
        <v>343</v>
      </c>
      <c r="F536" s="52" t="s">
        <v>153</v>
      </c>
      <c r="G536" s="52" t="s">
        <v>104</v>
      </c>
      <c r="H536" s="52"/>
      <c r="I536" s="58">
        <v>9615.9</v>
      </c>
      <c r="J536" s="58">
        <v>0</v>
      </c>
      <c r="K536" s="59">
        <f t="shared" si="64"/>
        <v>9615.9</v>
      </c>
      <c r="L536" s="139"/>
      <c r="M536" s="139"/>
      <c r="N536" s="169"/>
      <c r="O536" s="168"/>
    </row>
    <row r="537" spans="1:15" ht="45">
      <c r="A537" s="200" t="s">
        <v>233</v>
      </c>
      <c r="B537" s="51" t="s">
        <v>100</v>
      </c>
      <c r="C537" s="51">
        <v>10</v>
      </c>
      <c r="D537" s="51" t="s">
        <v>71</v>
      </c>
      <c r="E537" s="51" t="s">
        <v>343</v>
      </c>
      <c r="F537" s="51" t="s">
        <v>155</v>
      </c>
      <c r="G537" s="52"/>
      <c r="H537" s="52"/>
      <c r="I537" s="58">
        <f>I538</f>
        <v>2655</v>
      </c>
      <c r="J537" s="58">
        <f>J538</f>
        <v>0</v>
      </c>
      <c r="K537" s="57">
        <f t="shared" si="64"/>
        <v>2655</v>
      </c>
      <c r="L537" s="139"/>
      <c r="M537" s="139"/>
      <c r="N537" s="169"/>
      <c r="O537" s="168"/>
    </row>
    <row r="538" spans="1:15" ht="18">
      <c r="A538" s="78" t="s">
        <v>120</v>
      </c>
      <c r="B538" s="52" t="s">
        <v>100</v>
      </c>
      <c r="C538" s="52">
        <v>10</v>
      </c>
      <c r="D538" s="52" t="s">
        <v>71</v>
      </c>
      <c r="E538" s="52" t="s">
        <v>343</v>
      </c>
      <c r="F538" s="52" t="s">
        <v>155</v>
      </c>
      <c r="G538" s="52" t="s">
        <v>104</v>
      </c>
      <c r="H538" s="52"/>
      <c r="I538" s="58">
        <v>2655</v>
      </c>
      <c r="J538" s="58">
        <v>0</v>
      </c>
      <c r="K538" s="59">
        <f t="shared" si="64"/>
        <v>2655</v>
      </c>
      <c r="L538" s="139"/>
      <c r="M538" s="139"/>
      <c r="N538" s="169"/>
      <c r="O538" s="168"/>
    </row>
    <row r="539" spans="1:15" ht="315">
      <c r="A539" s="77" t="s">
        <v>472</v>
      </c>
      <c r="B539" s="51" t="s">
        <v>100</v>
      </c>
      <c r="C539" s="51" t="s">
        <v>82</v>
      </c>
      <c r="D539" s="51" t="s">
        <v>71</v>
      </c>
      <c r="E539" s="51" t="s">
        <v>342</v>
      </c>
      <c r="F539" s="51"/>
      <c r="G539" s="51"/>
      <c r="H539" s="51"/>
      <c r="I539" s="56">
        <f aca="true" t="shared" si="77" ref="I539:J541">I540</f>
        <v>200</v>
      </c>
      <c r="J539" s="56">
        <f t="shared" si="77"/>
        <v>0</v>
      </c>
      <c r="K539" s="57">
        <f t="shared" si="64"/>
        <v>200</v>
      </c>
      <c r="L539" s="139"/>
      <c r="M539" s="139"/>
      <c r="N539" s="136"/>
      <c r="O539" s="168"/>
    </row>
    <row r="540" spans="1:15" ht="30">
      <c r="A540" s="200" t="s">
        <v>152</v>
      </c>
      <c r="B540" s="51" t="s">
        <v>100</v>
      </c>
      <c r="C540" s="51">
        <v>10</v>
      </c>
      <c r="D540" s="51" t="s">
        <v>71</v>
      </c>
      <c r="E540" s="51" t="s">
        <v>342</v>
      </c>
      <c r="F540" s="51" t="s">
        <v>151</v>
      </c>
      <c r="G540" s="51"/>
      <c r="H540" s="52"/>
      <c r="I540" s="56">
        <f t="shared" si="77"/>
        <v>200</v>
      </c>
      <c r="J540" s="56">
        <f t="shared" si="77"/>
        <v>0</v>
      </c>
      <c r="K540" s="57">
        <f t="shared" si="64"/>
        <v>200</v>
      </c>
      <c r="L540" s="139"/>
      <c r="M540" s="139"/>
      <c r="N540" s="136"/>
      <c r="O540" s="168"/>
    </row>
    <row r="541" spans="1:15" ht="45">
      <c r="A541" s="200" t="s">
        <v>233</v>
      </c>
      <c r="B541" s="51" t="s">
        <v>100</v>
      </c>
      <c r="C541" s="51">
        <v>10</v>
      </c>
      <c r="D541" s="51" t="s">
        <v>71</v>
      </c>
      <c r="E541" s="51" t="s">
        <v>342</v>
      </c>
      <c r="F541" s="51" t="s">
        <v>155</v>
      </c>
      <c r="G541" s="51"/>
      <c r="H541" s="52"/>
      <c r="I541" s="56">
        <f t="shared" si="77"/>
        <v>200</v>
      </c>
      <c r="J541" s="56">
        <f t="shared" si="77"/>
        <v>0</v>
      </c>
      <c r="K541" s="57">
        <f t="shared" si="64"/>
        <v>200</v>
      </c>
      <c r="L541" s="139"/>
      <c r="M541" s="139"/>
      <c r="N541" s="136"/>
      <c r="O541" s="168"/>
    </row>
    <row r="542" spans="1:15" ht="18">
      <c r="A542" s="78" t="s">
        <v>120</v>
      </c>
      <c r="B542" s="52" t="s">
        <v>100</v>
      </c>
      <c r="C542" s="52">
        <v>10</v>
      </c>
      <c r="D542" s="52" t="s">
        <v>71</v>
      </c>
      <c r="E542" s="52" t="s">
        <v>342</v>
      </c>
      <c r="F542" s="52" t="s">
        <v>155</v>
      </c>
      <c r="G542" s="52" t="s">
        <v>104</v>
      </c>
      <c r="H542" s="52"/>
      <c r="I542" s="58">
        <v>200</v>
      </c>
      <c r="J542" s="58">
        <v>0</v>
      </c>
      <c r="K542" s="59">
        <f aca="true" t="shared" si="78" ref="K542:K614">I542+J542</f>
        <v>200</v>
      </c>
      <c r="L542" s="139"/>
      <c r="M542" s="139"/>
      <c r="N542" s="169"/>
      <c r="O542" s="168"/>
    </row>
    <row r="543" spans="1:15" ht="120">
      <c r="A543" s="213" t="s">
        <v>340</v>
      </c>
      <c r="B543" s="51" t="s">
        <v>100</v>
      </c>
      <c r="C543" s="51" t="s">
        <v>82</v>
      </c>
      <c r="D543" s="51" t="s">
        <v>71</v>
      </c>
      <c r="E543" s="51" t="s">
        <v>341</v>
      </c>
      <c r="F543" s="51"/>
      <c r="G543" s="51"/>
      <c r="H543" s="51"/>
      <c r="I543" s="56">
        <f aca="true" t="shared" si="79" ref="I543:J545">I544</f>
        <v>250</v>
      </c>
      <c r="J543" s="56">
        <f t="shared" si="79"/>
        <v>0</v>
      </c>
      <c r="K543" s="57">
        <f t="shared" si="78"/>
        <v>250</v>
      </c>
      <c r="L543" s="136"/>
      <c r="M543" s="136"/>
      <c r="N543" s="136"/>
      <c r="O543" s="168"/>
    </row>
    <row r="544" spans="1:15" ht="30">
      <c r="A544" s="200" t="s">
        <v>152</v>
      </c>
      <c r="B544" s="51" t="s">
        <v>100</v>
      </c>
      <c r="C544" s="51">
        <v>10</v>
      </c>
      <c r="D544" s="51" t="s">
        <v>71</v>
      </c>
      <c r="E544" s="51" t="s">
        <v>341</v>
      </c>
      <c r="F544" s="51" t="s">
        <v>151</v>
      </c>
      <c r="G544" s="51"/>
      <c r="H544" s="51"/>
      <c r="I544" s="56">
        <f t="shared" si="79"/>
        <v>250</v>
      </c>
      <c r="J544" s="56">
        <f t="shared" si="79"/>
        <v>0</v>
      </c>
      <c r="K544" s="57">
        <f t="shared" si="78"/>
        <v>250</v>
      </c>
      <c r="L544" s="136"/>
      <c r="M544" s="136"/>
      <c r="N544" s="136"/>
      <c r="O544" s="168"/>
    </row>
    <row r="545" spans="1:15" ht="30">
      <c r="A545" s="200" t="s">
        <v>154</v>
      </c>
      <c r="B545" s="51" t="s">
        <v>100</v>
      </c>
      <c r="C545" s="51">
        <v>10</v>
      </c>
      <c r="D545" s="51" t="s">
        <v>71</v>
      </c>
      <c r="E545" s="51" t="s">
        <v>341</v>
      </c>
      <c r="F545" s="51" t="s">
        <v>153</v>
      </c>
      <c r="G545" s="51"/>
      <c r="H545" s="51"/>
      <c r="I545" s="56">
        <f t="shared" si="79"/>
        <v>250</v>
      </c>
      <c r="J545" s="56">
        <f t="shared" si="79"/>
        <v>0</v>
      </c>
      <c r="K545" s="57">
        <f t="shared" si="78"/>
        <v>250</v>
      </c>
      <c r="L545" s="136"/>
      <c r="M545" s="136"/>
      <c r="N545" s="136"/>
      <c r="O545" s="168"/>
    </row>
    <row r="546" spans="1:15" ht="18">
      <c r="A546" s="78" t="s">
        <v>120</v>
      </c>
      <c r="B546" s="52" t="s">
        <v>100</v>
      </c>
      <c r="C546" s="52">
        <v>10</v>
      </c>
      <c r="D546" s="52" t="s">
        <v>71</v>
      </c>
      <c r="E546" s="52" t="s">
        <v>341</v>
      </c>
      <c r="F546" s="52" t="s">
        <v>153</v>
      </c>
      <c r="G546" s="52" t="s">
        <v>104</v>
      </c>
      <c r="H546" s="52"/>
      <c r="I546" s="58">
        <v>250</v>
      </c>
      <c r="J546" s="58">
        <v>0</v>
      </c>
      <c r="K546" s="59">
        <f t="shared" si="78"/>
        <v>250</v>
      </c>
      <c r="L546" s="173"/>
      <c r="M546" s="173"/>
      <c r="N546" s="169"/>
      <c r="O546" s="168"/>
    </row>
    <row r="547" spans="1:15" ht="28.5">
      <c r="A547" s="207" t="s">
        <v>67</v>
      </c>
      <c r="B547" s="53" t="s">
        <v>100</v>
      </c>
      <c r="C547" s="53" t="s">
        <v>82</v>
      </c>
      <c r="D547" s="53" t="s">
        <v>76</v>
      </c>
      <c r="E547" s="53"/>
      <c r="F547" s="53" t="s">
        <v>89</v>
      </c>
      <c r="G547" s="53"/>
      <c r="H547" s="53"/>
      <c r="I547" s="55">
        <f>I548</f>
        <v>2425</v>
      </c>
      <c r="J547" s="55">
        <f>J548</f>
        <v>0</v>
      </c>
      <c r="K547" s="54">
        <f t="shared" si="78"/>
        <v>2425</v>
      </c>
      <c r="L547" s="138"/>
      <c r="M547" s="138"/>
      <c r="N547" s="145"/>
      <c r="O547" s="166"/>
    </row>
    <row r="548" spans="1:15" ht="30">
      <c r="A548" s="200" t="s">
        <v>37</v>
      </c>
      <c r="B548" s="51" t="s">
        <v>100</v>
      </c>
      <c r="C548" s="51" t="s">
        <v>82</v>
      </c>
      <c r="D548" s="51" t="s">
        <v>76</v>
      </c>
      <c r="E548" s="51" t="s">
        <v>283</v>
      </c>
      <c r="F548" s="51"/>
      <c r="G548" s="51"/>
      <c r="H548" s="51"/>
      <c r="I548" s="56">
        <f>I549</f>
        <v>2425</v>
      </c>
      <c r="J548" s="56">
        <f>J549</f>
        <v>0</v>
      </c>
      <c r="K548" s="57">
        <f t="shared" si="78"/>
        <v>2425</v>
      </c>
      <c r="L548" s="138"/>
      <c r="M548" s="138"/>
      <c r="N548" s="136"/>
      <c r="O548" s="168"/>
    </row>
    <row r="549" spans="1:15" ht="60">
      <c r="A549" s="200" t="s">
        <v>40</v>
      </c>
      <c r="B549" s="51" t="s">
        <v>100</v>
      </c>
      <c r="C549" s="51">
        <v>10</v>
      </c>
      <c r="D549" s="51" t="s">
        <v>76</v>
      </c>
      <c r="E549" s="51" t="s">
        <v>339</v>
      </c>
      <c r="F549" s="51"/>
      <c r="G549" s="51"/>
      <c r="H549" s="51"/>
      <c r="I549" s="56">
        <f>I550+I553</f>
        <v>2425</v>
      </c>
      <c r="J549" s="56">
        <f>J550+J553</f>
        <v>0</v>
      </c>
      <c r="K549" s="57">
        <f t="shared" si="78"/>
        <v>2425</v>
      </c>
      <c r="L549" s="167"/>
      <c r="M549" s="167"/>
      <c r="N549" s="136"/>
      <c r="O549" s="168"/>
    </row>
    <row r="550" spans="1:15" ht="90">
      <c r="A550" s="200" t="s">
        <v>267</v>
      </c>
      <c r="B550" s="51" t="s">
        <v>100</v>
      </c>
      <c r="C550" s="51" t="s">
        <v>82</v>
      </c>
      <c r="D550" s="51" t="s">
        <v>76</v>
      </c>
      <c r="E550" s="51" t="s">
        <v>339</v>
      </c>
      <c r="F550" s="51" t="s">
        <v>133</v>
      </c>
      <c r="G550" s="51"/>
      <c r="H550" s="51"/>
      <c r="I550" s="57">
        <f>I551</f>
        <v>2102</v>
      </c>
      <c r="J550" s="57">
        <f>J551</f>
        <v>0</v>
      </c>
      <c r="K550" s="57">
        <f t="shared" si="78"/>
        <v>2102</v>
      </c>
      <c r="L550" s="167"/>
      <c r="M550" s="167"/>
      <c r="N550" s="139"/>
      <c r="O550" s="168"/>
    </row>
    <row r="551" spans="1:15" ht="30">
      <c r="A551" s="200" t="s">
        <v>137</v>
      </c>
      <c r="B551" s="51" t="s">
        <v>100</v>
      </c>
      <c r="C551" s="51">
        <v>10</v>
      </c>
      <c r="D551" s="51" t="s">
        <v>76</v>
      </c>
      <c r="E551" s="51" t="s">
        <v>339</v>
      </c>
      <c r="F551" s="51" t="s">
        <v>134</v>
      </c>
      <c r="G551" s="51"/>
      <c r="H551" s="51"/>
      <c r="I551" s="57">
        <f>I552</f>
        <v>2102</v>
      </c>
      <c r="J551" s="57">
        <f>J552</f>
        <v>0</v>
      </c>
      <c r="K551" s="57">
        <f t="shared" si="78"/>
        <v>2102</v>
      </c>
      <c r="L551" s="167"/>
      <c r="M551" s="167"/>
      <c r="N551" s="139"/>
      <c r="O551" s="168"/>
    </row>
    <row r="552" spans="1:15" ht="18">
      <c r="A552" s="78" t="s">
        <v>120</v>
      </c>
      <c r="B552" s="52" t="s">
        <v>100</v>
      </c>
      <c r="C552" s="52">
        <v>10</v>
      </c>
      <c r="D552" s="52" t="s">
        <v>76</v>
      </c>
      <c r="E552" s="52" t="s">
        <v>339</v>
      </c>
      <c r="F552" s="52" t="s">
        <v>134</v>
      </c>
      <c r="G552" s="52" t="s">
        <v>104</v>
      </c>
      <c r="H552" s="52"/>
      <c r="I552" s="58">
        <v>2102</v>
      </c>
      <c r="J552" s="58">
        <v>0</v>
      </c>
      <c r="K552" s="59">
        <f t="shared" si="78"/>
        <v>2102</v>
      </c>
      <c r="L552" s="139"/>
      <c r="M552" s="139"/>
      <c r="N552" s="169"/>
      <c r="O552" s="168"/>
    </row>
    <row r="553" spans="1:15" ht="30">
      <c r="A553" s="200" t="s">
        <v>135</v>
      </c>
      <c r="B553" s="51" t="s">
        <v>100</v>
      </c>
      <c r="C553" s="51">
        <v>10</v>
      </c>
      <c r="D553" s="51" t="s">
        <v>76</v>
      </c>
      <c r="E553" s="51" t="s">
        <v>339</v>
      </c>
      <c r="F553" s="51" t="s">
        <v>136</v>
      </c>
      <c r="G553" s="51"/>
      <c r="H553" s="51"/>
      <c r="I553" s="57">
        <f>I554</f>
        <v>323</v>
      </c>
      <c r="J553" s="57">
        <f>J554</f>
        <v>0</v>
      </c>
      <c r="K553" s="57">
        <f t="shared" si="78"/>
        <v>323</v>
      </c>
      <c r="L553" s="139"/>
      <c r="M553" s="139"/>
      <c r="N553" s="139"/>
      <c r="O553" s="168"/>
    </row>
    <row r="554" spans="1:15" ht="30">
      <c r="A554" s="77" t="s">
        <v>139</v>
      </c>
      <c r="B554" s="51" t="s">
        <v>100</v>
      </c>
      <c r="C554" s="51">
        <v>10</v>
      </c>
      <c r="D554" s="51" t="s">
        <v>76</v>
      </c>
      <c r="E554" s="51" t="s">
        <v>339</v>
      </c>
      <c r="F554" s="51" t="s">
        <v>138</v>
      </c>
      <c r="G554" s="51"/>
      <c r="H554" s="51"/>
      <c r="I554" s="57">
        <f>I555</f>
        <v>323</v>
      </c>
      <c r="J554" s="57">
        <f>J555</f>
        <v>0</v>
      </c>
      <c r="K554" s="57">
        <f t="shared" si="78"/>
        <v>323</v>
      </c>
      <c r="L554" s="139"/>
      <c r="M554" s="139"/>
      <c r="N554" s="139"/>
      <c r="O554" s="168"/>
    </row>
    <row r="555" spans="1:15" ht="18">
      <c r="A555" s="78" t="s">
        <v>120</v>
      </c>
      <c r="B555" s="52" t="s">
        <v>100</v>
      </c>
      <c r="C555" s="52">
        <v>10</v>
      </c>
      <c r="D555" s="52" t="s">
        <v>76</v>
      </c>
      <c r="E555" s="52" t="s">
        <v>339</v>
      </c>
      <c r="F555" s="52" t="s">
        <v>138</v>
      </c>
      <c r="G555" s="52" t="s">
        <v>104</v>
      </c>
      <c r="H555" s="52"/>
      <c r="I555" s="59">
        <v>323</v>
      </c>
      <c r="J555" s="59">
        <v>0</v>
      </c>
      <c r="K555" s="59">
        <f t="shared" si="78"/>
        <v>323</v>
      </c>
      <c r="L555" s="138"/>
      <c r="M555" s="138"/>
      <c r="N555" s="173"/>
      <c r="O555" s="168"/>
    </row>
    <row r="556" spans="1:15" ht="57.75">
      <c r="A556" s="82" t="s">
        <v>3</v>
      </c>
      <c r="B556" s="53" t="s">
        <v>4</v>
      </c>
      <c r="C556" s="53"/>
      <c r="D556" s="53"/>
      <c r="E556" s="53"/>
      <c r="F556" s="53"/>
      <c r="G556" s="53"/>
      <c r="H556" s="53"/>
      <c r="I556" s="54">
        <f>I559+I597</f>
        <v>0</v>
      </c>
      <c r="J556" s="54">
        <f>J559+J597</f>
        <v>93477.6</v>
      </c>
      <c r="K556" s="54">
        <f t="shared" si="78"/>
        <v>93477.6</v>
      </c>
      <c r="L556" s="138"/>
      <c r="M556" s="138"/>
      <c r="N556" s="173"/>
      <c r="O556" s="168"/>
    </row>
    <row r="557" spans="1:15" ht="18">
      <c r="A557" s="82" t="s">
        <v>119</v>
      </c>
      <c r="B557" s="53" t="s">
        <v>4</v>
      </c>
      <c r="C557" s="53"/>
      <c r="D557" s="53"/>
      <c r="E557" s="53"/>
      <c r="F557" s="53"/>
      <c r="G557" s="53" t="s">
        <v>103</v>
      </c>
      <c r="H557" s="53"/>
      <c r="I557" s="54">
        <f>I575+I584+I590+I596+I602+I612+I618+I623+I628+I634+I640+I646+I649+I608+I565</f>
        <v>0</v>
      </c>
      <c r="J557" s="54">
        <f>J575+J584+J590+J596+J602+J612+J618+J623+J628+J634+J640+J646+J649+J608+J565</f>
        <v>26716.600000000002</v>
      </c>
      <c r="K557" s="54">
        <f t="shared" si="78"/>
        <v>26716.600000000002</v>
      </c>
      <c r="L557" s="138"/>
      <c r="M557" s="138"/>
      <c r="N557" s="173"/>
      <c r="O557" s="168"/>
    </row>
    <row r="558" spans="1:15" ht="18">
      <c r="A558" s="82" t="s">
        <v>120</v>
      </c>
      <c r="B558" s="53" t="s">
        <v>4</v>
      </c>
      <c r="C558" s="53"/>
      <c r="D558" s="53"/>
      <c r="E558" s="53"/>
      <c r="F558" s="53"/>
      <c r="G558" s="53" t="s">
        <v>104</v>
      </c>
      <c r="H558" s="53"/>
      <c r="I558" s="54">
        <f>I571+I580</f>
        <v>0</v>
      </c>
      <c r="J558" s="54">
        <f>J571+J580</f>
        <v>66761</v>
      </c>
      <c r="K558" s="54">
        <f t="shared" si="78"/>
        <v>66761</v>
      </c>
      <c r="L558" s="138"/>
      <c r="M558" s="138"/>
      <c r="N558" s="173"/>
      <c r="O558" s="168"/>
    </row>
    <row r="559" spans="1:15" ht="18">
      <c r="A559" s="207" t="s">
        <v>55</v>
      </c>
      <c r="B559" s="53" t="s">
        <v>4</v>
      </c>
      <c r="C559" s="53" t="s">
        <v>71</v>
      </c>
      <c r="D559" s="53"/>
      <c r="E559" s="53"/>
      <c r="F559" s="53"/>
      <c r="G559" s="53"/>
      <c r="H559" s="53"/>
      <c r="I559" s="54">
        <f>I560</f>
        <v>0</v>
      </c>
      <c r="J559" s="54">
        <f>J560</f>
        <v>71401.3</v>
      </c>
      <c r="K559" s="54">
        <f t="shared" si="78"/>
        <v>71401.3</v>
      </c>
      <c r="L559" s="138"/>
      <c r="M559" s="138"/>
      <c r="N559" s="173"/>
      <c r="O559" s="168"/>
    </row>
    <row r="560" spans="1:15" ht="18">
      <c r="A560" s="207" t="s">
        <v>122</v>
      </c>
      <c r="B560" s="53" t="s">
        <v>4</v>
      </c>
      <c r="C560" s="53" t="s">
        <v>71</v>
      </c>
      <c r="D560" s="53" t="s">
        <v>70</v>
      </c>
      <c r="E560" s="53"/>
      <c r="F560" s="53"/>
      <c r="G560" s="53"/>
      <c r="H560" s="53"/>
      <c r="I560" s="54">
        <f>I566+I585+I591+I561</f>
        <v>0</v>
      </c>
      <c r="J560" s="54">
        <f>J566+J585+J591+J561</f>
        <v>71401.3</v>
      </c>
      <c r="K560" s="54">
        <f t="shared" si="78"/>
        <v>71401.3</v>
      </c>
      <c r="L560" s="138"/>
      <c r="M560" s="138"/>
      <c r="N560" s="173"/>
      <c r="O560" s="168"/>
    </row>
    <row r="561" spans="1:15" ht="30">
      <c r="A561" s="77" t="s">
        <v>37</v>
      </c>
      <c r="B561" s="51" t="s">
        <v>4</v>
      </c>
      <c r="C561" s="51" t="s">
        <v>71</v>
      </c>
      <c r="D561" s="51" t="s">
        <v>70</v>
      </c>
      <c r="E561" s="51" t="s">
        <v>283</v>
      </c>
      <c r="F561" s="51"/>
      <c r="G561" s="51"/>
      <c r="H561" s="53"/>
      <c r="I561" s="57">
        <f aca="true" t="shared" si="80" ref="I561:K564">I562</f>
        <v>0</v>
      </c>
      <c r="J561" s="57">
        <f t="shared" si="80"/>
        <v>125</v>
      </c>
      <c r="K561" s="57">
        <f t="shared" si="80"/>
        <v>125</v>
      </c>
      <c r="L561" s="138"/>
      <c r="M561" s="138"/>
      <c r="N561" s="173"/>
      <c r="O561" s="168"/>
    </row>
    <row r="562" spans="1:15" ht="75">
      <c r="A562" s="200" t="s">
        <v>280</v>
      </c>
      <c r="B562" s="51" t="s">
        <v>4</v>
      </c>
      <c r="C562" s="51" t="s">
        <v>71</v>
      </c>
      <c r="D562" s="51" t="s">
        <v>70</v>
      </c>
      <c r="E562" s="51" t="s">
        <v>287</v>
      </c>
      <c r="F562" s="51"/>
      <c r="G562" s="51"/>
      <c r="H562" s="53"/>
      <c r="I562" s="57">
        <f t="shared" si="80"/>
        <v>0</v>
      </c>
      <c r="J562" s="57">
        <f t="shared" si="80"/>
        <v>125</v>
      </c>
      <c r="K562" s="57">
        <f t="shared" si="80"/>
        <v>125</v>
      </c>
      <c r="L562" s="138"/>
      <c r="M562" s="138"/>
      <c r="N562" s="173"/>
      <c r="O562" s="168"/>
    </row>
    <row r="563" spans="1:15" ht="30">
      <c r="A563" s="200" t="s">
        <v>135</v>
      </c>
      <c r="B563" s="51" t="s">
        <v>4</v>
      </c>
      <c r="C563" s="51" t="s">
        <v>71</v>
      </c>
      <c r="D563" s="51" t="s">
        <v>70</v>
      </c>
      <c r="E563" s="51" t="s">
        <v>287</v>
      </c>
      <c r="F563" s="51" t="s">
        <v>136</v>
      </c>
      <c r="G563" s="51"/>
      <c r="H563" s="53"/>
      <c r="I563" s="57">
        <f t="shared" si="80"/>
        <v>0</v>
      </c>
      <c r="J563" s="57">
        <f t="shared" si="80"/>
        <v>125</v>
      </c>
      <c r="K563" s="57">
        <f t="shared" si="80"/>
        <v>125</v>
      </c>
      <c r="L563" s="138"/>
      <c r="M563" s="138"/>
      <c r="N563" s="173"/>
      <c r="O563" s="168"/>
    </row>
    <row r="564" spans="1:15" ht="30">
      <c r="A564" s="200" t="s">
        <v>139</v>
      </c>
      <c r="B564" s="51" t="s">
        <v>4</v>
      </c>
      <c r="C564" s="51" t="s">
        <v>71</v>
      </c>
      <c r="D564" s="51" t="s">
        <v>70</v>
      </c>
      <c r="E564" s="51" t="s">
        <v>287</v>
      </c>
      <c r="F564" s="51" t="s">
        <v>138</v>
      </c>
      <c r="G564" s="51"/>
      <c r="H564" s="53"/>
      <c r="I564" s="57">
        <f t="shared" si="80"/>
        <v>0</v>
      </c>
      <c r="J564" s="57">
        <f t="shared" si="80"/>
        <v>125</v>
      </c>
      <c r="K564" s="57">
        <f t="shared" si="80"/>
        <v>125</v>
      </c>
      <c r="L564" s="138"/>
      <c r="M564" s="138"/>
      <c r="N564" s="173"/>
      <c r="O564" s="168"/>
    </row>
    <row r="565" spans="1:15" ht="18">
      <c r="A565" s="208" t="s">
        <v>119</v>
      </c>
      <c r="B565" s="52" t="s">
        <v>4</v>
      </c>
      <c r="C565" s="52" t="s">
        <v>71</v>
      </c>
      <c r="D565" s="52" t="s">
        <v>70</v>
      </c>
      <c r="E565" s="52" t="s">
        <v>287</v>
      </c>
      <c r="F565" s="52" t="s">
        <v>138</v>
      </c>
      <c r="G565" s="52" t="s">
        <v>103</v>
      </c>
      <c r="H565" s="53"/>
      <c r="I565" s="59">
        <v>0</v>
      </c>
      <c r="J565" s="59">
        <v>125</v>
      </c>
      <c r="K565" s="59">
        <f>I565+J565</f>
        <v>125</v>
      </c>
      <c r="L565" s="138"/>
      <c r="M565" s="138"/>
      <c r="N565" s="173"/>
      <c r="O565" s="168"/>
    </row>
    <row r="566" spans="1:15" ht="75">
      <c r="A566" s="77" t="s">
        <v>187</v>
      </c>
      <c r="B566" s="51" t="s">
        <v>4</v>
      </c>
      <c r="C566" s="51" t="s">
        <v>71</v>
      </c>
      <c r="D566" s="51" t="s">
        <v>70</v>
      </c>
      <c r="E566" s="51" t="s">
        <v>397</v>
      </c>
      <c r="F566" s="51"/>
      <c r="G566" s="51"/>
      <c r="H566" s="53"/>
      <c r="I566" s="57">
        <f>I567+I576</f>
        <v>0</v>
      </c>
      <c r="J566" s="57">
        <f>J567+J576</f>
        <v>70963.7</v>
      </c>
      <c r="K566" s="57">
        <f t="shared" si="78"/>
        <v>70963.7</v>
      </c>
      <c r="L566" s="138"/>
      <c r="M566" s="138"/>
      <c r="N566" s="173"/>
      <c r="O566" s="168"/>
    </row>
    <row r="567" spans="1:15" ht="30">
      <c r="A567" s="77" t="s">
        <v>195</v>
      </c>
      <c r="B567" s="51" t="s">
        <v>4</v>
      </c>
      <c r="C567" s="51" t="s">
        <v>71</v>
      </c>
      <c r="D567" s="51" t="s">
        <v>70</v>
      </c>
      <c r="E567" s="51" t="s">
        <v>196</v>
      </c>
      <c r="F567" s="51"/>
      <c r="G567" s="51"/>
      <c r="H567" s="53"/>
      <c r="I567" s="57">
        <f>I568+I572</f>
        <v>0</v>
      </c>
      <c r="J567" s="57">
        <f>J568+J572</f>
        <v>51508.1</v>
      </c>
      <c r="K567" s="57">
        <f t="shared" si="78"/>
        <v>51508.1</v>
      </c>
      <c r="L567" s="138"/>
      <c r="M567" s="138"/>
      <c r="N567" s="173"/>
      <c r="O567" s="168"/>
    </row>
    <row r="568" spans="1:15" ht="18">
      <c r="A568" s="77" t="s">
        <v>312</v>
      </c>
      <c r="B568" s="51" t="s">
        <v>4</v>
      </c>
      <c r="C568" s="51" t="s">
        <v>71</v>
      </c>
      <c r="D568" s="51" t="s">
        <v>70</v>
      </c>
      <c r="E568" s="51" t="s">
        <v>450</v>
      </c>
      <c r="F568" s="51"/>
      <c r="G568" s="51"/>
      <c r="H568" s="53"/>
      <c r="I568" s="57">
        <f aca="true" t="shared" si="81" ref="I568:J570">I569</f>
        <v>0</v>
      </c>
      <c r="J568" s="57">
        <f t="shared" si="81"/>
        <v>50000</v>
      </c>
      <c r="K568" s="57">
        <f t="shared" si="78"/>
        <v>50000</v>
      </c>
      <c r="L568" s="138"/>
      <c r="M568" s="138"/>
      <c r="N568" s="173"/>
      <c r="O568" s="168"/>
    </row>
    <row r="569" spans="1:15" ht="30">
      <c r="A569" s="200" t="s">
        <v>135</v>
      </c>
      <c r="B569" s="51" t="s">
        <v>4</v>
      </c>
      <c r="C569" s="51" t="s">
        <v>71</v>
      </c>
      <c r="D569" s="51" t="s">
        <v>70</v>
      </c>
      <c r="E569" s="51" t="s">
        <v>450</v>
      </c>
      <c r="F569" s="51" t="s">
        <v>136</v>
      </c>
      <c r="G569" s="51"/>
      <c r="H569" s="53"/>
      <c r="I569" s="57">
        <f t="shared" si="81"/>
        <v>0</v>
      </c>
      <c r="J569" s="57">
        <f t="shared" si="81"/>
        <v>50000</v>
      </c>
      <c r="K569" s="57">
        <f t="shared" si="78"/>
        <v>50000</v>
      </c>
      <c r="L569" s="138"/>
      <c r="M569" s="138"/>
      <c r="N569" s="173"/>
      <c r="O569" s="168"/>
    </row>
    <row r="570" spans="1:15" ht="30">
      <c r="A570" s="77" t="s">
        <v>139</v>
      </c>
      <c r="B570" s="51" t="s">
        <v>4</v>
      </c>
      <c r="C570" s="51" t="s">
        <v>71</v>
      </c>
      <c r="D570" s="51" t="s">
        <v>70</v>
      </c>
      <c r="E570" s="51" t="s">
        <v>450</v>
      </c>
      <c r="F570" s="51" t="s">
        <v>138</v>
      </c>
      <c r="G570" s="51"/>
      <c r="H570" s="53"/>
      <c r="I570" s="57">
        <f t="shared" si="81"/>
        <v>0</v>
      </c>
      <c r="J570" s="57">
        <f t="shared" si="81"/>
        <v>50000</v>
      </c>
      <c r="K570" s="57">
        <f t="shared" si="78"/>
        <v>50000</v>
      </c>
      <c r="L570" s="138"/>
      <c r="M570" s="138"/>
      <c r="N570" s="173"/>
      <c r="O570" s="168"/>
    </row>
    <row r="571" spans="1:15" ht="18">
      <c r="A571" s="208" t="s">
        <v>120</v>
      </c>
      <c r="B571" s="52" t="s">
        <v>4</v>
      </c>
      <c r="C571" s="52" t="s">
        <v>71</v>
      </c>
      <c r="D571" s="52" t="s">
        <v>70</v>
      </c>
      <c r="E571" s="52" t="s">
        <v>450</v>
      </c>
      <c r="F571" s="52" t="s">
        <v>138</v>
      </c>
      <c r="G571" s="52" t="s">
        <v>104</v>
      </c>
      <c r="H571" s="53"/>
      <c r="I571" s="59">
        <v>0</v>
      </c>
      <c r="J571" s="59">
        <v>50000</v>
      </c>
      <c r="K571" s="59">
        <f t="shared" si="78"/>
        <v>50000</v>
      </c>
      <c r="L571" s="138"/>
      <c r="M571" s="138"/>
      <c r="N571" s="173"/>
      <c r="O571" s="168"/>
    </row>
    <row r="572" spans="1:15" ht="18">
      <c r="A572" s="77" t="s">
        <v>312</v>
      </c>
      <c r="B572" s="51" t="s">
        <v>4</v>
      </c>
      <c r="C572" s="51" t="s">
        <v>71</v>
      </c>
      <c r="D572" s="51" t="s">
        <v>70</v>
      </c>
      <c r="E572" s="51" t="s">
        <v>197</v>
      </c>
      <c r="F572" s="51"/>
      <c r="G572" s="51"/>
      <c r="H572" s="53"/>
      <c r="I572" s="57">
        <f aca="true" t="shared" si="82" ref="I572:J574">I573</f>
        <v>0</v>
      </c>
      <c r="J572" s="57">
        <f t="shared" si="82"/>
        <v>1508.1</v>
      </c>
      <c r="K572" s="57">
        <f t="shared" si="78"/>
        <v>1508.1</v>
      </c>
      <c r="L572" s="138"/>
      <c r="M572" s="138"/>
      <c r="N572" s="173"/>
      <c r="O572" s="168"/>
    </row>
    <row r="573" spans="1:15" ht="30">
      <c r="A573" s="200" t="s">
        <v>135</v>
      </c>
      <c r="B573" s="51" t="s">
        <v>4</v>
      </c>
      <c r="C573" s="51" t="s">
        <v>71</v>
      </c>
      <c r="D573" s="51" t="s">
        <v>70</v>
      </c>
      <c r="E573" s="51" t="s">
        <v>197</v>
      </c>
      <c r="F573" s="51" t="s">
        <v>136</v>
      </c>
      <c r="G573" s="51"/>
      <c r="H573" s="53"/>
      <c r="I573" s="57">
        <f t="shared" si="82"/>
        <v>0</v>
      </c>
      <c r="J573" s="57">
        <f t="shared" si="82"/>
        <v>1508.1</v>
      </c>
      <c r="K573" s="57">
        <f t="shared" si="78"/>
        <v>1508.1</v>
      </c>
      <c r="L573" s="138"/>
      <c r="M573" s="138"/>
      <c r="N573" s="173"/>
      <c r="O573" s="168"/>
    </row>
    <row r="574" spans="1:15" ht="30">
      <c r="A574" s="77" t="s">
        <v>139</v>
      </c>
      <c r="B574" s="51" t="s">
        <v>4</v>
      </c>
      <c r="C574" s="51" t="s">
        <v>71</v>
      </c>
      <c r="D574" s="51" t="s">
        <v>70</v>
      </c>
      <c r="E574" s="51" t="s">
        <v>197</v>
      </c>
      <c r="F574" s="51" t="s">
        <v>138</v>
      </c>
      <c r="G574" s="51"/>
      <c r="H574" s="53"/>
      <c r="I574" s="57">
        <f t="shared" si="82"/>
        <v>0</v>
      </c>
      <c r="J574" s="57">
        <f t="shared" si="82"/>
        <v>1508.1</v>
      </c>
      <c r="K574" s="57">
        <f t="shared" si="78"/>
        <v>1508.1</v>
      </c>
      <c r="L574" s="138"/>
      <c r="M574" s="138"/>
      <c r="N574" s="173"/>
      <c r="O574" s="168"/>
    </row>
    <row r="575" spans="1:15" ht="18">
      <c r="A575" s="208" t="s">
        <v>119</v>
      </c>
      <c r="B575" s="52" t="s">
        <v>4</v>
      </c>
      <c r="C575" s="52" t="s">
        <v>71</v>
      </c>
      <c r="D575" s="52" t="s">
        <v>70</v>
      </c>
      <c r="E575" s="52" t="s">
        <v>197</v>
      </c>
      <c r="F575" s="52" t="s">
        <v>138</v>
      </c>
      <c r="G575" s="52" t="s">
        <v>103</v>
      </c>
      <c r="H575" s="53"/>
      <c r="I575" s="59">
        <v>0</v>
      </c>
      <c r="J575" s="59">
        <v>1508.1</v>
      </c>
      <c r="K575" s="59">
        <f t="shared" si="78"/>
        <v>1508.1</v>
      </c>
      <c r="L575" s="138"/>
      <c r="M575" s="138"/>
      <c r="N575" s="173"/>
      <c r="O575" s="168"/>
    </row>
    <row r="576" spans="1:15" ht="45">
      <c r="A576" s="77" t="s">
        <v>398</v>
      </c>
      <c r="B576" s="51" t="s">
        <v>4</v>
      </c>
      <c r="C576" s="51" t="s">
        <v>71</v>
      </c>
      <c r="D576" s="51" t="s">
        <v>70</v>
      </c>
      <c r="E576" s="51" t="s">
        <v>198</v>
      </c>
      <c r="F576" s="51"/>
      <c r="G576" s="51"/>
      <c r="H576" s="53"/>
      <c r="I576" s="57">
        <f>I577+I581</f>
        <v>0</v>
      </c>
      <c r="J576" s="57">
        <f>J577+J581</f>
        <v>19455.6</v>
      </c>
      <c r="K576" s="57">
        <f t="shared" si="78"/>
        <v>19455.6</v>
      </c>
      <c r="L576" s="138"/>
      <c r="M576" s="138"/>
      <c r="N576" s="173"/>
      <c r="O576" s="168"/>
    </row>
    <row r="577" spans="1:15" ht="18">
      <c r="A577" s="77" t="s">
        <v>312</v>
      </c>
      <c r="B577" s="51" t="s">
        <v>4</v>
      </c>
      <c r="C577" s="51" t="s">
        <v>71</v>
      </c>
      <c r="D577" s="51" t="s">
        <v>70</v>
      </c>
      <c r="E577" s="51" t="s">
        <v>7</v>
      </c>
      <c r="F577" s="51"/>
      <c r="G577" s="51"/>
      <c r="H577" s="53"/>
      <c r="I577" s="57">
        <f aca="true" t="shared" si="83" ref="I577:J579">I578</f>
        <v>0</v>
      </c>
      <c r="J577" s="57">
        <f t="shared" si="83"/>
        <v>16761</v>
      </c>
      <c r="K577" s="57">
        <f t="shared" si="78"/>
        <v>16761</v>
      </c>
      <c r="L577" s="138"/>
      <c r="M577" s="138"/>
      <c r="N577" s="173"/>
      <c r="O577" s="168"/>
    </row>
    <row r="578" spans="1:15" ht="30">
      <c r="A578" s="200" t="s">
        <v>135</v>
      </c>
      <c r="B578" s="51" t="s">
        <v>4</v>
      </c>
      <c r="C578" s="51" t="s">
        <v>71</v>
      </c>
      <c r="D578" s="51" t="s">
        <v>70</v>
      </c>
      <c r="E578" s="51" t="s">
        <v>7</v>
      </c>
      <c r="F578" s="51" t="s">
        <v>136</v>
      </c>
      <c r="G578" s="51"/>
      <c r="H578" s="53"/>
      <c r="I578" s="57">
        <f t="shared" si="83"/>
        <v>0</v>
      </c>
      <c r="J578" s="57">
        <f t="shared" si="83"/>
        <v>16761</v>
      </c>
      <c r="K578" s="57">
        <f t="shared" si="78"/>
        <v>16761</v>
      </c>
      <c r="L578" s="138"/>
      <c r="M578" s="138"/>
      <c r="N578" s="173"/>
      <c r="O578" s="168"/>
    </row>
    <row r="579" spans="1:15" ht="30">
      <c r="A579" s="77" t="s">
        <v>139</v>
      </c>
      <c r="B579" s="51" t="s">
        <v>4</v>
      </c>
      <c r="C579" s="51" t="s">
        <v>71</v>
      </c>
      <c r="D579" s="51" t="s">
        <v>70</v>
      </c>
      <c r="E579" s="51" t="s">
        <v>7</v>
      </c>
      <c r="F579" s="51" t="s">
        <v>138</v>
      </c>
      <c r="G579" s="51"/>
      <c r="H579" s="53"/>
      <c r="I579" s="57">
        <f t="shared" si="83"/>
        <v>0</v>
      </c>
      <c r="J579" s="57">
        <f t="shared" si="83"/>
        <v>16761</v>
      </c>
      <c r="K579" s="57">
        <f t="shared" si="78"/>
        <v>16761</v>
      </c>
      <c r="L579" s="138"/>
      <c r="M579" s="138"/>
      <c r="N579" s="173"/>
      <c r="O579" s="168"/>
    </row>
    <row r="580" spans="1:15" ht="18">
      <c r="A580" s="208" t="s">
        <v>120</v>
      </c>
      <c r="B580" s="52" t="s">
        <v>4</v>
      </c>
      <c r="C580" s="52" t="s">
        <v>71</v>
      </c>
      <c r="D580" s="52" t="s">
        <v>70</v>
      </c>
      <c r="E580" s="52" t="s">
        <v>7</v>
      </c>
      <c r="F580" s="52" t="s">
        <v>138</v>
      </c>
      <c r="G580" s="52" t="s">
        <v>104</v>
      </c>
      <c r="H580" s="53"/>
      <c r="I580" s="59">
        <v>0</v>
      </c>
      <c r="J580" s="59">
        <v>16761</v>
      </c>
      <c r="K580" s="59">
        <f t="shared" si="78"/>
        <v>16761</v>
      </c>
      <c r="L580" s="138"/>
      <c r="M580" s="138"/>
      <c r="N580" s="173"/>
      <c r="O580" s="168"/>
    </row>
    <row r="581" spans="1:15" ht="18">
      <c r="A581" s="77" t="s">
        <v>312</v>
      </c>
      <c r="B581" s="51" t="s">
        <v>4</v>
      </c>
      <c r="C581" s="51" t="s">
        <v>71</v>
      </c>
      <c r="D581" s="51" t="s">
        <v>70</v>
      </c>
      <c r="E581" s="51" t="s">
        <v>199</v>
      </c>
      <c r="F581" s="51"/>
      <c r="G581" s="51"/>
      <c r="H581" s="53"/>
      <c r="I581" s="57">
        <f aca="true" t="shared" si="84" ref="I581:J583">I582</f>
        <v>0</v>
      </c>
      <c r="J581" s="57">
        <f t="shared" si="84"/>
        <v>2694.6</v>
      </c>
      <c r="K581" s="57">
        <f t="shared" si="78"/>
        <v>2694.6</v>
      </c>
      <c r="L581" s="138"/>
      <c r="M581" s="138"/>
      <c r="N581" s="173"/>
      <c r="O581" s="168"/>
    </row>
    <row r="582" spans="1:15" ht="30">
      <c r="A582" s="200" t="s">
        <v>135</v>
      </c>
      <c r="B582" s="51" t="s">
        <v>4</v>
      </c>
      <c r="C582" s="51" t="s">
        <v>71</v>
      </c>
      <c r="D582" s="51" t="s">
        <v>70</v>
      </c>
      <c r="E582" s="51" t="s">
        <v>199</v>
      </c>
      <c r="F582" s="51" t="s">
        <v>136</v>
      </c>
      <c r="G582" s="51"/>
      <c r="H582" s="53"/>
      <c r="I582" s="57">
        <f t="shared" si="84"/>
        <v>0</v>
      </c>
      <c r="J582" s="57">
        <f t="shared" si="84"/>
        <v>2694.6</v>
      </c>
      <c r="K582" s="57">
        <f t="shared" si="78"/>
        <v>2694.6</v>
      </c>
      <c r="L582" s="138"/>
      <c r="M582" s="138"/>
      <c r="N582" s="173"/>
      <c r="O582" s="168"/>
    </row>
    <row r="583" spans="1:15" ht="30">
      <c r="A583" s="77" t="s">
        <v>139</v>
      </c>
      <c r="B583" s="51" t="s">
        <v>4</v>
      </c>
      <c r="C583" s="51" t="s">
        <v>71</v>
      </c>
      <c r="D583" s="51" t="s">
        <v>70</v>
      </c>
      <c r="E583" s="51" t="s">
        <v>199</v>
      </c>
      <c r="F583" s="51" t="s">
        <v>138</v>
      </c>
      <c r="G583" s="51"/>
      <c r="H583" s="53"/>
      <c r="I583" s="57">
        <f t="shared" si="84"/>
        <v>0</v>
      </c>
      <c r="J583" s="57">
        <f t="shared" si="84"/>
        <v>2694.6</v>
      </c>
      <c r="K583" s="57">
        <f t="shared" si="78"/>
        <v>2694.6</v>
      </c>
      <c r="L583" s="138"/>
      <c r="M583" s="138"/>
      <c r="N583" s="173"/>
      <c r="O583" s="168"/>
    </row>
    <row r="584" spans="1:15" ht="18">
      <c r="A584" s="208" t="s">
        <v>119</v>
      </c>
      <c r="B584" s="52" t="s">
        <v>4</v>
      </c>
      <c r="C584" s="52" t="s">
        <v>71</v>
      </c>
      <c r="D584" s="52" t="s">
        <v>70</v>
      </c>
      <c r="E584" s="52" t="s">
        <v>199</v>
      </c>
      <c r="F584" s="52" t="s">
        <v>138</v>
      </c>
      <c r="G584" s="52" t="s">
        <v>103</v>
      </c>
      <c r="H584" s="53"/>
      <c r="I584" s="59">
        <v>0</v>
      </c>
      <c r="J584" s="59">
        <v>2694.6</v>
      </c>
      <c r="K584" s="59">
        <f t="shared" si="78"/>
        <v>2694.6</v>
      </c>
      <c r="L584" s="138"/>
      <c r="M584" s="138"/>
      <c r="N584" s="173"/>
      <c r="O584" s="168"/>
    </row>
    <row r="585" spans="1:15" ht="60">
      <c r="A585" s="77" t="s">
        <v>193</v>
      </c>
      <c r="B585" s="51" t="s">
        <v>4</v>
      </c>
      <c r="C585" s="51" t="s">
        <v>71</v>
      </c>
      <c r="D585" s="51" t="s">
        <v>70</v>
      </c>
      <c r="E585" s="51" t="s">
        <v>384</v>
      </c>
      <c r="F585" s="51"/>
      <c r="G585" s="51"/>
      <c r="H585" s="53"/>
      <c r="I585" s="57">
        <f aca="true" t="shared" si="85" ref="I585:J589">I586</f>
        <v>0</v>
      </c>
      <c r="J585" s="57">
        <f t="shared" si="85"/>
        <v>151</v>
      </c>
      <c r="K585" s="57">
        <f t="shared" si="78"/>
        <v>151</v>
      </c>
      <c r="L585" s="138"/>
      <c r="M585" s="138"/>
      <c r="N585" s="173"/>
      <c r="O585" s="168"/>
    </row>
    <row r="586" spans="1:15" ht="45">
      <c r="A586" s="77" t="s">
        <v>385</v>
      </c>
      <c r="B586" s="51" t="s">
        <v>4</v>
      </c>
      <c r="C586" s="51" t="s">
        <v>71</v>
      </c>
      <c r="D586" s="51" t="s">
        <v>70</v>
      </c>
      <c r="E586" s="51" t="s">
        <v>386</v>
      </c>
      <c r="F586" s="51"/>
      <c r="G586" s="51"/>
      <c r="H586" s="53"/>
      <c r="I586" s="57">
        <f t="shared" si="85"/>
        <v>0</v>
      </c>
      <c r="J586" s="57">
        <f t="shared" si="85"/>
        <v>151</v>
      </c>
      <c r="K586" s="57">
        <f t="shared" si="78"/>
        <v>151</v>
      </c>
      <c r="L586" s="138"/>
      <c r="M586" s="138"/>
      <c r="N586" s="173"/>
      <c r="O586" s="168"/>
    </row>
    <row r="587" spans="1:15" ht="18">
      <c r="A587" s="77" t="s">
        <v>312</v>
      </c>
      <c r="B587" s="51" t="s">
        <v>4</v>
      </c>
      <c r="C587" s="51" t="s">
        <v>71</v>
      </c>
      <c r="D587" s="51" t="s">
        <v>70</v>
      </c>
      <c r="E587" s="51" t="s">
        <v>387</v>
      </c>
      <c r="F587" s="51"/>
      <c r="G587" s="51"/>
      <c r="H587" s="53"/>
      <c r="I587" s="57">
        <f t="shared" si="85"/>
        <v>0</v>
      </c>
      <c r="J587" s="57">
        <f t="shared" si="85"/>
        <v>151</v>
      </c>
      <c r="K587" s="57">
        <f t="shared" si="78"/>
        <v>151</v>
      </c>
      <c r="L587" s="138"/>
      <c r="M587" s="138"/>
      <c r="N587" s="173"/>
      <c r="O587" s="168"/>
    </row>
    <row r="588" spans="1:15" ht="30">
      <c r="A588" s="200" t="s">
        <v>135</v>
      </c>
      <c r="B588" s="51" t="s">
        <v>4</v>
      </c>
      <c r="C588" s="51" t="s">
        <v>71</v>
      </c>
      <c r="D588" s="51" t="s">
        <v>70</v>
      </c>
      <c r="E588" s="51" t="s">
        <v>387</v>
      </c>
      <c r="F588" s="51" t="s">
        <v>136</v>
      </c>
      <c r="G588" s="51"/>
      <c r="H588" s="53"/>
      <c r="I588" s="57">
        <f t="shared" si="85"/>
        <v>0</v>
      </c>
      <c r="J588" s="57">
        <f t="shared" si="85"/>
        <v>151</v>
      </c>
      <c r="K588" s="57">
        <f t="shared" si="78"/>
        <v>151</v>
      </c>
      <c r="L588" s="138"/>
      <c r="M588" s="138"/>
      <c r="N588" s="173"/>
      <c r="O588" s="168"/>
    </row>
    <row r="589" spans="1:15" ht="30">
      <c r="A589" s="77" t="s">
        <v>139</v>
      </c>
      <c r="B589" s="51" t="s">
        <v>4</v>
      </c>
      <c r="C589" s="51" t="s">
        <v>71</v>
      </c>
      <c r="D589" s="51" t="s">
        <v>70</v>
      </c>
      <c r="E589" s="51" t="s">
        <v>387</v>
      </c>
      <c r="F589" s="51" t="s">
        <v>138</v>
      </c>
      <c r="G589" s="51"/>
      <c r="H589" s="53"/>
      <c r="I589" s="57">
        <f t="shared" si="85"/>
        <v>0</v>
      </c>
      <c r="J589" s="57">
        <f t="shared" si="85"/>
        <v>151</v>
      </c>
      <c r="K589" s="57">
        <f t="shared" si="78"/>
        <v>151</v>
      </c>
      <c r="L589" s="138"/>
      <c r="M589" s="138"/>
      <c r="N589" s="173"/>
      <c r="O589" s="168"/>
    </row>
    <row r="590" spans="1:15" ht="18">
      <c r="A590" s="208" t="s">
        <v>119</v>
      </c>
      <c r="B590" s="52" t="s">
        <v>4</v>
      </c>
      <c r="C590" s="52" t="s">
        <v>71</v>
      </c>
      <c r="D590" s="52" t="s">
        <v>70</v>
      </c>
      <c r="E590" s="52" t="s">
        <v>387</v>
      </c>
      <c r="F590" s="52" t="s">
        <v>138</v>
      </c>
      <c r="G590" s="52" t="s">
        <v>103</v>
      </c>
      <c r="H590" s="53"/>
      <c r="I590" s="59">
        <v>0</v>
      </c>
      <c r="J590" s="59">
        <v>151</v>
      </c>
      <c r="K590" s="59">
        <f t="shared" si="78"/>
        <v>151</v>
      </c>
      <c r="L590" s="138"/>
      <c r="M590" s="138"/>
      <c r="N590" s="173"/>
      <c r="O590" s="168"/>
    </row>
    <row r="591" spans="1:15" ht="60">
      <c r="A591" s="87" t="s">
        <v>454</v>
      </c>
      <c r="B591" s="51" t="s">
        <v>4</v>
      </c>
      <c r="C591" s="51" t="s">
        <v>71</v>
      </c>
      <c r="D591" s="51" t="s">
        <v>70</v>
      </c>
      <c r="E591" s="51" t="s">
        <v>10</v>
      </c>
      <c r="F591" s="51"/>
      <c r="G591" s="51"/>
      <c r="H591" s="53"/>
      <c r="I591" s="57">
        <f aca="true" t="shared" si="86" ref="I591:J595">I592</f>
        <v>0</v>
      </c>
      <c r="J591" s="57">
        <f t="shared" si="86"/>
        <v>161.6</v>
      </c>
      <c r="K591" s="57">
        <f t="shared" si="78"/>
        <v>161.6</v>
      </c>
      <c r="L591" s="138"/>
      <c r="M591" s="138"/>
      <c r="N591" s="173"/>
      <c r="O591" s="168"/>
    </row>
    <row r="592" spans="1:15" ht="75">
      <c r="A592" s="77" t="s">
        <v>11</v>
      </c>
      <c r="B592" s="51" t="s">
        <v>4</v>
      </c>
      <c r="C592" s="51" t="s">
        <v>71</v>
      </c>
      <c r="D592" s="51" t="s">
        <v>70</v>
      </c>
      <c r="E592" s="51" t="s">
        <v>12</v>
      </c>
      <c r="F592" s="51"/>
      <c r="G592" s="51"/>
      <c r="H592" s="53"/>
      <c r="I592" s="57">
        <f t="shared" si="86"/>
        <v>0</v>
      </c>
      <c r="J592" s="57">
        <f t="shared" si="86"/>
        <v>161.6</v>
      </c>
      <c r="K592" s="57">
        <f t="shared" si="78"/>
        <v>161.6</v>
      </c>
      <c r="L592" s="138"/>
      <c r="M592" s="138"/>
      <c r="N592" s="173"/>
      <c r="O592" s="168"/>
    </row>
    <row r="593" spans="1:15" ht="18">
      <c r="A593" s="77" t="s">
        <v>312</v>
      </c>
      <c r="B593" s="51" t="s">
        <v>4</v>
      </c>
      <c r="C593" s="51" t="s">
        <v>71</v>
      </c>
      <c r="D593" s="51" t="s">
        <v>70</v>
      </c>
      <c r="E593" s="51" t="s">
        <v>13</v>
      </c>
      <c r="F593" s="51"/>
      <c r="G593" s="51"/>
      <c r="H593" s="53"/>
      <c r="I593" s="57">
        <f t="shared" si="86"/>
        <v>0</v>
      </c>
      <c r="J593" s="57">
        <f t="shared" si="86"/>
        <v>161.6</v>
      </c>
      <c r="K593" s="57">
        <f t="shared" si="78"/>
        <v>161.6</v>
      </c>
      <c r="L593" s="138"/>
      <c r="M593" s="138"/>
      <c r="N593" s="173"/>
      <c r="O593" s="168"/>
    </row>
    <row r="594" spans="1:15" ht="30">
      <c r="A594" s="200" t="s">
        <v>135</v>
      </c>
      <c r="B594" s="51" t="s">
        <v>4</v>
      </c>
      <c r="C594" s="51" t="s">
        <v>71</v>
      </c>
      <c r="D594" s="51" t="s">
        <v>70</v>
      </c>
      <c r="E594" s="51" t="s">
        <v>13</v>
      </c>
      <c r="F594" s="51" t="s">
        <v>136</v>
      </c>
      <c r="G594" s="51"/>
      <c r="H594" s="53"/>
      <c r="I594" s="57">
        <f t="shared" si="86"/>
        <v>0</v>
      </c>
      <c r="J594" s="57">
        <f t="shared" si="86"/>
        <v>161.6</v>
      </c>
      <c r="K594" s="57">
        <f t="shared" si="78"/>
        <v>161.6</v>
      </c>
      <c r="L594" s="138"/>
      <c r="M594" s="138"/>
      <c r="N594" s="173"/>
      <c r="O594" s="168"/>
    </row>
    <row r="595" spans="1:15" ht="30">
      <c r="A595" s="77" t="s">
        <v>139</v>
      </c>
      <c r="B595" s="51" t="s">
        <v>4</v>
      </c>
      <c r="C595" s="51" t="s">
        <v>71</v>
      </c>
      <c r="D595" s="51" t="s">
        <v>70</v>
      </c>
      <c r="E595" s="51" t="s">
        <v>13</v>
      </c>
      <c r="F595" s="51" t="s">
        <v>138</v>
      </c>
      <c r="G595" s="51"/>
      <c r="H595" s="53"/>
      <c r="I595" s="57">
        <f t="shared" si="86"/>
        <v>0</v>
      </c>
      <c r="J595" s="57">
        <f t="shared" si="86"/>
        <v>161.6</v>
      </c>
      <c r="K595" s="57">
        <f t="shared" si="78"/>
        <v>161.6</v>
      </c>
      <c r="L595" s="138"/>
      <c r="M595" s="138"/>
      <c r="N595" s="173"/>
      <c r="O595" s="168"/>
    </row>
    <row r="596" spans="1:15" ht="30">
      <c r="A596" s="208" t="s">
        <v>119</v>
      </c>
      <c r="B596" s="52" t="s">
        <v>4</v>
      </c>
      <c r="C596" s="52" t="s">
        <v>71</v>
      </c>
      <c r="D596" s="52" t="s">
        <v>70</v>
      </c>
      <c r="E596" s="52" t="s">
        <v>13</v>
      </c>
      <c r="F596" s="52" t="s">
        <v>138</v>
      </c>
      <c r="G596" s="52" t="s">
        <v>103</v>
      </c>
      <c r="H596" s="53"/>
      <c r="I596" s="59">
        <v>0</v>
      </c>
      <c r="J596" s="59">
        <v>161.6</v>
      </c>
      <c r="K596" s="59">
        <f t="shared" si="78"/>
        <v>161.6</v>
      </c>
      <c r="L596" s="138"/>
      <c r="M596" s="138"/>
      <c r="N596" s="173"/>
      <c r="O596" s="168"/>
    </row>
    <row r="597" spans="1:15" ht="18">
      <c r="A597" s="82" t="s">
        <v>56</v>
      </c>
      <c r="B597" s="53" t="s">
        <v>4</v>
      </c>
      <c r="C597" s="53" t="s">
        <v>73</v>
      </c>
      <c r="D597" s="52"/>
      <c r="E597" s="52"/>
      <c r="F597" s="52"/>
      <c r="G597" s="52"/>
      <c r="H597" s="53"/>
      <c r="I597" s="54">
        <f>I598+I603+I641</f>
        <v>0</v>
      </c>
      <c r="J597" s="54">
        <f>J598+J603+J641</f>
        <v>22076.3</v>
      </c>
      <c r="K597" s="54">
        <f t="shared" si="78"/>
        <v>22076.3</v>
      </c>
      <c r="L597" s="138"/>
      <c r="M597" s="138"/>
      <c r="N597" s="173"/>
      <c r="O597" s="168"/>
    </row>
    <row r="598" spans="1:15" ht="18">
      <c r="A598" s="82" t="s">
        <v>58</v>
      </c>
      <c r="B598" s="53" t="s">
        <v>4</v>
      </c>
      <c r="C598" s="53" t="s">
        <v>73</v>
      </c>
      <c r="D598" s="53" t="s">
        <v>74</v>
      </c>
      <c r="E598" s="53"/>
      <c r="F598" s="53"/>
      <c r="G598" s="53"/>
      <c r="H598" s="53"/>
      <c r="I598" s="54">
        <f aca="true" t="shared" si="87" ref="I598:J601">I599</f>
        <v>0</v>
      </c>
      <c r="J598" s="54">
        <f t="shared" si="87"/>
        <v>600</v>
      </c>
      <c r="K598" s="54">
        <f t="shared" si="78"/>
        <v>600</v>
      </c>
      <c r="L598" s="138"/>
      <c r="M598" s="138"/>
      <c r="N598" s="173"/>
      <c r="O598" s="168"/>
    </row>
    <row r="599" spans="1:15" ht="60">
      <c r="A599" s="200" t="s">
        <v>451</v>
      </c>
      <c r="B599" s="147" t="s">
        <v>4</v>
      </c>
      <c r="C599" s="51" t="s">
        <v>73</v>
      </c>
      <c r="D599" s="51" t="s">
        <v>74</v>
      </c>
      <c r="E599" s="51" t="s">
        <v>462</v>
      </c>
      <c r="F599" s="51"/>
      <c r="G599" s="51"/>
      <c r="H599" s="53"/>
      <c r="I599" s="57">
        <f t="shared" si="87"/>
        <v>0</v>
      </c>
      <c r="J599" s="57">
        <f t="shared" si="87"/>
        <v>600</v>
      </c>
      <c r="K599" s="57">
        <f t="shared" si="78"/>
        <v>600</v>
      </c>
      <c r="L599" s="138"/>
      <c r="M599" s="138"/>
      <c r="N599" s="173"/>
      <c r="O599" s="168"/>
    </row>
    <row r="600" spans="1:15" ht="30">
      <c r="A600" s="200" t="s">
        <v>429</v>
      </c>
      <c r="B600" s="51" t="s">
        <v>4</v>
      </c>
      <c r="C600" s="51" t="s">
        <v>73</v>
      </c>
      <c r="D600" s="51" t="s">
        <v>74</v>
      </c>
      <c r="E600" s="51" t="s">
        <v>462</v>
      </c>
      <c r="F600" s="51" t="s">
        <v>238</v>
      </c>
      <c r="G600" s="51"/>
      <c r="H600" s="53"/>
      <c r="I600" s="57">
        <f t="shared" si="87"/>
        <v>0</v>
      </c>
      <c r="J600" s="57">
        <f t="shared" si="87"/>
        <v>600</v>
      </c>
      <c r="K600" s="57">
        <f t="shared" si="78"/>
        <v>600</v>
      </c>
      <c r="L600" s="138"/>
      <c r="M600" s="138"/>
      <c r="N600" s="173"/>
      <c r="O600" s="168"/>
    </row>
    <row r="601" spans="1:15" ht="18">
      <c r="A601" s="200" t="s">
        <v>268</v>
      </c>
      <c r="B601" s="51" t="s">
        <v>4</v>
      </c>
      <c r="C601" s="51" t="s">
        <v>73</v>
      </c>
      <c r="D601" s="51" t="s">
        <v>74</v>
      </c>
      <c r="E601" s="51" t="s">
        <v>462</v>
      </c>
      <c r="F601" s="51" t="s">
        <v>33</v>
      </c>
      <c r="G601" s="51"/>
      <c r="H601" s="53"/>
      <c r="I601" s="57">
        <f t="shared" si="87"/>
        <v>0</v>
      </c>
      <c r="J601" s="57">
        <f t="shared" si="87"/>
        <v>600</v>
      </c>
      <c r="K601" s="57">
        <f t="shared" si="78"/>
        <v>600</v>
      </c>
      <c r="L601" s="138"/>
      <c r="M601" s="138"/>
      <c r="N601" s="173"/>
      <c r="O601" s="168"/>
    </row>
    <row r="602" spans="1:15" ht="18">
      <c r="A602" s="208" t="s">
        <v>119</v>
      </c>
      <c r="B602" s="52" t="s">
        <v>4</v>
      </c>
      <c r="C602" s="52" t="s">
        <v>73</v>
      </c>
      <c r="D602" s="52" t="s">
        <v>74</v>
      </c>
      <c r="E602" s="130" t="s">
        <v>462</v>
      </c>
      <c r="F602" s="52" t="s">
        <v>33</v>
      </c>
      <c r="G602" s="52" t="s">
        <v>103</v>
      </c>
      <c r="H602" s="53"/>
      <c r="I602" s="59">
        <v>0</v>
      </c>
      <c r="J602" s="59">
        <v>600</v>
      </c>
      <c r="K602" s="59">
        <f t="shared" si="78"/>
        <v>600</v>
      </c>
      <c r="L602" s="138"/>
      <c r="M602" s="138"/>
      <c r="N602" s="173"/>
      <c r="O602" s="168"/>
    </row>
    <row r="603" spans="1:15" ht="18">
      <c r="A603" s="77" t="s">
        <v>249</v>
      </c>
      <c r="B603" s="53" t="s">
        <v>4</v>
      </c>
      <c r="C603" s="53" t="s">
        <v>73</v>
      </c>
      <c r="D603" s="53" t="s">
        <v>69</v>
      </c>
      <c r="E603" s="51"/>
      <c r="F603" s="51"/>
      <c r="G603" s="51"/>
      <c r="H603" s="53"/>
      <c r="I603" s="54">
        <f>I604+I613+I629+I635</f>
        <v>0</v>
      </c>
      <c r="J603" s="54">
        <f>J604+J613+J629+J635</f>
        <v>16147.1</v>
      </c>
      <c r="K603" s="54">
        <f t="shared" si="78"/>
        <v>16147.1</v>
      </c>
      <c r="L603" s="138"/>
      <c r="M603" s="138"/>
      <c r="N603" s="173"/>
      <c r="O603" s="168"/>
    </row>
    <row r="604" spans="1:15" ht="30">
      <c r="A604" s="77" t="s">
        <v>37</v>
      </c>
      <c r="B604" s="51" t="s">
        <v>4</v>
      </c>
      <c r="C604" s="51" t="s">
        <v>73</v>
      </c>
      <c r="D604" s="51" t="s">
        <v>69</v>
      </c>
      <c r="E604" s="51" t="s">
        <v>283</v>
      </c>
      <c r="F604" s="51"/>
      <c r="G604" s="51"/>
      <c r="H604" s="53"/>
      <c r="I604" s="57">
        <f>I609+I605</f>
        <v>0</v>
      </c>
      <c r="J604" s="57">
        <f>J609+J605</f>
        <v>375</v>
      </c>
      <c r="K604" s="57">
        <f t="shared" si="78"/>
        <v>375</v>
      </c>
      <c r="L604" s="138"/>
      <c r="M604" s="138"/>
      <c r="N604" s="173"/>
      <c r="O604" s="168"/>
    </row>
    <row r="605" spans="1:15" ht="75">
      <c r="A605" s="200" t="s">
        <v>280</v>
      </c>
      <c r="B605" s="51" t="s">
        <v>4</v>
      </c>
      <c r="C605" s="51" t="s">
        <v>73</v>
      </c>
      <c r="D605" s="51" t="s">
        <v>69</v>
      </c>
      <c r="E605" s="51" t="s">
        <v>287</v>
      </c>
      <c r="F605" s="51"/>
      <c r="G605" s="51"/>
      <c r="H605" s="53"/>
      <c r="I605" s="57">
        <f aca="true" t="shared" si="88" ref="I605:K607">I606</f>
        <v>0</v>
      </c>
      <c r="J605" s="57">
        <f t="shared" si="88"/>
        <v>175</v>
      </c>
      <c r="K605" s="57">
        <f t="shared" si="88"/>
        <v>175</v>
      </c>
      <c r="L605" s="138"/>
      <c r="M605" s="138"/>
      <c r="N605" s="173"/>
      <c r="O605" s="168"/>
    </row>
    <row r="606" spans="1:15" ht="30">
      <c r="A606" s="200" t="s">
        <v>135</v>
      </c>
      <c r="B606" s="51" t="s">
        <v>4</v>
      </c>
      <c r="C606" s="51" t="s">
        <v>73</v>
      </c>
      <c r="D606" s="51" t="s">
        <v>69</v>
      </c>
      <c r="E606" s="51" t="s">
        <v>287</v>
      </c>
      <c r="F606" s="51" t="s">
        <v>136</v>
      </c>
      <c r="G606" s="51"/>
      <c r="H606" s="53"/>
      <c r="I606" s="57">
        <f t="shared" si="88"/>
        <v>0</v>
      </c>
      <c r="J606" s="57">
        <f t="shared" si="88"/>
        <v>175</v>
      </c>
      <c r="K606" s="57">
        <f t="shared" si="88"/>
        <v>175</v>
      </c>
      <c r="L606" s="138"/>
      <c r="M606" s="138"/>
      <c r="N606" s="173"/>
      <c r="O606" s="168"/>
    </row>
    <row r="607" spans="1:15" ht="30">
      <c r="A607" s="200" t="s">
        <v>139</v>
      </c>
      <c r="B607" s="51" t="s">
        <v>4</v>
      </c>
      <c r="C607" s="51" t="s">
        <v>73</v>
      </c>
      <c r="D607" s="51" t="s">
        <v>69</v>
      </c>
      <c r="E607" s="51" t="s">
        <v>287</v>
      </c>
      <c r="F607" s="51" t="s">
        <v>138</v>
      </c>
      <c r="G607" s="51"/>
      <c r="H607" s="53"/>
      <c r="I607" s="57">
        <f t="shared" si="88"/>
        <v>0</v>
      </c>
      <c r="J607" s="57">
        <f t="shared" si="88"/>
        <v>175</v>
      </c>
      <c r="K607" s="57">
        <f t="shared" si="88"/>
        <v>175</v>
      </c>
      <c r="L607" s="138"/>
      <c r="M607" s="138"/>
      <c r="N607" s="173"/>
      <c r="O607" s="168"/>
    </row>
    <row r="608" spans="1:15" ht="18">
      <c r="A608" s="208" t="s">
        <v>119</v>
      </c>
      <c r="B608" s="52" t="s">
        <v>4</v>
      </c>
      <c r="C608" s="52" t="s">
        <v>73</v>
      </c>
      <c r="D608" s="52" t="s">
        <v>69</v>
      </c>
      <c r="E608" s="52" t="s">
        <v>287</v>
      </c>
      <c r="F608" s="52" t="s">
        <v>138</v>
      </c>
      <c r="G608" s="52" t="s">
        <v>103</v>
      </c>
      <c r="H608" s="53"/>
      <c r="I608" s="59">
        <v>0</v>
      </c>
      <c r="J608" s="59">
        <v>175</v>
      </c>
      <c r="K608" s="59">
        <f>I608+J608</f>
        <v>175</v>
      </c>
      <c r="L608" s="138"/>
      <c r="M608" s="138"/>
      <c r="N608" s="173"/>
      <c r="O608" s="168"/>
    </row>
    <row r="609" spans="1:15" ht="60">
      <c r="A609" s="77" t="s">
        <v>464</v>
      </c>
      <c r="B609" s="51" t="s">
        <v>4</v>
      </c>
      <c r="C609" s="51" t="s">
        <v>73</v>
      </c>
      <c r="D609" s="51" t="s">
        <v>69</v>
      </c>
      <c r="E609" s="51" t="s">
        <v>463</v>
      </c>
      <c r="F609" s="51"/>
      <c r="G609" s="51"/>
      <c r="H609" s="53"/>
      <c r="I609" s="57">
        <f aca="true" t="shared" si="89" ref="I609:J611">I610</f>
        <v>0</v>
      </c>
      <c r="J609" s="57">
        <f t="shared" si="89"/>
        <v>200</v>
      </c>
      <c r="K609" s="57">
        <f t="shared" si="78"/>
        <v>200</v>
      </c>
      <c r="L609" s="138"/>
      <c r="M609" s="138"/>
      <c r="N609" s="173"/>
      <c r="O609" s="168"/>
    </row>
    <row r="610" spans="1:15" ht="30">
      <c r="A610" s="200" t="s">
        <v>135</v>
      </c>
      <c r="B610" s="51" t="s">
        <v>4</v>
      </c>
      <c r="C610" s="51" t="s">
        <v>73</v>
      </c>
      <c r="D610" s="51" t="s">
        <v>69</v>
      </c>
      <c r="E610" s="51" t="s">
        <v>463</v>
      </c>
      <c r="F610" s="51" t="s">
        <v>136</v>
      </c>
      <c r="G610" s="51"/>
      <c r="H610" s="53"/>
      <c r="I610" s="57">
        <f t="shared" si="89"/>
        <v>0</v>
      </c>
      <c r="J610" s="57">
        <f t="shared" si="89"/>
        <v>200</v>
      </c>
      <c r="K610" s="57">
        <f t="shared" si="78"/>
        <v>200</v>
      </c>
      <c r="L610" s="138"/>
      <c r="M610" s="138"/>
      <c r="N610" s="173"/>
      <c r="O610" s="168"/>
    </row>
    <row r="611" spans="1:15" ht="30">
      <c r="A611" s="77" t="s">
        <v>139</v>
      </c>
      <c r="B611" s="51" t="s">
        <v>4</v>
      </c>
      <c r="C611" s="51" t="s">
        <v>73</v>
      </c>
      <c r="D611" s="51" t="s">
        <v>69</v>
      </c>
      <c r="E611" s="51" t="s">
        <v>463</v>
      </c>
      <c r="F611" s="51" t="s">
        <v>138</v>
      </c>
      <c r="G611" s="51"/>
      <c r="H611" s="53"/>
      <c r="I611" s="57">
        <f t="shared" si="89"/>
        <v>0</v>
      </c>
      <c r="J611" s="57">
        <f t="shared" si="89"/>
        <v>200</v>
      </c>
      <c r="K611" s="57">
        <f t="shared" si="78"/>
        <v>200</v>
      </c>
      <c r="L611" s="138"/>
      <c r="M611" s="138"/>
      <c r="N611" s="173"/>
      <c r="O611" s="168"/>
    </row>
    <row r="612" spans="1:15" ht="18">
      <c r="A612" s="208" t="s">
        <v>119</v>
      </c>
      <c r="B612" s="52" t="s">
        <v>4</v>
      </c>
      <c r="C612" s="52" t="s">
        <v>73</v>
      </c>
      <c r="D612" s="52" t="s">
        <v>69</v>
      </c>
      <c r="E612" s="52" t="s">
        <v>463</v>
      </c>
      <c r="F612" s="52" t="s">
        <v>138</v>
      </c>
      <c r="G612" s="52" t="s">
        <v>103</v>
      </c>
      <c r="H612" s="53"/>
      <c r="I612" s="59">
        <v>0</v>
      </c>
      <c r="J612" s="59">
        <v>200</v>
      </c>
      <c r="K612" s="59">
        <f t="shared" si="78"/>
        <v>200</v>
      </c>
      <c r="L612" s="138"/>
      <c r="M612" s="138"/>
      <c r="N612" s="173"/>
      <c r="O612" s="168"/>
    </row>
    <row r="613" spans="1:15" ht="45">
      <c r="A613" s="200" t="s">
        <v>200</v>
      </c>
      <c r="B613" s="51" t="s">
        <v>4</v>
      </c>
      <c r="C613" s="51" t="s">
        <v>73</v>
      </c>
      <c r="D613" s="51" t="s">
        <v>69</v>
      </c>
      <c r="E613" s="51" t="s">
        <v>392</v>
      </c>
      <c r="F613" s="51"/>
      <c r="G613" s="51"/>
      <c r="H613" s="53"/>
      <c r="I613" s="57">
        <f>I614+I619+I624</f>
        <v>0</v>
      </c>
      <c r="J613" s="57">
        <f>J614+J619+J624</f>
        <v>6438.5</v>
      </c>
      <c r="K613" s="57">
        <f t="shared" si="78"/>
        <v>6438.5</v>
      </c>
      <c r="L613" s="138"/>
      <c r="M613" s="138"/>
      <c r="N613" s="173"/>
      <c r="O613" s="168"/>
    </row>
    <row r="614" spans="1:15" ht="45">
      <c r="A614" s="200" t="s">
        <v>158</v>
      </c>
      <c r="B614" s="51" t="s">
        <v>4</v>
      </c>
      <c r="C614" s="51" t="s">
        <v>73</v>
      </c>
      <c r="D614" s="51" t="s">
        <v>69</v>
      </c>
      <c r="E614" s="51" t="s">
        <v>201</v>
      </c>
      <c r="F614" s="51"/>
      <c r="G614" s="51"/>
      <c r="H614" s="53"/>
      <c r="I614" s="57">
        <f aca="true" t="shared" si="90" ref="I614:J617">I615</f>
        <v>0</v>
      </c>
      <c r="J614" s="57">
        <f t="shared" si="90"/>
        <v>5838.4</v>
      </c>
      <c r="K614" s="57">
        <f t="shared" si="78"/>
        <v>5838.4</v>
      </c>
      <c r="L614" s="138"/>
      <c r="M614" s="138"/>
      <c r="N614" s="173"/>
      <c r="O614" s="168"/>
    </row>
    <row r="615" spans="1:15" ht="18">
      <c r="A615" s="77" t="s">
        <v>312</v>
      </c>
      <c r="B615" s="51" t="s">
        <v>4</v>
      </c>
      <c r="C615" s="51" t="s">
        <v>73</v>
      </c>
      <c r="D615" s="51" t="s">
        <v>69</v>
      </c>
      <c r="E615" s="51" t="s">
        <v>202</v>
      </c>
      <c r="F615" s="51"/>
      <c r="G615" s="51"/>
      <c r="H615" s="53"/>
      <c r="I615" s="57">
        <f t="shared" si="90"/>
        <v>0</v>
      </c>
      <c r="J615" s="57">
        <f t="shared" si="90"/>
        <v>5838.4</v>
      </c>
      <c r="K615" s="57">
        <f aca="true" t="shared" si="91" ref="K615:K649">I615+J615</f>
        <v>5838.4</v>
      </c>
      <c r="L615" s="138"/>
      <c r="M615" s="138"/>
      <c r="N615" s="173"/>
      <c r="O615" s="168"/>
    </row>
    <row r="616" spans="1:15" ht="30">
      <c r="A616" s="200" t="s">
        <v>135</v>
      </c>
      <c r="B616" s="51" t="s">
        <v>4</v>
      </c>
      <c r="C616" s="51" t="s">
        <v>73</v>
      </c>
      <c r="D616" s="51" t="s">
        <v>69</v>
      </c>
      <c r="E616" s="51" t="s">
        <v>202</v>
      </c>
      <c r="F616" s="51" t="s">
        <v>136</v>
      </c>
      <c r="G616" s="51"/>
      <c r="H616" s="53"/>
      <c r="I616" s="57">
        <f t="shared" si="90"/>
        <v>0</v>
      </c>
      <c r="J616" s="57">
        <f t="shared" si="90"/>
        <v>5838.4</v>
      </c>
      <c r="K616" s="57">
        <f t="shared" si="91"/>
        <v>5838.4</v>
      </c>
      <c r="L616" s="138"/>
      <c r="M616" s="138"/>
      <c r="N616" s="173"/>
      <c r="O616" s="168"/>
    </row>
    <row r="617" spans="1:15" ht="30">
      <c r="A617" s="77" t="s">
        <v>139</v>
      </c>
      <c r="B617" s="51" t="s">
        <v>4</v>
      </c>
      <c r="C617" s="51" t="s">
        <v>73</v>
      </c>
      <c r="D617" s="51" t="s">
        <v>69</v>
      </c>
      <c r="E617" s="51" t="s">
        <v>202</v>
      </c>
      <c r="F617" s="51" t="s">
        <v>138</v>
      </c>
      <c r="G617" s="51"/>
      <c r="H617" s="53"/>
      <c r="I617" s="57">
        <f t="shared" si="90"/>
        <v>0</v>
      </c>
      <c r="J617" s="57">
        <f t="shared" si="90"/>
        <v>5838.4</v>
      </c>
      <c r="K617" s="57">
        <f t="shared" si="91"/>
        <v>5838.4</v>
      </c>
      <c r="L617" s="138"/>
      <c r="M617" s="138"/>
      <c r="N617" s="173"/>
      <c r="O617" s="168"/>
    </row>
    <row r="618" spans="1:15" ht="18">
      <c r="A618" s="208" t="s">
        <v>119</v>
      </c>
      <c r="B618" s="52" t="s">
        <v>4</v>
      </c>
      <c r="C618" s="52" t="s">
        <v>73</v>
      </c>
      <c r="D618" s="52" t="s">
        <v>69</v>
      </c>
      <c r="E618" s="52" t="s">
        <v>202</v>
      </c>
      <c r="F618" s="52" t="s">
        <v>138</v>
      </c>
      <c r="G618" s="52" t="s">
        <v>103</v>
      </c>
      <c r="H618" s="53"/>
      <c r="I618" s="59">
        <v>0</v>
      </c>
      <c r="J618" s="59">
        <v>5838.4</v>
      </c>
      <c r="K618" s="59">
        <f t="shared" si="91"/>
        <v>5838.4</v>
      </c>
      <c r="L618" s="138"/>
      <c r="M618" s="138"/>
      <c r="N618" s="173"/>
      <c r="O618" s="168"/>
    </row>
    <row r="619" spans="1:15" ht="30">
      <c r="A619" s="200" t="s">
        <v>388</v>
      </c>
      <c r="B619" s="51" t="s">
        <v>4</v>
      </c>
      <c r="C619" s="51" t="s">
        <v>73</v>
      </c>
      <c r="D619" s="51" t="s">
        <v>69</v>
      </c>
      <c r="E619" s="51" t="s">
        <v>393</v>
      </c>
      <c r="F619" s="52"/>
      <c r="G619" s="52"/>
      <c r="H619" s="53"/>
      <c r="I619" s="57">
        <f aca="true" t="shared" si="92" ref="I619:J622">I620</f>
        <v>0</v>
      </c>
      <c r="J619" s="57">
        <f t="shared" si="92"/>
        <v>500.1</v>
      </c>
      <c r="K619" s="57">
        <f t="shared" si="91"/>
        <v>500.1</v>
      </c>
      <c r="L619" s="138"/>
      <c r="M619" s="138"/>
      <c r="N619" s="173"/>
      <c r="O619" s="168"/>
    </row>
    <row r="620" spans="1:15" ht="18">
      <c r="A620" s="77" t="s">
        <v>312</v>
      </c>
      <c r="B620" s="51" t="s">
        <v>4</v>
      </c>
      <c r="C620" s="51" t="s">
        <v>73</v>
      </c>
      <c r="D620" s="51" t="s">
        <v>69</v>
      </c>
      <c r="E620" s="51" t="s">
        <v>394</v>
      </c>
      <c r="F620" s="52"/>
      <c r="G620" s="52"/>
      <c r="H620" s="53"/>
      <c r="I620" s="57">
        <f t="shared" si="92"/>
        <v>0</v>
      </c>
      <c r="J620" s="57">
        <f t="shared" si="92"/>
        <v>500.1</v>
      </c>
      <c r="K620" s="57">
        <f t="shared" si="91"/>
        <v>500.1</v>
      </c>
      <c r="L620" s="138"/>
      <c r="M620" s="138"/>
      <c r="N620" s="173"/>
      <c r="O620" s="168"/>
    </row>
    <row r="621" spans="1:15" ht="30">
      <c r="A621" s="200" t="s">
        <v>135</v>
      </c>
      <c r="B621" s="51" t="s">
        <v>4</v>
      </c>
      <c r="C621" s="51" t="s">
        <v>73</v>
      </c>
      <c r="D621" s="51" t="s">
        <v>69</v>
      </c>
      <c r="E621" s="51" t="s">
        <v>394</v>
      </c>
      <c r="F621" s="51" t="s">
        <v>136</v>
      </c>
      <c r="G621" s="52"/>
      <c r="H621" s="53"/>
      <c r="I621" s="57">
        <f t="shared" si="92"/>
        <v>0</v>
      </c>
      <c r="J621" s="57">
        <f t="shared" si="92"/>
        <v>500.1</v>
      </c>
      <c r="K621" s="57">
        <f t="shared" si="91"/>
        <v>500.1</v>
      </c>
      <c r="L621" s="138"/>
      <c r="M621" s="138"/>
      <c r="N621" s="173"/>
      <c r="O621" s="168"/>
    </row>
    <row r="622" spans="1:15" ht="30">
      <c r="A622" s="77" t="s">
        <v>139</v>
      </c>
      <c r="B622" s="51" t="s">
        <v>4</v>
      </c>
      <c r="C622" s="51" t="s">
        <v>73</v>
      </c>
      <c r="D622" s="51" t="s">
        <v>69</v>
      </c>
      <c r="E622" s="51" t="s">
        <v>394</v>
      </c>
      <c r="F622" s="51" t="s">
        <v>138</v>
      </c>
      <c r="G622" s="52"/>
      <c r="H622" s="53"/>
      <c r="I622" s="57">
        <f t="shared" si="92"/>
        <v>0</v>
      </c>
      <c r="J622" s="57">
        <f t="shared" si="92"/>
        <v>500.1</v>
      </c>
      <c r="K622" s="57">
        <f t="shared" si="91"/>
        <v>500.1</v>
      </c>
      <c r="L622" s="138"/>
      <c r="M622" s="138"/>
      <c r="N622" s="173"/>
      <c r="O622" s="168"/>
    </row>
    <row r="623" spans="1:15" ht="18">
      <c r="A623" s="208" t="s">
        <v>119</v>
      </c>
      <c r="B623" s="52" t="s">
        <v>4</v>
      </c>
      <c r="C623" s="52" t="s">
        <v>73</v>
      </c>
      <c r="D623" s="52" t="s">
        <v>69</v>
      </c>
      <c r="E623" s="52" t="s">
        <v>394</v>
      </c>
      <c r="F623" s="52" t="s">
        <v>138</v>
      </c>
      <c r="G623" s="52" t="s">
        <v>103</v>
      </c>
      <c r="H623" s="53"/>
      <c r="I623" s="59">
        <v>0</v>
      </c>
      <c r="J623" s="59">
        <v>500.1</v>
      </c>
      <c r="K623" s="59">
        <f t="shared" si="91"/>
        <v>500.1</v>
      </c>
      <c r="L623" s="138"/>
      <c r="M623" s="138"/>
      <c r="N623" s="173"/>
      <c r="O623" s="168"/>
    </row>
    <row r="624" spans="1:15" ht="30">
      <c r="A624" s="200" t="s">
        <v>473</v>
      </c>
      <c r="B624" s="51" t="s">
        <v>4</v>
      </c>
      <c r="C624" s="51" t="s">
        <v>73</v>
      </c>
      <c r="D624" s="51" t="s">
        <v>69</v>
      </c>
      <c r="E624" s="51" t="s">
        <v>395</v>
      </c>
      <c r="F624" s="52"/>
      <c r="G624" s="52"/>
      <c r="H624" s="53"/>
      <c r="I624" s="57">
        <f aca="true" t="shared" si="93" ref="I624:J627">I625</f>
        <v>0</v>
      </c>
      <c r="J624" s="57">
        <f t="shared" si="93"/>
        <v>100</v>
      </c>
      <c r="K624" s="57">
        <f t="shared" si="91"/>
        <v>100</v>
      </c>
      <c r="L624" s="138"/>
      <c r="M624" s="138"/>
      <c r="N624" s="173"/>
      <c r="O624" s="168"/>
    </row>
    <row r="625" spans="1:15" ht="18">
      <c r="A625" s="77" t="s">
        <v>312</v>
      </c>
      <c r="B625" s="51" t="s">
        <v>4</v>
      </c>
      <c r="C625" s="51" t="s">
        <v>73</v>
      </c>
      <c r="D625" s="51" t="s">
        <v>69</v>
      </c>
      <c r="E625" s="51" t="s">
        <v>396</v>
      </c>
      <c r="F625" s="52"/>
      <c r="G625" s="52"/>
      <c r="H625" s="53"/>
      <c r="I625" s="57">
        <f t="shared" si="93"/>
        <v>0</v>
      </c>
      <c r="J625" s="57">
        <f t="shared" si="93"/>
        <v>100</v>
      </c>
      <c r="K625" s="57">
        <f t="shared" si="91"/>
        <v>100</v>
      </c>
      <c r="L625" s="138"/>
      <c r="M625" s="138"/>
      <c r="N625" s="173"/>
      <c r="O625" s="168"/>
    </row>
    <row r="626" spans="1:15" ht="30">
      <c r="A626" s="200" t="s">
        <v>135</v>
      </c>
      <c r="B626" s="51" t="s">
        <v>4</v>
      </c>
      <c r="C626" s="51" t="s">
        <v>73</v>
      </c>
      <c r="D626" s="51" t="s">
        <v>69</v>
      </c>
      <c r="E626" s="51" t="s">
        <v>396</v>
      </c>
      <c r="F626" s="51" t="s">
        <v>136</v>
      </c>
      <c r="G626" s="52"/>
      <c r="H626" s="53"/>
      <c r="I626" s="57">
        <f t="shared" si="93"/>
        <v>0</v>
      </c>
      <c r="J626" s="57">
        <f t="shared" si="93"/>
        <v>100</v>
      </c>
      <c r="K626" s="57">
        <f t="shared" si="91"/>
        <v>100</v>
      </c>
      <c r="L626" s="138"/>
      <c r="M626" s="138"/>
      <c r="N626" s="173"/>
      <c r="O626" s="168"/>
    </row>
    <row r="627" spans="1:15" ht="30">
      <c r="A627" s="77" t="s">
        <v>139</v>
      </c>
      <c r="B627" s="51" t="s">
        <v>4</v>
      </c>
      <c r="C627" s="51" t="s">
        <v>73</v>
      </c>
      <c r="D627" s="51" t="s">
        <v>69</v>
      </c>
      <c r="E627" s="51" t="s">
        <v>396</v>
      </c>
      <c r="F627" s="51" t="s">
        <v>138</v>
      </c>
      <c r="G627" s="52"/>
      <c r="H627" s="53"/>
      <c r="I627" s="57">
        <f t="shared" si="93"/>
        <v>0</v>
      </c>
      <c r="J627" s="57">
        <f t="shared" si="93"/>
        <v>100</v>
      </c>
      <c r="K627" s="57">
        <f t="shared" si="91"/>
        <v>100</v>
      </c>
      <c r="L627" s="138"/>
      <c r="M627" s="138"/>
      <c r="N627" s="173"/>
      <c r="O627" s="168"/>
    </row>
    <row r="628" spans="1:15" ht="18">
      <c r="A628" s="208" t="s">
        <v>119</v>
      </c>
      <c r="B628" s="52" t="s">
        <v>4</v>
      </c>
      <c r="C628" s="52" t="s">
        <v>73</v>
      </c>
      <c r="D628" s="52" t="s">
        <v>69</v>
      </c>
      <c r="E628" s="52" t="s">
        <v>396</v>
      </c>
      <c r="F628" s="52" t="s">
        <v>138</v>
      </c>
      <c r="G628" s="52" t="s">
        <v>103</v>
      </c>
      <c r="H628" s="53"/>
      <c r="I628" s="59">
        <v>0</v>
      </c>
      <c r="J628" s="59">
        <v>100</v>
      </c>
      <c r="K628" s="59">
        <f t="shared" si="91"/>
        <v>100</v>
      </c>
      <c r="L628" s="138"/>
      <c r="M628" s="138"/>
      <c r="N628" s="173"/>
      <c r="O628" s="168"/>
    </row>
    <row r="629" spans="1:15" ht="60">
      <c r="A629" s="77" t="s">
        <v>193</v>
      </c>
      <c r="B629" s="51" t="s">
        <v>4</v>
      </c>
      <c r="C629" s="51" t="s">
        <v>73</v>
      </c>
      <c r="D629" s="51" t="s">
        <v>69</v>
      </c>
      <c r="E629" s="51" t="s">
        <v>384</v>
      </c>
      <c r="F629" s="51"/>
      <c r="G629" s="51"/>
      <c r="H629" s="53"/>
      <c r="I629" s="57">
        <f aca="true" t="shared" si="94" ref="I629:J633">I630</f>
        <v>0</v>
      </c>
      <c r="J629" s="57">
        <f t="shared" si="94"/>
        <v>9150</v>
      </c>
      <c r="K629" s="57">
        <f t="shared" si="91"/>
        <v>9150</v>
      </c>
      <c r="L629" s="138"/>
      <c r="M629" s="138"/>
      <c r="N629" s="173"/>
      <c r="O629" s="168"/>
    </row>
    <row r="630" spans="1:15" ht="45">
      <c r="A630" s="77" t="s">
        <v>385</v>
      </c>
      <c r="B630" s="51" t="s">
        <v>4</v>
      </c>
      <c r="C630" s="51" t="s">
        <v>73</v>
      </c>
      <c r="D630" s="51" t="s">
        <v>69</v>
      </c>
      <c r="E630" s="51" t="s">
        <v>386</v>
      </c>
      <c r="F630" s="51"/>
      <c r="G630" s="51"/>
      <c r="H630" s="53"/>
      <c r="I630" s="57">
        <f t="shared" si="94"/>
        <v>0</v>
      </c>
      <c r="J630" s="57">
        <f t="shared" si="94"/>
        <v>9150</v>
      </c>
      <c r="K630" s="57">
        <f t="shared" si="91"/>
        <v>9150</v>
      </c>
      <c r="L630" s="138"/>
      <c r="M630" s="138"/>
      <c r="N630" s="173"/>
      <c r="O630" s="168"/>
    </row>
    <row r="631" spans="1:15" ht="18">
      <c r="A631" s="77" t="s">
        <v>312</v>
      </c>
      <c r="B631" s="51" t="s">
        <v>4</v>
      </c>
      <c r="C631" s="51" t="s">
        <v>73</v>
      </c>
      <c r="D631" s="51" t="s">
        <v>69</v>
      </c>
      <c r="E631" s="51" t="s">
        <v>387</v>
      </c>
      <c r="F631" s="51"/>
      <c r="G631" s="51"/>
      <c r="H631" s="53"/>
      <c r="I631" s="57">
        <f t="shared" si="94"/>
        <v>0</v>
      </c>
      <c r="J631" s="57">
        <f t="shared" si="94"/>
        <v>9150</v>
      </c>
      <c r="K631" s="57">
        <f t="shared" si="91"/>
        <v>9150</v>
      </c>
      <c r="L631" s="138"/>
      <c r="M631" s="138"/>
      <c r="N631" s="173"/>
      <c r="O631" s="168"/>
    </row>
    <row r="632" spans="1:15" ht="30">
      <c r="A632" s="200" t="s">
        <v>135</v>
      </c>
      <c r="B632" s="51" t="s">
        <v>4</v>
      </c>
      <c r="C632" s="51" t="s">
        <v>73</v>
      </c>
      <c r="D632" s="51" t="s">
        <v>69</v>
      </c>
      <c r="E632" s="51" t="s">
        <v>387</v>
      </c>
      <c r="F632" s="51" t="s">
        <v>136</v>
      </c>
      <c r="G632" s="51"/>
      <c r="H632" s="53"/>
      <c r="I632" s="57">
        <f t="shared" si="94"/>
        <v>0</v>
      </c>
      <c r="J632" s="57">
        <f t="shared" si="94"/>
        <v>9150</v>
      </c>
      <c r="K632" s="57">
        <f t="shared" si="91"/>
        <v>9150</v>
      </c>
      <c r="L632" s="138"/>
      <c r="M632" s="138"/>
      <c r="N632" s="173"/>
      <c r="O632" s="168"/>
    </row>
    <row r="633" spans="1:15" ht="30">
      <c r="A633" s="77" t="s">
        <v>139</v>
      </c>
      <c r="B633" s="51" t="s">
        <v>4</v>
      </c>
      <c r="C633" s="51" t="s">
        <v>73</v>
      </c>
      <c r="D633" s="51" t="s">
        <v>69</v>
      </c>
      <c r="E633" s="51" t="s">
        <v>387</v>
      </c>
      <c r="F633" s="51" t="s">
        <v>138</v>
      </c>
      <c r="G633" s="51"/>
      <c r="H633" s="53"/>
      <c r="I633" s="57">
        <f t="shared" si="94"/>
        <v>0</v>
      </c>
      <c r="J633" s="57">
        <f t="shared" si="94"/>
        <v>9150</v>
      </c>
      <c r="K633" s="57">
        <f t="shared" si="91"/>
        <v>9150</v>
      </c>
      <c r="L633" s="138"/>
      <c r="M633" s="138"/>
      <c r="N633" s="173"/>
      <c r="O633" s="168"/>
    </row>
    <row r="634" spans="1:15" ht="18">
      <c r="A634" s="208" t="s">
        <v>119</v>
      </c>
      <c r="B634" s="52" t="s">
        <v>4</v>
      </c>
      <c r="C634" s="52" t="s">
        <v>73</v>
      </c>
      <c r="D634" s="52" t="s">
        <v>69</v>
      </c>
      <c r="E634" s="52" t="s">
        <v>387</v>
      </c>
      <c r="F634" s="52" t="s">
        <v>138</v>
      </c>
      <c r="G634" s="52" t="s">
        <v>103</v>
      </c>
      <c r="H634" s="53"/>
      <c r="I634" s="59">
        <v>0</v>
      </c>
      <c r="J634" s="59">
        <v>9150</v>
      </c>
      <c r="K634" s="59">
        <f t="shared" si="91"/>
        <v>9150</v>
      </c>
      <c r="L634" s="138"/>
      <c r="M634" s="138"/>
      <c r="N634" s="173"/>
      <c r="O634" s="168"/>
    </row>
    <row r="635" spans="1:15" ht="60">
      <c r="A635" s="87" t="s">
        <v>454</v>
      </c>
      <c r="B635" s="51" t="s">
        <v>4</v>
      </c>
      <c r="C635" s="51" t="s">
        <v>73</v>
      </c>
      <c r="D635" s="51" t="s">
        <v>69</v>
      </c>
      <c r="E635" s="51" t="s">
        <v>10</v>
      </c>
      <c r="F635" s="51"/>
      <c r="G635" s="51"/>
      <c r="H635" s="53"/>
      <c r="I635" s="57">
        <f aca="true" t="shared" si="95" ref="I635:J639">I636</f>
        <v>0</v>
      </c>
      <c r="J635" s="57">
        <f t="shared" si="95"/>
        <v>183.6</v>
      </c>
      <c r="K635" s="57">
        <f t="shared" si="91"/>
        <v>183.6</v>
      </c>
      <c r="L635" s="138"/>
      <c r="M635" s="138"/>
      <c r="N635" s="173"/>
      <c r="O635" s="168"/>
    </row>
    <row r="636" spans="1:15" ht="75">
      <c r="A636" s="77" t="s">
        <v>11</v>
      </c>
      <c r="B636" s="51" t="s">
        <v>4</v>
      </c>
      <c r="C636" s="51" t="s">
        <v>73</v>
      </c>
      <c r="D636" s="51" t="s">
        <v>69</v>
      </c>
      <c r="E636" s="51" t="s">
        <v>12</v>
      </c>
      <c r="F636" s="51"/>
      <c r="G636" s="51"/>
      <c r="H636" s="53"/>
      <c r="I636" s="57">
        <f t="shared" si="95"/>
        <v>0</v>
      </c>
      <c r="J636" s="57">
        <f t="shared" si="95"/>
        <v>183.6</v>
      </c>
      <c r="K636" s="57">
        <f t="shared" si="91"/>
        <v>183.6</v>
      </c>
      <c r="L636" s="138"/>
      <c r="M636" s="138"/>
      <c r="N636" s="173"/>
      <c r="O636" s="168"/>
    </row>
    <row r="637" spans="1:15" ht="18">
      <c r="A637" s="77" t="s">
        <v>312</v>
      </c>
      <c r="B637" s="51" t="s">
        <v>4</v>
      </c>
      <c r="C637" s="51" t="s">
        <v>73</v>
      </c>
      <c r="D637" s="51" t="s">
        <v>69</v>
      </c>
      <c r="E637" s="51" t="s">
        <v>13</v>
      </c>
      <c r="F637" s="51"/>
      <c r="G637" s="51"/>
      <c r="H637" s="53"/>
      <c r="I637" s="57">
        <f t="shared" si="95"/>
        <v>0</v>
      </c>
      <c r="J637" s="57">
        <f t="shared" si="95"/>
        <v>183.6</v>
      </c>
      <c r="K637" s="57">
        <f t="shared" si="91"/>
        <v>183.6</v>
      </c>
      <c r="L637" s="138"/>
      <c r="M637" s="138"/>
      <c r="N637" s="173"/>
      <c r="O637" s="168"/>
    </row>
    <row r="638" spans="1:15" ht="30">
      <c r="A638" s="200" t="s">
        <v>135</v>
      </c>
      <c r="B638" s="51" t="s">
        <v>4</v>
      </c>
      <c r="C638" s="51" t="s">
        <v>73</v>
      </c>
      <c r="D638" s="51" t="s">
        <v>69</v>
      </c>
      <c r="E638" s="51" t="s">
        <v>13</v>
      </c>
      <c r="F638" s="51" t="s">
        <v>136</v>
      </c>
      <c r="G638" s="51"/>
      <c r="H638" s="53"/>
      <c r="I638" s="57">
        <f t="shared" si="95"/>
        <v>0</v>
      </c>
      <c r="J638" s="57">
        <f t="shared" si="95"/>
        <v>183.6</v>
      </c>
      <c r="K638" s="57">
        <f t="shared" si="91"/>
        <v>183.6</v>
      </c>
      <c r="L638" s="138"/>
      <c r="M638" s="138"/>
      <c r="N638" s="173"/>
      <c r="O638" s="168"/>
    </row>
    <row r="639" spans="1:15" ht="30">
      <c r="A639" s="77" t="s">
        <v>139</v>
      </c>
      <c r="B639" s="51" t="s">
        <v>4</v>
      </c>
      <c r="C639" s="51" t="s">
        <v>73</v>
      </c>
      <c r="D639" s="51" t="s">
        <v>69</v>
      </c>
      <c r="E639" s="51" t="s">
        <v>13</v>
      </c>
      <c r="F639" s="51" t="s">
        <v>138</v>
      </c>
      <c r="G639" s="51"/>
      <c r="H639" s="53"/>
      <c r="I639" s="57">
        <f t="shared" si="95"/>
        <v>0</v>
      </c>
      <c r="J639" s="57">
        <f t="shared" si="95"/>
        <v>183.6</v>
      </c>
      <c r="K639" s="57">
        <f t="shared" si="91"/>
        <v>183.6</v>
      </c>
      <c r="L639" s="138"/>
      <c r="M639" s="138"/>
      <c r="N639" s="173"/>
      <c r="O639" s="168"/>
    </row>
    <row r="640" spans="1:15" ht="30">
      <c r="A640" s="208" t="s">
        <v>119</v>
      </c>
      <c r="B640" s="52" t="s">
        <v>4</v>
      </c>
      <c r="C640" s="52" t="s">
        <v>73</v>
      </c>
      <c r="D640" s="52" t="s">
        <v>69</v>
      </c>
      <c r="E640" s="52" t="s">
        <v>13</v>
      </c>
      <c r="F640" s="52" t="s">
        <v>138</v>
      </c>
      <c r="G640" s="52" t="s">
        <v>103</v>
      </c>
      <c r="H640" s="53"/>
      <c r="I640" s="59">
        <v>0</v>
      </c>
      <c r="J640" s="59">
        <v>183.6</v>
      </c>
      <c r="K640" s="59">
        <f t="shared" si="91"/>
        <v>183.6</v>
      </c>
      <c r="L640" s="138"/>
      <c r="M640" s="138"/>
      <c r="N640" s="173"/>
      <c r="O640" s="168"/>
    </row>
    <row r="641" spans="1:15" ht="28.5">
      <c r="A641" s="207" t="s">
        <v>282</v>
      </c>
      <c r="B641" s="53" t="s">
        <v>4</v>
      </c>
      <c r="C641" s="53" t="s">
        <v>73</v>
      </c>
      <c r="D641" s="53" t="s">
        <v>73</v>
      </c>
      <c r="E641" s="53"/>
      <c r="F641" s="53"/>
      <c r="G641" s="53"/>
      <c r="H641" s="53"/>
      <c r="I641" s="54">
        <f>I642</f>
        <v>0</v>
      </c>
      <c r="J641" s="54">
        <f>J642</f>
        <v>5329.2</v>
      </c>
      <c r="K641" s="54">
        <f t="shared" si="91"/>
        <v>5329.2</v>
      </c>
      <c r="L641" s="138"/>
      <c r="M641" s="138"/>
      <c r="N641" s="173"/>
      <c r="O641" s="168"/>
    </row>
    <row r="642" spans="1:15" ht="30">
      <c r="A642" s="200" t="s">
        <v>37</v>
      </c>
      <c r="B642" s="51" t="s">
        <v>4</v>
      </c>
      <c r="C642" s="51" t="s">
        <v>73</v>
      </c>
      <c r="D642" s="51" t="s">
        <v>73</v>
      </c>
      <c r="E642" s="51" t="s">
        <v>283</v>
      </c>
      <c r="F642" s="51"/>
      <c r="G642" s="51"/>
      <c r="H642" s="51"/>
      <c r="I642" s="57">
        <f>I643</f>
        <v>0</v>
      </c>
      <c r="J642" s="57">
        <f>J643</f>
        <v>5329.2</v>
      </c>
      <c r="K642" s="57">
        <f t="shared" si="91"/>
        <v>5329.2</v>
      </c>
      <c r="L642" s="138"/>
      <c r="M642" s="138"/>
      <c r="N642" s="173"/>
      <c r="O642" s="168"/>
    </row>
    <row r="643" spans="1:15" ht="45">
      <c r="A643" s="200" t="s">
        <v>132</v>
      </c>
      <c r="B643" s="51" t="s">
        <v>4</v>
      </c>
      <c r="C643" s="51" t="s">
        <v>73</v>
      </c>
      <c r="D643" s="51" t="s">
        <v>73</v>
      </c>
      <c r="E643" s="51" t="s">
        <v>284</v>
      </c>
      <c r="F643" s="51"/>
      <c r="G643" s="51"/>
      <c r="H643" s="51"/>
      <c r="I643" s="56">
        <f>I645+I647</f>
        <v>0</v>
      </c>
      <c r="J643" s="56">
        <f>J645+J647</f>
        <v>5329.2</v>
      </c>
      <c r="K643" s="57">
        <f t="shared" si="91"/>
        <v>5329.2</v>
      </c>
      <c r="L643" s="138"/>
      <c r="M643" s="138"/>
      <c r="N643" s="167"/>
      <c r="O643" s="166"/>
    </row>
    <row r="644" spans="1:15" ht="90">
      <c r="A644" s="200" t="s">
        <v>267</v>
      </c>
      <c r="B644" s="51" t="s">
        <v>4</v>
      </c>
      <c r="C644" s="51" t="s">
        <v>73</v>
      </c>
      <c r="D644" s="51" t="s">
        <v>73</v>
      </c>
      <c r="E644" s="51" t="s">
        <v>284</v>
      </c>
      <c r="F644" s="51" t="s">
        <v>133</v>
      </c>
      <c r="G644" s="51"/>
      <c r="H644" s="51"/>
      <c r="I644" s="57">
        <f>I645</f>
        <v>0</v>
      </c>
      <c r="J644" s="57">
        <f>J645</f>
        <v>5199.9</v>
      </c>
      <c r="K644" s="57">
        <f t="shared" si="91"/>
        <v>5199.9</v>
      </c>
      <c r="L644" s="138"/>
      <c r="M644" s="138"/>
      <c r="N644" s="167"/>
      <c r="O644" s="166"/>
    </row>
    <row r="645" spans="1:15" ht="30">
      <c r="A645" s="200" t="s">
        <v>137</v>
      </c>
      <c r="B645" s="51" t="s">
        <v>4</v>
      </c>
      <c r="C645" s="51" t="s">
        <v>73</v>
      </c>
      <c r="D645" s="51" t="s">
        <v>73</v>
      </c>
      <c r="E645" s="51" t="s">
        <v>284</v>
      </c>
      <c r="F645" s="51" t="s">
        <v>134</v>
      </c>
      <c r="G645" s="51"/>
      <c r="H645" s="51"/>
      <c r="I645" s="57">
        <f>I646</f>
        <v>0</v>
      </c>
      <c r="J645" s="57">
        <f>J646</f>
        <v>5199.9</v>
      </c>
      <c r="K645" s="57">
        <f t="shared" si="91"/>
        <v>5199.9</v>
      </c>
      <c r="L645" s="138"/>
      <c r="M645" s="138"/>
      <c r="N645" s="167"/>
      <c r="O645" s="166"/>
    </row>
    <row r="646" spans="1:15" ht="18">
      <c r="A646" s="78" t="s">
        <v>119</v>
      </c>
      <c r="B646" s="52" t="s">
        <v>4</v>
      </c>
      <c r="C646" s="51" t="s">
        <v>73</v>
      </c>
      <c r="D646" s="51" t="s">
        <v>73</v>
      </c>
      <c r="E646" s="52" t="s">
        <v>284</v>
      </c>
      <c r="F646" s="52" t="s">
        <v>134</v>
      </c>
      <c r="G646" s="52" t="s">
        <v>103</v>
      </c>
      <c r="H646" s="52"/>
      <c r="I646" s="58">
        <v>0</v>
      </c>
      <c r="J646" s="58">
        <v>5199.9</v>
      </c>
      <c r="K646" s="59">
        <f t="shared" si="91"/>
        <v>5199.9</v>
      </c>
      <c r="L646" s="138"/>
      <c r="M646" s="138"/>
      <c r="N646" s="167"/>
      <c r="O646" s="166"/>
    </row>
    <row r="647" spans="1:15" ht="30">
      <c r="A647" s="200" t="s">
        <v>135</v>
      </c>
      <c r="B647" s="51" t="s">
        <v>4</v>
      </c>
      <c r="C647" s="51" t="s">
        <v>73</v>
      </c>
      <c r="D647" s="51" t="s">
        <v>73</v>
      </c>
      <c r="E647" s="51" t="s">
        <v>284</v>
      </c>
      <c r="F647" s="51" t="s">
        <v>136</v>
      </c>
      <c r="G647" s="51"/>
      <c r="H647" s="51"/>
      <c r="I647" s="57">
        <f>I648</f>
        <v>0</v>
      </c>
      <c r="J647" s="57">
        <f>J648</f>
        <v>129.3</v>
      </c>
      <c r="K647" s="57">
        <f t="shared" si="91"/>
        <v>129.3</v>
      </c>
      <c r="L647" s="138"/>
      <c r="M647" s="138"/>
      <c r="N647" s="167"/>
      <c r="O647" s="166"/>
    </row>
    <row r="648" spans="1:15" ht="30">
      <c r="A648" s="77" t="s">
        <v>139</v>
      </c>
      <c r="B648" s="51" t="s">
        <v>4</v>
      </c>
      <c r="C648" s="51" t="s">
        <v>73</v>
      </c>
      <c r="D648" s="51" t="s">
        <v>73</v>
      </c>
      <c r="E648" s="51" t="s">
        <v>284</v>
      </c>
      <c r="F648" s="51" t="s">
        <v>138</v>
      </c>
      <c r="G648" s="51"/>
      <c r="H648" s="51"/>
      <c r="I648" s="57">
        <f>I649</f>
        <v>0</v>
      </c>
      <c r="J648" s="57">
        <f>J649</f>
        <v>129.3</v>
      </c>
      <c r="K648" s="57">
        <f t="shared" si="91"/>
        <v>129.3</v>
      </c>
      <c r="L648" s="138"/>
      <c r="M648" s="138"/>
      <c r="N648" s="139"/>
      <c r="O648" s="168"/>
    </row>
    <row r="649" spans="1:15" ht="18">
      <c r="A649" s="78" t="s">
        <v>119</v>
      </c>
      <c r="B649" s="52" t="s">
        <v>4</v>
      </c>
      <c r="C649" s="51" t="s">
        <v>73</v>
      </c>
      <c r="D649" s="51" t="s">
        <v>73</v>
      </c>
      <c r="E649" s="52" t="s">
        <v>284</v>
      </c>
      <c r="F649" s="52" t="s">
        <v>138</v>
      </c>
      <c r="G649" s="52" t="s">
        <v>103</v>
      </c>
      <c r="H649" s="52"/>
      <c r="I649" s="59">
        <v>0</v>
      </c>
      <c r="J649" s="59">
        <v>129.3</v>
      </c>
      <c r="K649" s="59">
        <f t="shared" si="91"/>
        <v>129.3</v>
      </c>
      <c r="L649" s="138"/>
      <c r="M649" s="138"/>
      <c r="N649" s="139"/>
      <c r="O649" s="168"/>
    </row>
    <row r="650" spans="1:15" ht="57.75">
      <c r="A650" s="82" t="s">
        <v>184</v>
      </c>
      <c r="B650" s="53" t="s">
        <v>432</v>
      </c>
      <c r="C650" s="51"/>
      <c r="D650" s="51"/>
      <c r="E650" s="51"/>
      <c r="F650" s="51"/>
      <c r="G650" s="51"/>
      <c r="H650" s="51"/>
      <c r="I650" s="54">
        <f>I653+I743+I838</f>
        <v>72962</v>
      </c>
      <c r="J650" s="54">
        <f>J653+J743+J838</f>
        <v>419.29999999999995</v>
      </c>
      <c r="K650" s="54">
        <f aca="true" t="shared" si="96" ref="K650:K693">I650+J650</f>
        <v>73381.3</v>
      </c>
      <c r="L650" s="138"/>
      <c r="M650" s="138"/>
      <c r="N650" s="136"/>
      <c r="O650" s="168"/>
    </row>
    <row r="651" spans="1:15" ht="18">
      <c r="A651" s="207" t="s">
        <v>119</v>
      </c>
      <c r="B651" s="53" t="s">
        <v>432</v>
      </c>
      <c r="C651" s="53"/>
      <c r="D651" s="53"/>
      <c r="E651" s="53"/>
      <c r="F651" s="53"/>
      <c r="G651" s="53" t="s">
        <v>103</v>
      </c>
      <c r="H651" s="51"/>
      <c r="I651" s="54">
        <f>I665+I676+I687+I695+I700+I705+I710+I716+I721+I726+I731+I737+I742+I756+I761+I766+I776+I786+I796+I799+I802+I808+I817+I820+I823+I831+I834+I837+I849+I859+I852+I811+I749+I846+I854+I772+I782+I672+I661+I683+I827+I792</f>
        <v>72962</v>
      </c>
      <c r="J651" s="54">
        <f>J665+J676+J687+J695+J700+J705+J710+J716+J721+J726+J731+J737+J742+J756+J761+J766+J776+J786+J796+J799+J802+J808+J817+J820+J823+J831+J834+J837+J849+J859+J852+J811+J749+J846+J854+J772+J782+J672+J661+J683+J827+J792</f>
        <v>419.3</v>
      </c>
      <c r="K651" s="54">
        <f t="shared" si="96"/>
        <v>73381.3</v>
      </c>
      <c r="L651" s="138"/>
      <c r="M651" s="138"/>
      <c r="N651" s="136"/>
      <c r="O651" s="168"/>
    </row>
    <row r="652" spans="1:15" ht="18">
      <c r="A652" s="207" t="s">
        <v>120</v>
      </c>
      <c r="B652" s="53" t="s">
        <v>432</v>
      </c>
      <c r="C652" s="53"/>
      <c r="D652" s="53"/>
      <c r="E652" s="53"/>
      <c r="F652" s="53"/>
      <c r="G652" s="53" t="s">
        <v>104</v>
      </c>
      <c r="H652" s="51"/>
      <c r="I652" s="54">
        <v>0</v>
      </c>
      <c r="J652" s="54">
        <v>0</v>
      </c>
      <c r="K652" s="54">
        <f t="shared" si="96"/>
        <v>0</v>
      </c>
      <c r="L652" s="138"/>
      <c r="M652" s="138"/>
      <c r="N652" s="136"/>
      <c r="O652" s="168"/>
    </row>
    <row r="653" spans="1:15" ht="18">
      <c r="A653" s="207" t="s">
        <v>59</v>
      </c>
      <c r="B653" s="53" t="s">
        <v>432</v>
      </c>
      <c r="C653" s="53" t="s">
        <v>75</v>
      </c>
      <c r="D653" s="51"/>
      <c r="E653" s="51"/>
      <c r="F653" s="51"/>
      <c r="G653" s="51"/>
      <c r="H653" s="51"/>
      <c r="I653" s="54">
        <f>I654+I688</f>
        <v>39573</v>
      </c>
      <c r="J653" s="54">
        <f>J654+J688</f>
        <v>131</v>
      </c>
      <c r="K653" s="54">
        <f t="shared" si="96"/>
        <v>39704</v>
      </c>
      <c r="L653" s="138"/>
      <c r="M653" s="138"/>
      <c r="N653" s="173"/>
      <c r="O653" s="168"/>
    </row>
    <row r="654" spans="1:15" ht="18">
      <c r="A654" s="207" t="s">
        <v>445</v>
      </c>
      <c r="B654" s="53" t="s">
        <v>432</v>
      </c>
      <c r="C654" s="53" t="s">
        <v>75</v>
      </c>
      <c r="D654" s="53" t="s">
        <v>69</v>
      </c>
      <c r="E654" s="53"/>
      <c r="F654" s="53"/>
      <c r="G654" s="53"/>
      <c r="H654" s="51"/>
      <c r="I654" s="54">
        <f>I655+I666+I677</f>
        <v>39343</v>
      </c>
      <c r="J654" s="54">
        <f>J655+J666+J677</f>
        <v>131</v>
      </c>
      <c r="K654" s="54">
        <f t="shared" si="96"/>
        <v>39474</v>
      </c>
      <c r="L654" s="138"/>
      <c r="M654" s="138"/>
      <c r="N654" s="136"/>
      <c r="O654" s="168"/>
    </row>
    <row r="655" spans="1:15" ht="45">
      <c r="A655" s="200" t="s">
        <v>186</v>
      </c>
      <c r="B655" s="51" t="s">
        <v>432</v>
      </c>
      <c r="C655" s="51" t="s">
        <v>75</v>
      </c>
      <c r="D655" s="51" t="s">
        <v>69</v>
      </c>
      <c r="E655" s="51" t="s">
        <v>289</v>
      </c>
      <c r="F655" s="51"/>
      <c r="G655" s="51"/>
      <c r="H655" s="51"/>
      <c r="I655" s="57">
        <f aca="true" t="shared" si="97" ref="I655:J664">I656</f>
        <v>7335.4</v>
      </c>
      <c r="J655" s="57">
        <f t="shared" si="97"/>
        <v>53.6</v>
      </c>
      <c r="K655" s="57">
        <f t="shared" si="96"/>
        <v>7389</v>
      </c>
      <c r="L655" s="138"/>
      <c r="M655" s="138"/>
      <c r="N655" s="136"/>
      <c r="O655" s="168"/>
    </row>
    <row r="656" spans="1:15" ht="60">
      <c r="A656" s="77" t="s">
        <v>170</v>
      </c>
      <c r="B656" s="51" t="s">
        <v>432</v>
      </c>
      <c r="C656" s="51" t="s">
        <v>75</v>
      </c>
      <c r="D656" s="51" t="s">
        <v>69</v>
      </c>
      <c r="E656" s="51" t="s">
        <v>269</v>
      </c>
      <c r="F656" s="51"/>
      <c r="G656" s="51"/>
      <c r="H656" s="51"/>
      <c r="I656" s="57">
        <f t="shared" si="97"/>
        <v>7335.4</v>
      </c>
      <c r="J656" s="57">
        <f t="shared" si="97"/>
        <v>53.6</v>
      </c>
      <c r="K656" s="57">
        <f t="shared" si="96"/>
        <v>7389</v>
      </c>
      <c r="L656" s="138"/>
      <c r="M656" s="138"/>
      <c r="N656" s="136"/>
      <c r="O656" s="168"/>
    </row>
    <row r="657" spans="1:15" ht="60">
      <c r="A657" s="200" t="s">
        <v>171</v>
      </c>
      <c r="B657" s="51" t="s">
        <v>432</v>
      </c>
      <c r="C657" s="51" t="s">
        <v>75</v>
      </c>
      <c r="D657" s="51" t="s">
        <v>69</v>
      </c>
      <c r="E657" s="51" t="s">
        <v>270</v>
      </c>
      <c r="F657" s="51"/>
      <c r="G657" s="51"/>
      <c r="H657" s="51"/>
      <c r="I657" s="57">
        <f>I662+I658</f>
        <v>7335.4</v>
      </c>
      <c r="J657" s="57">
        <f>J662+J658</f>
        <v>53.6</v>
      </c>
      <c r="K657" s="57">
        <f t="shared" si="96"/>
        <v>7389</v>
      </c>
      <c r="L657" s="138"/>
      <c r="M657" s="138"/>
      <c r="N657" s="136"/>
      <c r="O657" s="168"/>
    </row>
    <row r="658" spans="1:15" ht="18">
      <c r="A658" s="200" t="s">
        <v>312</v>
      </c>
      <c r="B658" s="51" t="s">
        <v>432</v>
      </c>
      <c r="C658" s="51" t="s">
        <v>75</v>
      </c>
      <c r="D658" s="51" t="s">
        <v>69</v>
      </c>
      <c r="E658" s="51" t="s">
        <v>506</v>
      </c>
      <c r="F658" s="52"/>
      <c r="G658" s="52"/>
      <c r="H658" s="51"/>
      <c r="I658" s="57">
        <f aca="true" t="shared" si="98" ref="I658:K660">I659</f>
        <v>0</v>
      </c>
      <c r="J658" s="57">
        <f t="shared" si="98"/>
        <v>53.6</v>
      </c>
      <c r="K658" s="57">
        <f t="shared" si="98"/>
        <v>53.6</v>
      </c>
      <c r="L658" s="138"/>
      <c r="M658" s="138"/>
      <c r="N658" s="136"/>
      <c r="O658" s="168"/>
    </row>
    <row r="659" spans="1:15" ht="45">
      <c r="A659" s="200" t="s">
        <v>142</v>
      </c>
      <c r="B659" s="51" t="s">
        <v>432</v>
      </c>
      <c r="C659" s="51" t="s">
        <v>75</v>
      </c>
      <c r="D659" s="51" t="s">
        <v>69</v>
      </c>
      <c r="E659" s="51" t="s">
        <v>506</v>
      </c>
      <c r="F659" s="51" t="s">
        <v>141</v>
      </c>
      <c r="G659" s="51"/>
      <c r="H659" s="51"/>
      <c r="I659" s="57">
        <f t="shared" si="98"/>
        <v>0</v>
      </c>
      <c r="J659" s="57">
        <f t="shared" si="98"/>
        <v>53.6</v>
      </c>
      <c r="K659" s="57">
        <f t="shared" si="98"/>
        <v>53.6</v>
      </c>
      <c r="L659" s="138"/>
      <c r="M659" s="138"/>
      <c r="N659" s="136"/>
      <c r="O659" s="168"/>
    </row>
    <row r="660" spans="1:15" ht="18">
      <c r="A660" s="200" t="s">
        <v>144</v>
      </c>
      <c r="B660" s="51" t="s">
        <v>432</v>
      </c>
      <c r="C660" s="51" t="s">
        <v>75</v>
      </c>
      <c r="D660" s="51" t="s">
        <v>69</v>
      </c>
      <c r="E660" s="51" t="s">
        <v>507</v>
      </c>
      <c r="F660" s="51" t="s">
        <v>143</v>
      </c>
      <c r="G660" s="51"/>
      <c r="H660" s="51"/>
      <c r="I660" s="57">
        <f t="shared" si="98"/>
        <v>0</v>
      </c>
      <c r="J660" s="57">
        <f t="shared" si="98"/>
        <v>53.6</v>
      </c>
      <c r="K660" s="57">
        <f t="shared" si="98"/>
        <v>53.6</v>
      </c>
      <c r="L660" s="138"/>
      <c r="M660" s="138"/>
      <c r="N660" s="136"/>
      <c r="O660" s="168"/>
    </row>
    <row r="661" spans="1:15" ht="18">
      <c r="A661" s="78" t="s">
        <v>119</v>
      </c>
      <c r="B661" s="51" t="s">
        <v>432</v>
      </c>
      <c r="C661" s="52" t="s">
        <v>75</v>
      </c>
      <c r="D661" s="52" t="s">
        <v>69</v>
      </c>
      <c r="E661" s="52" t="s">
        <v>507</v>
      </c>
      <c r="F661" s="52" t="s">
        <v>143</v>
      </c>
      <c r="G661" s="52" t="s">
        <v>103</v>
      </c>
      <c r="H661" s="51"/>
      <c r="I661" s="59">
        <v>0</v>
      </c>
      <c r="J661" s="59">
        <v>53.6</v>
      </c>
      <c r="K661" s="59">
        <f>I661+J661</f>
        <v>53.6</v>
      </c>
      <c r="L661" s="138"/>
      <c r="M661" s="138"/>
      <c r="N661" s="136"/>
      <c r="O661" s="168"/>
    </row>
    <row r="662" spans="1:15" ht="18">
      <c r="A662" s="200" t="s">
        <v>312</v>
      </c>
      <c r="B662" s="51" t="s">
        <v>432</v>
      </c>
      <c r="C662" s="51" t="s">
        <v>75</v>
      </c>
      <c r="D662" s="51" t="s">
        <v>69</v>
      </c>
      <c r="E662" s="51" t="s">
        <v>271</v>
      </c>
      <c r="F662" s="52"/>
      <c r="G662" s="52"/>
      <c r="H662" s="51"/>
      <c r="I662" s="57">
        <f t="shared" si="97"/>
        <v>7335.4</v>
      </c>
      <c r="J662" s="57">
        <f t="shared" si="97"/>
        <v>0</v>
      </c>
      <c r="K662" s="57">
        <f t="shared" si="96"/>
        <v>7335.4</v>
      </c>
      <c r="L662" s="138"/>
      <c r="M662" s="138"/>
      <c r="N662" s="136"/>
      <c r="O662" s="168"/>
    </row>
    <row r="663" spans="1:15" ht="45">
      <c r="A663" s="200" t="s">
        <v>142</v>
      </c>
      <c r="B663" s="51" t="s">
        <v>432</v>
      </c>
      <c r="C663" s="51" t="s">
        <v>75</v>
      </c>
      <c r="D663" s="51" t="s">
        <v>69</v>
      </c>
      <c r="E663" s="51" t="s">
        <v>271</v>
      </c>
      <c r="F663" s="51" t="s">
        <v>141</v>
      </c>
      <c r="G663" s="51"/>
      <c r="H663" s="51"/>
      <c r="I663" s="57">
        <f t="shared" si="97"/>
        <v>7335.4</v>
      </c>
      <c r="J663" s="57">
        <f t="shared" si="97"/>
        <v>0</v>
      </c>
      <c r="K663" s="57">
        <f t="shared" si="96"/>
        <v>7335.4</v>
      </c>
      <c r="L663" s="138"/>
      <c r="M663" s="138"/>
      <c r="N663" s="136"/>
      <c r="O663" s="168"/>
    </row>
    <row r="664" spans="1:15" ht="18">
      <c r="A664" s="200" t="s">
        <v>144</v>
      </c>
      <c r="B664" s="51" t="s">
        <v>432</v>
      </c>
      <c r="C664" s="51" t="s">
        <v>75</v>
      </c>
      <c r="D664" s="51" t="s">
        <v>69</v>
      </c>
      <c r="E664" s="51" t="s">
        <v>272</v>
      </c>
      <c r="F664" s="51" t="s">
        <v>143</v>
      </c>
      <c r="G664" s="51"/>
      <c r="H664" s="51"/>
      <c r="I664" s="57">
        <f t="shared" si="97"/>
        <v>7335.4</v>
      </c>
      <c r="J664" s="57">
        <f t="shared" si="97"/>
        <v>0</v>
      </c>
      <c r="K664" s="57">
        <f t="shared" si="96"/>
        <v>7335.4</v>
      </c>
      <c r="L664" s="138"/>
      <c r="M664" s="138"/>
      <c r="N664" s="169"/>
      <c r="O664" s="168"/>
    </row>
    <row r="665" spans="1:15" ht="18">
      <c r="A665" s="78" t="s">
        <v>119</v>
      </c>
      <c r="B665" s="51" t="s">
        <v>432</v>
      </c>
      <c r="C665" s="52" t="s">
        <v>75</v>
      </c>
      <c r="D665" s="52" t="s">
        <v>69</v>
      </c>
      <c r="E665" s="52" t="s">
        <v>272</v>
      </c>
      <c r="F665" s="52" t="s">
        <v>143</v>
      </c>
      <c r="G665" s="52" t="s">
        <v>103</v>
      </c>
      <c r="H665" s="51"/>
      <c r="I665" s="59">
        <v>7335.4</v>
      </c>
      <c r="J665" s="59">
        <v>0</v>
      </c>
      <c r="K665" s="59">
        <f t="shared" si="96"/>
        <v>7335.4</v>
      </c>
      <c r="L665" s="138"/>
      <c r="M665" s="138"/>
      <c r="N665" s="167"/>
      <c r="O665" s="166"/>
    </row>
    <row r="666" spans="1:15" ht="45">
      <c r="A666" s="200" t="s">
        <v>203</v>
      </c>
      <c r="B666" s="51" t="s">
        <v>432</v>
      </c>
      <c r="C666" s="51" t="s">
        <v>75</v>
      </c>
      <c r="D666" s="51" t="s">
        <v>69</v>
      </c>
      <c r="E666" s="51" t="s">
        <v>333</v>
      </c>
      <c r="F666" s="51"/>
      <c r="G666" s="51"/>
      <c r="H666" s="51"/>
      <c r="I666" s="57">
        <f aca="true" t="shared" si="99" ref="I666:J675">I667</f>
        <v>22032.8</v>
      </c>
      <c r="J666" s="57">
        <f t="shared" si="99"/>
        <v>64.1</v>
      </c>
      <c r="K666" s="57">
        <f t="shared" si="96"/>
        <v>22096.899999999998</v>
      </c>
      <c r="L666" s="138"/>
      <c r="M666" s="138"/>
      <c r="N666" s="139"/>
      <c r="O666" s="168"/>
    </row>
    <row r="667" spans="1:15" ht="60">
      <c r="A667" s="200" t="s">
        <v>39</v>
      </c>
      <c r="B667" s="51" t="s">
        <v>432</v>
      </c>
      <c r="C667" s="51" t="s">
        <v>75</v>
      </c>
      <c r="D667" s="51" t="s">
        <v>69</v>
      </c>
      <c r="E667" s="51" t="s">
        <v>333</v>
      </c>
      <c r="F667" s="51"/>
      <c r="G667" s="51"/>
      <c r="H667" s="51"/>
      <c r="I667" s="57">
        <f t="shared" si="99"/>
        <v>22032.8</v>
      </c>
      <c r="J667" s="57">
        <f t="shared" si="99"/>
        <v>64.1</v>
      </c>
      <c r="K667" s="57">
        <f t="shared" si="96"/>
        <v>22096.899999999998</v>
      </c>
      <c r="L667" s="138"/>
      <c r="M667" s="138"/>
      <c r="N667" s="136"/>
      <c r="O667" s="168"/>
    </row>
    <row r="668" spans="1:15" ht="75">
      <c r="A668" s="200" t="s">
        <v>219</v>
      </c>
      <c r="B668" s="51" t="s">
        <v>432</v>
      </c>
      <c r="C668" s="51" t="s">
        <v>75</v>
      </c>
      <c r="D668" s="51" t="s">
        <v>69</v>
      </c>
      <c r="E668" s="51" t="s">
        <v>336</v>
      </c>
      <c r="F668" s="51"/>
      <c r="G668" s="51"/>
      <c r="H668" s="51"/>
      <c r="I668" s="57">
        <f>I673+I669</f>
        <v>22032.8</v>
      </c>
      <c r="J668" s="57">
        <f>J673+J669</f>
        <v>64.1</v>
      </c>
      <c r="K668" s="57">
        <f t="shared" si="96"/>
        <v>22096.899999999998</v>
      </c>
      <c r="L668" s="138"/>
      <c r="M668" s="138"/>
      <c r="N668" s="136"/>
      <c r="O668" s="168"/>
    </row>
    <row r="669" spans="1:15" ht="18">
      <c r="A669" s="77" t="s">
        <v>312</v>
      </c>
      <c r="B669" s="51" t="s">
        <v>432</v>
      </c>
      <c r="C669" s="51" t="s">
        <v>75</v>
      </c>
      <c r="D669" s="51" t="s">
        <v>69</v>
      </c>
      <c r="E669" s="51" t="s">
        <v>505</v>
      </c>
      <c r="F669" s="51"/>
      <c r="G669" s="51"/>
      <c r="H669" s="51"/>
      <c r="I669" s="57">
        <f aca="true" t="shared" si="100" ref="I669:K671">I670</f>
        <v>0</v>
      </c>
      <c r="J669" s="57">
        <f t="shared" si="100"/>
        <v>64.1</v>
      </c>
      <c r="K669" s="57">
        <f t="shared" si="100"/>
        <v>64.1</v>
      </c>
      <c r="L669" s="138"/>
      <c r="M669" s="138"/>
      <c r="N669" s="136"/>
      <c r="O669" s="168"/>
    </row>
    <row r="670" spans="1:15" ht="45">
      <c r="A670" s="200" t="s">
        <v>142</v>
      </c>
      <c r="B670" s="51" t="s">
        <v>432</v>
      </c>
      <c r="C670" s="51" t="s">
        <v>75</v>
      </c>
      <c r="D670" s="51" t="s">
        <v>69</v>
      </c>
      <c r="E670" s="51" t="s">
        <v>505</v>
      </c>
      <c r="F670" s="51" t="s">
        <v>141</v>
      </c>
      <c r="G670" s="51"/>
      <c r="H670" s="51"/>
      <c r="I670" s="57">
        <f t="shared" si="100"/>
        <v>0</v>
      </c>
      <c r="J670" s="57">
        <f t="shared" si="100"/>
        <v>64.1</v>
      </c>
      <c r="K670" s="57">
        <f t="shared" si="100"/>
        <v>64.1</v>
      </c>
      <c r="L670" s="138"/>
      <c r="M670" s="138"/>
      <c r="N670" s="136"/>
      <c r="O670" s="168"/>
    </row>
    <row r="671" spans="1:15" ht="18">
      <c r="A671" s="200" t="s">
        <v>144</v>
      </c>
      <c r="B671" s="51" t="s">
        <v>432</v>
      </c>
      <c r="C671" s="51" t="s">
        <v>75</v>
      </c>
      <c r="D671" s="51" t="s">
        <v>69</v>
      </c>
      <c r="E671" s="51" t="s">
        <v>505</v>
      </c>
      <c r="F671" s="51" t="s">
        <v>143</v>
      </c>
      <c r="G671" s="51"/>
      <c r="H671" s="51"/>
      <c r="I671" s="57">
        <f t="shared" si="100"/>
        <v>0</v>
      </c>
      <c r="J671" s="57">
        <f t="shared" si="100"/>
        <v>64.1</v>
      </c>
      <c r="K671" s="57">
        <f t="shared" si="100"/>
        <v>64.1</v>
      </c>
      <c r="L671" s="138"/>
      <c r="M671" s="138"/>
      <c r="N671" s="136"/>
      <c r="O671" s="168"/>
    </row>
    <row r="672" spans="1:15" ht="18">
      <c r="A672" s="78" t="s">
        <v>119</v>
      </c>
      <c r="B672" s="51" t="s">
        <v>432</v>
      </c>
      <c r="C672" s="52" t="s">
        <v>75</v>
      </c>
      <c r="D672" s="52" t="s">
        <v>69</v>
      </c>
      <c r="E672" s="52" t="s">
        <v>505</v>
      </c>
      <c r="F672" s="52" t="s">
        <v>143</v>
      </c>
      <c r="G672" s="52" t="s">
        <v>103</v>
      </c>
      <c r="H672" s="51"/>
      <c r="I672" s="59">
        <v>0</v>
      </c>
      <c r="J672" s="59">
        <v>64.1</v>
      </c>
      <c r="K672" s="59">
        <f>I672+J672</f>
        <v>64.1</v>
      </c>
      <c r="L672" s="138"/>
      <c r="M672" s="138"/>
      <c r="N672" s="136"/>
      <c r="O672" s="168"/>
    </row>
    <row r="673" spans="1:15" ht="18">
      <c r="A673" s="77" t="s">
        <v>312</v>
      </c>
      <c r="B673" s="51" t="s">
        <v>432</v>
      </c>
      <c r="C673" s="51" t="s">
        <v>75</v>
      </c>
      <c r="D673" s="51" t="s">
        <v>69</v>
      </c>
      <c r="E673" s="51" t="s">
        <v>337</v>
      </c>
      <c r="F673" s="51"/>
      <c r="G673" s="51"/>
      <c r="H673" s="51"/>
      <c r="I673" s="56">
        <f t="shared" si="99"/>
        <v>22032.8</v>
      </c>
      <c r="J673" s="56">
        <f t="shared" si="99"/>
        <v>0</v>
      </c>
      <c r="K673" s="57">
        <f t="shared" si="96"/>
        <v>22032.8</v>
      </c>
      <c r="L673" s="138"/>
      <c r="M673" s="138"/>
      <c r="N673" s="136"/>
      <c r="O673" s="168"/>
    </row>
    <row r="674" spans="1:15" ht="45">
      <c r="A674" s="200" t="s">
        <v>142</v>
      </c>
      <c r="B674" s="51" t="s">
        <v>432</v>
      </c>
      <c r="C674" s="51" t="s">
        <v>75</v>
      </c>
      <c r="D674" s="51" t="s">
        <v>69</v>
      </c>
      <c r="E674" s="51" t="s">
        <v>337</v>
      </c>
      <c r="F674" s="51" t="s">
        <v>141</v>
      </c>
      <c r="G674" s="51"/>
      <c r="H674" s="51"/>
      <c r="I674" s="56">
        <f t="shared" si="99"/>
        <v>22032.8</v>
      </c>
      <c r="J674" s="56">
        <f t="shared" si="99"/>
        <v>0</v>
      </c>
      <c r="K674" s="57">
        <f t="shared" si="96"/>
        <v>22032.8</v>
      </c>
      <c r="L674" s="138"/>
      <c r="M674" s="138"/>
      <c r="N674" s="139"/>
      <c r="O674" s="168"/>
    </row>
    <row r="675" spans="1:15" ht="18">
      <c r="A675" s="200" t="s">
        <v>144</v>
      </c>
      <c r="B675" s="51" t="s">
        <v>432</v>
      </c>
      <c r="C675" s="51" t="s">
        <v>75</v>
      </c>
      <c r="D675" s="51" t="s">
        <v>69</v>
      </c>
      <c r="E675" s="51" t="s">
        <v>337</v>
      </c>
      <c r="F675" s="51" t="s">
        <v>143</v>
      </c>
      <c r="G675" s="51"/>
      <c r="H675" s="51"/>
      <c r="I675" s="56">
        <f t="shared" si="99"/>
        <v>22032.8</v>
      </c>
      <c r="J675" s="56">
        <f t="shared" si="99"/>
        <v>0</v>
      </c>
      <c r="K675" s="57">
        <f t="shared" si="96"/>
        <v>22032.8</v>
      </c>
      <c r="L675" s="138"/>
      <c r="M675" s="138"/>
      <c r="N675" s="139"/>
      <c r="O675" s="168"/>
    </row>
    <row r="676" spans="1:15" ht="18">
      <c r="A676" s="78" t="s">
        <v>119</v>
      </c>
      <c r="B676" s="51" t="s">
        <v>432</v>
      </c>
      <c r="C676" s="52" t="s">
        <v>75</v>
      </c>
      <c r="D676" s="52" t="s">
        <v>69</v>
      </c>
      <c r="E676" s="52" t="s">
        <v>337</v>
      </c>
      <c r="F676" s="52" t="s">
        <v>143</v>
      </c>
      <c r="G676" s="52" t="s">
        <v>103</v>
      </c>
      <c r="H676" s="52"/>
      <c r="I676" s="59">
        <v>22032.8</v>
      </c>
      <c r="J676" s="59">
        <v>0</v>
      </c>
      <c r="K676" s="59">
        <f t="shared" si="96"/>
        <v>22032.8</v>
      </c>
      <c r="L676" s="138"/>
      <c r="M676" s="138"/>
      <c r="N676" s="173"/>
      <c r="O676" s="168"/>
    </row>
    <row r="677" spans="1:15" ht="60">
      <c r="A677" s="200" t="s">
        <v>204</v>
      </c>
      <c r="B677" s="51" t="s">
        <v>432</v>
      </c>
      <c r="C677" s="51" t="s">
        <v>75</v>
      </c>
      <c r="D677" s="51" t="s">
        <v>69</v>
      </c>
      <c r="E677" s="51" t="s">
        <v>415</v>
      </c>
      <c r="F677" s="51"/>
      <c r="G677" s="51"/>
      <c r="H677" s="51"/>
      <c r="I677" s="56">
        <f aca="true" t="shared" si="101" ref="I677:J686">I678</f>
        <v>9974.8</v>
      </c>
      <c r="J677" s="56">
        <f t="shared" si="101"/>
        <v>13.3</v>
      </c>
      <c r="K677" s="57">
        <f t="shared" si="96"/>
        <v>9988.099999999999</v>
      </c>
      <c r="L677" s="138"/>
      <c r="M677" s="138"/>
      <c r="N677" s="139"/>
      <c r="O677" s="168"/>
    </row>
    <row r="678" spans="1:15" ht="75">
      <c r="A678" s="200" t="s">
        <v>205</v>
      </c>
      <c r="B678" s="51" t="s">
        <v>432</v>
      </c>
      <c r="C678" s="51" t="s">
        <v>75</v>
      </c>
      <c r="D678" s="51" t="s">
        <v>69</v>
      </c>
      <c r="E678" s="51" t="s">
        <v>425</v>
      </c>
      <c r="F678" s="51"/>
      <c r="G678" s="51"/>
      <c r="H678" s="51"/>
      <c r="I678" s="56">
        <f t="shared" si="101"/>
        <v>9974.8</v>
      </c>
      <c r="J678" s="56">
        <f t="shared" si="101"/>
        <v>13.3</v>
      </c>
      <c r="K678" s="57">
        <f t="shared" si="96"/>
        <v>9988.099999999999</v>
      </c>
      <c r="L678" s="138"/>
      <c r="M678" s="138"/>
      <c r="N678" s="139"/>
      <c r="O678" s="168"/>
    </row>
    <row r="679" spans="1:15" ht="90">
      <c r="A679" s="200" t="s">
        <v>422</v>
      </c>
      <c r="B679" s="51" t="s">
        <v>432</v>
      </c>
      <c r="C679" s="51" t="s">
        <v>75</v>
      </c>
      <c r="D679" s="51" t="s">
        <v>69</v>
      </c>
      <c r="E679" s="51" t="s">
        <v>424</v>
      </c>
      <c r="F679" s="51"/>
      <c r="G679" s="51"/>
      <c r="H679" s="51"/>
      <c r="I679" s="56">
        <f>I684+I680</f>
        <v>9974.8</v>
      </c>
      <c r="J679" s="56">
        <f>J684+J680</f>
        <v>13.3</v>
      </c>
      <c r="K679" s="57">
        <f t="shared" si="96"/>
        <v>9988.099999999999</v>
      </c>
      <c r="L679" s="138"/>
      <c r="M679" s="138"/>
      <c r="N679" s="139"/>
      <c r="O679" s="168"/>
    </row>
    <row r="680" spans="1:15" ht="18">
      <c r="A680" s="77" t="s">
        <v>312</v>
      </c>
      <c r="B680" s="51" t="s">
        <v>432</v>
      </c>
      <c r="C680" s="51" t="s">
        <v>75</v>
      </c>
      <c r="D680" s="51" t="s">
        <v>69</v>
      </c>
      <c r="E680" s="51" t="s">
        <v>508</v>
      </c>
      <c r="F680" s="51"/>
      <c r="G680" s="51"/>
      <c r="H680" s="51"/>
      <c r="I680" s="56">
        <f aca="true" t="shared" si="102" ref="I680:K682">I681</f>
        <v>0</v>
      </c>
      <c r="J680" s="56">
        <f t="shared" si="102"/>
        <v>13.3</v>
      </c>
      <c r="K680" s="57">
        <f t="shared" si="102"/>
        <v>13.3</v>
      </c>
      <c r="L680" s="138"/>
      <c r="M680" s="138"/>
      <c r="N680" s="139"/>
      <c r="O680" s="168"/>
    </row>
    <row r="681" spans="1:15" ht="45">
      <c r="A681" s="200" t="s">
        <v>142</v>
      </c>
      <c r="B681" s="51" t="s">
        <v>432</v>
      </c>
      <c r="C681" s="51" t="s">
        <v>75</v>
      </c>
      <c r="D681" s="51" t="s">
        <v>69</v>
      </c>
      <c r="E681" s="51" t="s">
        <v>508</v>
      </c>
      <c r="F681" s="51" t="s">
        <v>141</v>
      </c>
      <c r="G681" s="51"/>
      <c r="H681" s="51"/>
      <c r="I681" s="56">
        <f t="shared" si="102"/>
        <v>0</v>
      </c>
      <c r="J681" s="56">
        <f t="shared" si="102"/>
        <v>13.3</v>
      </c>
      <c r="K681" s="57">
        <f t="shared" si="102"/>
        <v>13.3</v>
      </c>
      <c r="L681" s="138"/>
      <c r="M681" s="138"/>
      <c r="N681" s="139"/>
      <c r="O681" s="168"/>
    </row>
    <row r="682" spans="1:15" ht="18">
      <c r="A682" s="200" t="s">
        <v>144</v>
      </c>
      <c r="B682" s="51" t="s">
        <v>432</v>
      </c>
      <c r="C682" s="51" t="s">
        <v>75</v>
      </c>
      <c r="D682" s="51" t="s">
        <v>69</v>
      </c>
      <c r="E682" s="51" t="s">
        <v>508</v>
      </c>
      <c r="F682" s="51" t="s">
        <v>143</v>
      </c>
      <c r="G682" s="51"/>
      <c r="H682" s="51"/>
      <c r="I682" s="56">
        <f t="shared" si="102"/>
        <v>0</v>
      </c>
      <c r="J682" s="56">
        <f t="shared" si="102"/>
        <v>13.3</v>
      </c>
      <c r="K682" s="57">
        <f t="shared" si="102"/>
        <v>13.3</v>
      </c>
      <c r="L682" s="138"/>
      <c r="M682" s="138"/>
      <c r="N682" s="139"/>
      <c r="O682" s="168"/>
    </row>
    <row r="683" spans="1:15" ht="18">
      <c r="A683" s="78" t="s">
        <v>119</v>
      </c>
      <c r="B683" s="51" t="s">
        <v>432</v>
      </c>
      <c r="C683" s="52" t="s">
        <v>75</v>
      </c>
      <c r="D683" s="52" t="s">
        <v>69</v>
      </c>
      <c r="E683" s="52" t="s">
        <v>508</v>
      </c>
      <c r="F683" s="52" t="s">
        <v>143</v>
      </c>
      <c r="G683" s="52" t="s">
        <v>103</v>
      </c>
      <c r="H683" s="51"/>
      <c r="I683" s="58">
        <v>0</v>
      </c>
      <c r="J683" s="58">
        <v>13.3</v>
      </c>
      <c r="K683" s="59">
        <f>I683+J683</f>
        <v>13.3</v>
      </c>
      <c r="L683" s="138"/>
      <c r="M683" s="138"/>
      <c r="N683" s="139"/>
      <c r="O683" s="168"/>
    </row>
    <row r="684" spans="1:15" ht="18">
      <c r="A684" s="77" t="s">
        <v>312</v>
      </c>
      <c r="B684" s="51" t="s">
        <v>432</v>
      </c>
      <c r="C684" s="51" t="s">
        <v>75</v>
      </c>
      <c r="D684" s="51" t="s">
        <v>69</v>
      </c>
      <c r="E684" s="51" t="s">
        <v>423</v>
      </c>
      <c r="F684" s="51"/>
      <c r="G684" s="51"/>
      <c r="H684" s="51"/>
      <c r="I684" s="56">
        <f t="shared" si="101"/>
        <v>9974.8</v>
      </c>
      <c r="J684" s="56">
        <f t="shared" si="101"/>
        <v>0</v>
      </c>
      <c r="K684" s="57">
        <f t="shared" si="96"/>
        <v>9974.8</v>
      </c>
      <c r="L684" s="138"/>
      <c r="M684" s="138"/>
      <c r="N684" s="139"/>
      <c r="O684" s="168"/>
    </row>
    <row r="685" spans="1:15" ht="45">
      <c r="A685" s="200" t="s">
        <v>142</v>
      </c>
      <c r="B685" s="51" t="s">
        <v>432</v>
      </c>
      <c r="C685" s="51" t="s">
        <v>75</v>
      </c>
      <c r="D685" s="51" t="s">
        <v>69</v>
      </c>
      <c r="E685" s="51" t="s">
        <v>423</v>
      </c>
      <c r="F685" s="51" t="s">
        <v>141</v>
      </c>
      <c r="G685" s="51"/>
      <c r="H685" s="51"/>
      <c r="I685" s="56">
        <f t="shared" si="101"/>
        <v>9974.8</v>
      </c>
      <c r="J685" s="56">
        <f t="shared" si="101"/>
        <v>0</v>
      </c>
      <c r="K685" s="57">
        <f t="shared" si="96"/>
        <v>9974.8</v>
      </c>
      <c r="L685" s="138"/>
      <c r="M685" s="138"/>
      <c r="N685" s="173"/>
      <c r="O685" s="168"/>
    </row>
    <row r="686" spans="1:15" ht="18">
      <c r="A686" s="200" t="s">
        <v>144</v>
      </c>
      <c r="B686" s="51" t="s">
        <v>432</v>
      </c>
      <c r="C686" s="51" t="s">
        <v>75</v>
      </c>
      <c r="D686" s="51" t="s">
        <v>69</v>
      </c>
      <c r="E686" s="51" t="s">
        <v>423</v>
      </c>
      <c r="F686" s="51" t="s">
        <v>143</v>
      </c>
      <c r="G686" s="51"/>
      <c r="H686" s="51"/>
      <c r="I686" s="56">
        <f t="shared" si="101"/>
        <v>9974.8</v>
      </c>
      <c r="J686" s="56">
        <f t="shared" si="101"/>
        <v>0</v>
      </c>
      <c r="K686" s="57">
        <f t="shared" si="96"/>
        <v>9974.8</v>
      </c>
      <c r="L686" s="138"/>
      <c r="M686" s="138"/>
      <c r="N686" s="139"/>
      <c r="O686" s="168"/>
    </row>
    <row r="687" spans="1:15" ht="18">
      <c r="A687" s="78" t="s">
        <v>119</v>
      </c>
      <c r="B687" s="51" t="s">
        <v>432</v>
      </c>
      <c r="C687" s="52" t="s">
        <v>75</v>
      </c>
      <c r="D687" s="52" t="s">
        <v>69</v>
      </c>
      <c r="E687" s="52" t="s">
        <v>423</v>
      </c>
      <c r="F687" s="52" t="s">
        <v>143</v>
      </c>
      <c r="G687" s="52" t="s">
        <v>103</v>
      </c>
      <c r="H687" s="52"/>
      <c r="I687" s="58">
        <v>9974.8</v>
      </c>
      <c r="J687" s="58">
        <v>0</v>
      </c>
      <c r="K687" s="59">
        <f t="shared" si="96"/>
        <v>9974.8</v>
      </c>
      <c r="L687" s="138"/>
      <c r="M687" s="138"/>
      <c r="N687" s="139"/>
      <c r="O687" s="168"/>
    </row>
    <row r="688" spans="1:15" ht="29.25">
      <c r="A688" s="82" t="s">
        <v>62</v>
      </c>
      <c r="B688" s="53" t="s">
        <v>432</v>
      </c>
      <c r="C688" s="53" t="s">
        <v>75</v>
      </c>
      <c r="D688" s="53" t="s">
        <v>75</v>
      </c>
      <c r="E688" s="53"/>
      <c r="F688" s="53"/>
      <c r="G688" s="53"/>
      <c r="H688" s="53"/>
      <c r="I688" s="54">
        <f>I689</f>
        <v>230</v>
      </c>
      <c r="J688" s="54">
        <f>J689</f>
        <v>0</v>
      </c>
      <c r="K688" s="54">
        <f t="shared" si="96"/>
        <v>230</v>
      </c>
      <c r="L688" s="138"/>
      <c r="M688" s="138"/>
      <c r="N688" s="139"/>
      <c r="O688" s="168"/>
    </row>
    <row r="689" spans="1:15" ht="45">
      <c r="A689" s="77" t="s">
        <v>38</v>
      </c>
      <c r="B689" s="51" t="s">
        <v>432</v>
      </c>
      <c r="C689" s="51" t="s">
        <v>75</v>
      </c>
      <c r="D689" s="51" t="s">
        <v>75</v>
      </c>
      <c r="E689" s="51" t="s">
        <v>313</v>
      </c>
      <c r="F689" s="51"/>
      <c r="G689" s="51"/>
      <c r="H689" s="51"/>
      <c r="I689" s="57">
        <f>I690+I711+I732</f>
        <v>230</v>
      </c>
      <c r="J689" s="57">
        <f>J690+J711+J732</f>
        <v>0</v>
      </c>
      <c r="K689" s="57">
        <f t="shared" si="96"/>
        <v>230</v>
      </c>
      <c r="L689" s="138"/>
      <c r="M689" s="138"/>
      <c r="N689" s="139"/>
      <c r="O689" s="168"/>
    </row>
    <row r="690" spans="1:15" ht="30">
      <c r="A690" s="77" t="s">
        <v>369</v>
      </c>
      <c r="B690" s="51" t="s">
        <v>432</v>
      </c>
      <c r="C690" s="51" t="s">
        <v>75</v>
      </c>
      <c r="D690" s="51" t="s">
        <v>75</v>
      </c>
      <c r="E690" s="51" t="s">
        <v>370</v>
      </c>
      <c r="F690" s="51"/>
      <c r="G690" s="51"/>
      <c r="H690" s="51"/>
      <c r="I690" s="56">
        <f>I691+I696+I701+I706</f>
        <v>100</v>
      </c>
      <c r="J690" s="56">
        <f>J691+J696+J701+J706</f>
        <v>0</v>
      </c>
      <c r="K690" s="57">
        <f t="shared" si="96"/>
        <v>100</v>
      </c>
      <c r="L690" s="138"/>
      <c r="M690" s="138"/>
      <c r="N690" s="173"/>
      <c r="O690" s="168"/>
    </row>
    <row r="691" spans="1:15" ht="90">
      <c r="A691" s="77" t="s">
        <v>371</v>
      </c>
      <c r="B691" s="51" t="s">
        <v>432</v>
      </c>
      <c r="C691" s="51" t="s">
        <v>75</v>
      </c>
      <c r="D691" s="51" t="s">
        <v>75</v>
      </c>
      <c r="E691" s="51" t="s">
        <v>372</v>
      </c>
      <c r="F691" s="51"/>
      <c r="G691" s="51"/>
      <c r="H691" s="51"/>
      <c r="I691" s="56">
        <f aca="true" t="shared" si="103" ref="I691:J694">I692</f>
        <v>20</v>
      </c>
      <c r="J691" s="56">
        <f t="shared" si="103"/>
        <v>0</v>
      </c>
      <c r="K691" s="57">
        <f t="shared" si="96"/>
        <v>20</v>
      </c>
      <c r="L691" s="138"/>
      <c r="M691" s="138"/>
      <c r="N691" s="139"/>
      <c r="O691" s="168"/>
    </row>
    <row r="692" spans="1:15" ht="18">
      <c r="A692" s="77" t="s">
        <v>312</v>
      </c>
      <c r="B692" s="51" t="s">
        <v>432</v>
      </c>
      <c r="C692" s="51" t="s">
        <v>75</v>
      </c>
      <c r="D692" s="51" t="s">
        <v>75</v>
      </c>
      <c r="E692" s="51" t="s">
        <v>383</v>
      </c>
      <c r="F692" s="51"/>
      <c r="G692" s="51"/>
      <c r="H692" s="51"/>
      <c r="I692" s="56">
        <f t="shared" si="103"/>
        <v>20</v>
      </c>
      <c r="J692" s="56">
        <f t="shared" si="103"/>
        <v>0</v>
      </c>
      <c r="K692" s="57">
        <f t="shared" si="96"/>
        <v>20</v>
      </c>
      <c r="L692" s="138"/>
      <c r="M692" s="138"/>
      <c r="N692" s="139"/>
      <c r="O692" s="168"/>
    </row>
    <row r="693" spans="1:15" ht="30">
      <c r="A693" s="200" t="s">
        <v>135</v>
      </c>
      <c r="B693" s="51" t="s">
        <v>432</v>
      </c>
      <c r="C693" s="51" t="s">
        <v>75</v>
      </c>
      <c r="D693" s="51" t="s">
        <v>75</v>
      </c>
      <c r="E693" s="51" t="s">
        <v>383</v>
      </c>
      <c r="F693" s="51" t="s">
        <v>136</v>
      </c>
      <c r="G693" s="51"/>
      <c r="H693" s="51"/>
      <c r="I693" s="57">
        <f t="shared" si="103"/>
        <v>20</v>
      </c>
      <c r="J693" s="57">
        <f t="shared" si="103"/>
        <v>0</v>
      </c>
      <c r="K693" s="57">
        <f t="shared" si="96"/>
        <v>20</v>
      </c>
      <c r="L693" s="138"/>
      <c r="M693" s="138"/>
      <c r="N693" s="139"/>
      <c r="O693" s="168"/>
    </row>
    <row r="694" spans="1:15" ht="30">
      <c r="A694" s="77" t="s">
        <v>139</v>
      </c>
      <c r="B694" s="51" t="s">
        <v>432</v>
      </c>
      <c r="C694" s="51" t="s">
        <v>75</v>
      </c>
      <c r="D694" s="51" t="s">
        <v>75</v>
      </c>
      <c r="E694" s="51" t="s">
        <v>383</v>
      </c>
      <c r="F694" s="51" t="s">
        <v>138</v>
      </c>
      <c r="G694" s="51"/>
      <c r="H694" s="51"/>
      <c r="I694" s="57">
        <f t="shared" si="103"/>
        <v>20</v>
      </c>
      <c r="J694" s="57">
        <f t="shared" si="103"/>
        <v>0</v>
      </c>
      <c r="K694" s="57">
        <f aca="true" t="shared" si="104" ref="K694:K711">I694+J694</f>
        <v>20</v>
      </c>
      <c r="L694" s="138"/>
      <c r="M694" s="138"/>
      <c r="N694" s="139"/>
      <c r="O694" s="168"/>
    </row>
    <row r="695" spans="1:15" ht="30">
      <c r="A695" s="208" t="s">
        <v>119</v>
      </c>
      <c r="B695" s="51" t="s">
        <v>432</v>
      </c>
      <c r="C695" s="52" t="s">
        <v>75</v>
      </c>
      <c r="D695" s="52" t="s">
        <v>75</v>
      </c>
      <c r="E695" s="52" t="s">
        <v>383</v>
      </c>
      <c r="F695" s="52" t="s">
        <v>140</v>
      </c>
      <c r="G695" s="52" t="s">
        <v>103</v>
      </c>
      <c r="H695" s="52"/>
      <c r="I695" s="59">
        <v>20</v>
      </c>
      <c r="J695" s="59">
        <v>0</v>
      </c>
      <c r="K695" s="59">
        <f t="shared" si="104"/>
        <v>20</v>
      </c>
      <c r="L695" s="138"/>
      <c r="M695" s="138"/>
      <c r="N695" s="173"/>
      <c r="O695" s="168"/>
    </row>
    <row r="696" spans="1:15" ht="75">
      <c r="A696" s="77" t="s">
        <v>373</v>
      </c>
      <c r="B696" s="51" t="s">
        <v>432</v>
      </c>
      <c r="C696" s="51" t="s">
        <v>75</v>
      </c>
      <c r="D696" s="51" t="s">
        <v>75</v>
      </c>
      <c r="E696" s="51" t="s">
        <v>374</v>
      </c>
      <c r="F696" s="51"/>
      <c r="G696" s="51"/>
      <c r="H696" s="51"/>
      <c r="I696" s="57">
        <f aca="true" t="shared" si="105" ref="I696:J699">I697</f>
        <v>15</v>
      </c>
      <c r="J696" s="57">
        <f t="shared" si="105"/>
        <v>0</v>
      </c>
      <c r="K696" s="57">
        <f t="shared" si="104"/>
        <v>15</v>
      </c>
      <c r="L696" s="138"/>
      <c r="M696" s="138"/>
      <c r="N696" s="136"/>
      <c r="O696" s="168"/>
    </row>
    <row r="697" spans="1:15" ht="18">
      <c r="A697" s="77" t="s">
        <v>312</v>
      </c>
      <c r="B697" s="51" t="s">
        <v>432</v>
      </c>
      <c r="C697" s="51" t="s">
        <v>75</v>
      </c>
      <c r="D697" s="51" t="s">
        <v>75</v>
      </c>
      <c r="E697" s="51" t="s">
        <v>375</v>
      </c>
      <c r="F697" s="51"/>
      <c r="G697" s="51"/>
      <c r="H697" s="51"/>
      <c r="I697" s="57">
        <f t="shared" si="105"/>
        <v>15</v>
      </c>
      <c r="J697" s="57">
        <f t="shared" si="105"/>
        <v>0</v>
      </c>
      <c r="K697" s="57">
        <f t="shared" si="104"/>
        <v>15</v>
      </c>
      <c r="L697" s="138"/>
      <c r="M697" s="138"/>
      <c r="N697" s="136"/>
      <c r="O697" s="168"/>
    </row>
    <row r="698" spans="1:15" ht="30">
      <c r="A698" s="200" t="s">
        <v>135</v>
      </c>
      <c r="B698" s="51" t="s">
        <v>432</v>
      </c>
      <c r="C698" s="51" t="s">
        <v>75</v>
      </c>
      <c r="D698" s="51" t="s">
        <v>75</v>
      </c>
      <c r="E698" s="51" t="s">
        <v>375</v>
      </c>
      <c r="F698" s="51" t="s">
        <v>136</v>
      </c>
      <c r="G698" s="51"/>
      <c r="H698" s="51"/>
      <c r="I698" s="57">
        <f t="shared" si="105"/>
        <v>15</v>
      </c>
      <c r="J698" s="57">
        <f t="shared" si="105"/>
        <v>0</v>
      </c>
      <c r="K698" s="57">
        <f t="shared" si="104"/>
        <v>15</v>
      </c>
      <c r="L698" s="138"/>
      <c r="M698" s="138"/>
      <c r="N698" s="136"/>
      <c r="O698" s="168"/>
    </row>
    <row r="699" spans="1:15" ht="30">
      <c r="A699" s="77" t="s">
        <v>139</v>
      </c>
      <c r="B699" s="51" t="s">
        <v>432</v>
      </c>
      <c r="C699" s="51" t="s">
        <v>75</v>
      </c>
      <c r="D699" s="51" t="s">
        <v>75</v>
      </c>
      <c r="E699" s="51" t="s">
        <v>375</v>
      </c>
      <c r="F699" s="51" t="s">
        <v>138</v>
      </c>
      <c r="G699" s="51"/>
      <c r="H699" s="51"/>
      <c r="I699" s="57">
        <f t="shared" si="105"/>
        <v>15</v>
      </c>
      <c r="J699" s="57">
        <f t="shared" si="105"/>
        <v>0</v>
      </c>
      <c r="K699" s="57">
        <f t="shared" si="104"/>
        <v>15</v>
      </c>
      <c r="L699" s="138"/>
      <c r="M699" s="138"/>
      <c r="N699" s="139"/>
      <c r="O699" s="168"/>
    </row>
    <row r="700" spans="1:15" ht="30">
      <c r="A700" s="208" t="s">
        <v>119</v>
      </c>
      <c r="B700" s="51" t="s">
        <v>432</v>
      </c>
      <c r="C700" s="52" t="s">
        <v>75</v>
      </c>
      <c r="D700" s="52" t="s">
        <v>75</v>
      </c>
      <c r="E700" s="52" t="s">
        <v>375</v>
      </c>
      <c r="F700" s="52" t="s">
        <v>138</v>
      </c>
      <c r="G700" s="52" t="s">
        <v>103</v>
      </c>
      <c r="H700" s="52"/>
      <c r="I700" s="59">
        <v>15</v>
      </c>
      <c r="J700" s="59">
        <v>0</v>
      </c>
      <c r="K700" s="59">
        <f t="shared" si="104"/>
        <v>15</v>
      </c>
      <c r="L700" s="138"/>
      <c r="M700" s="138"/>
      <c r="N700" s="139"/>
      <c r="O700" s="168"/>
    </row>
    <row r="701" spans="1:15" ht="120">
      <c r="A701" s="77" t="s">
        <v>376</v>
      </c>
      <c r="B701" s="51" t="s">
        <v>432</v>
      </c>
      <c r="C701" s="51" t="s">
        <v>75</v>
      </c>
      <c r="D701" s="51" t="s">
        <v>75</v>
      </c>
      <c r="E701" s="51" t="s">
        <v>377</v>
      </c>
      <c r="F701" s="51"/>
      <c r="G701" s="51"/>
      <c r="H701" s="51"/>
      <c r="I701" s="57">
        <f aca="true" t="shared" si="106" ref="I701:J704">I702</f>
        <v>50</v>
      </c>
      <c r="J701" s="57">
        <f t="shared" si="106"/>
        <v>0</v>
      </c>
      <c r="K701" s="57">
        <f t="shared" si="104"/>
        <v>50</v>
      </c>
      <c r="L701" s="138"/>
      <c r="M701" s="138"/>
      <c r="N701" s="173"/>
      <c r="O701" s="168"/>
    </row>
    <row r="702" spans="1:15" ht="18">
      <c r="A702" s="77" t="s">
        <v>312</v>
      </c>
      <c r="B702" s="51" t="s">
        <v>432</v>
      </c>
      <c r="C702" s="51" t="s">
        <v>75</v>
      </c>
      <c r="D702" s="51" t="s">
        <v>75</v>
      </c>
      <c r="E702" s="51" t="s">
        <v>378</v>
      </c>
      <c r="F702" s="51"/>
      <c r="G702" s="51"/>
      <c r="H702" s="51"/>
      <c r="I702" s="57">
        <f t="shared" si="106"/>
        <v>50</v>
      </c>
      <c r="J702" s="57">
        <f t="shared" si="106"/>
        <v>0</v>
      </c>
      <c r="K702" s="57">
        <f t="shared" si="104"/>
        <v>50</v>
      </c>
      <c r="L702" s="138"/>
      <c r="M702" s="138"/>
      <c r="N702" s="139"/>
      <c r="O702" s="168"/>
    </row>
    <row r="703" spans="1:15" ht="30">
      <c r="A703" s="200" t="s">
        <v>135</v>
      </c>
      <c r="B703" s="51" t="s">
        <v>432</v>
      </c>
      <c r="C703" s="51" t="s">
        <v>75</v>
      </c>
      <c r="D703" s="51" t="s">
        <v>75</v>
      </c>
      <c r="E703" s="51" t="s">
        <v>378</v>
      </c>
      <c r="F703" s="51" t="s">
        <v>136</v>
      </c>
      <c r="G703" s="51"/>
      <c r="H703" s="51"/>
      <c r="I703" s="57">
        <f t="shared" si="106"/>
        <v>50</v>
      </c>
      <c r="J703" s="57">
        <f t="shared" si="106"/>
        <v>0</v>
      </c>
      <c r="K703" s="57">
        <f t="shared" si="104"/>
        <v>50</v>
      </c>
      <c r="L703" s="138"/>
      <c r="M703" s="138"/>
      <c r="N703" s="139"/>
      <c r="O703" s="168"/>
    </row>
    <row r="704" spans="1:15" ht="30">
      <c r="A704" s="77" t="s">
        <v>139</v>
      </c>
      <c r="B704" s="51" t="s">
        <v>432</v>
      </c>
      <c r="C704" s="51" t="s">
        <v>75</v>
      </c>
      <c r="D704" s="51" t="s">
        <v>75</v>
      </c>
      <c r="E704" s="51" t="s">
        <v>378</v>
      </c>
      <c r="F704" s="51" t="s">
        <v>138</v>
      </c>
      <c r="G704" s="51"/>
      <c r="H704" s="51"/>
      <c r="I704" s="57">
        <f t="shared" si="106"/>
        <v>50</v>
      </c>
      <c r="J704" s="57">
        <f t="shared" si="106"/>
        <v>0</v>
      </c>
      <c r="K704" s="57">
        <f t="shared" si="104"/>
        <v>50</v>
      </c>
      <c r="L704" s="138"/>
      <c r="M704" s="138"/>
      <c r="N704" s="139"/>
      <c r="O704" s="168"/>
    </row>
    <row r="705" spans="1:15" ht="30">
      <c r="A705" s="208" t="s">
        <v>119</v>
      </c>
      <c r="B705" s="51" t="s">
        <v>432</v>
      </c>
      <c r="C705" s="52" t="s">
        <v>75</v>
      </c>
      <c r="D705" s="52" t="s">
        <v>75</v>
      </c>
      <c r="E705" s="52" t="s">
        <v>378</v>
      </c>
      <c r="F705" s="52" t="s">
        <v>138</v>
      </c>
      <c r="G705" s="52" t="s">
        <v>103</v>
      </c>
      <c r="H705" s="52"/>
      <c r="I705" s="59">
        <v>50</v>
      </c>
      <c r="J705" s="59">
        <v>0</v>
      </c>
      <c r="K705" s="59">
        <f t="shared" si="104"/>
        <v>50</v>
      </c>
      <c r="L705" s="138"/>
      <c r="M705" s="138"/>
      <c r="N705" s="139"/>
      <c r="O705" s="168"/>
    </row>
    <row r="706" spans="1:15" ht="60">
      <c r="A706" s="77" t="s">
        <v>379</v>
      </c>
      <c r="B706" s="51" t="s">
        <v>432</v>
      </c>
      <c r="C706" s="51" t="s">
        <v>75</v>
      </c>
      <c r="D706" s="51" t="s">
        <v>75</v>
      </c>
      <c r="E706" s="51" t="s">
        <v>161</v>
      </c>
      <c r="F706" s="51"/>
      <c r="G706" s="51"/>
      <c r="H706" s="51"/>
      <c r="I706" s="57">
        <f aca="true" t="shared" si="107" ref="I706:J709">I707</f>
        <v>15</v>
      </c>
      <c r="J706" s="57">
        <f t="shared" si="107"/>
        <v>0</v>
      </c>
      <c r="K706" s="57">
        <f t="shared" si="104"/>
        <v>15</v>
      </c>
      <c r="L706" s="138"/>
      <c r="M706" s="138"/>
      <c r="N706" s="173"/>
      <c r="O706" s="168"/>
    </row>
    <row r="707" spans="1:15" ht="18">
      <c r="A707" s="77" t="s">
        <v>312</v>
      </c>
      <c r="B707" s="51" t="s">
        <v>432</v>
      </c>
      <c r="C707" s="51" t="s">
        <v>75</v>
      </c>
      <c r="D707" s="51" t="s">
        <v>75</v>
      </c>
      <c r="E707" s="51" t="s">
        <v>381</v>
      </c>
      <c r="F707" s="51"/>
      <c r="G707" s="51"/>
      <c r="H707" s="51"/>
      <c r="I707" s="57">
        <f t="shared" si="107"/>
        <v>15</v>
      </c>
      <c r="J707" s="57">
        <f t="shared" si="107"/>
        <v>0</v>
      </c>
      <c r="K707" s="57">
        <f t="shared" si="104"/>
        <v>15</v>
      </c>
      <c r="L707" s="138"/>
      <c r="M707" s="138"/>
      <c r="N707" s="139"/>
      <c r="O707" s="168"/>
    </row>
    <row r="708" spans="1:15" ht="30">
      <c r="A708" s="200" t="s">
        <v>135</v>
      </c>
      <c r="B708" s="51" t="s">
        <v>432</v>
      </c>
      <c r="C708" s="51" t="s">
        <v>75</v>
      </c>
      <c r="D708" s="51" t="s">
        <v>75</v>
      </c>
      <c r="E708" s="51" t="s">
        <v>381</v>
      </c>
      <c r="F708" s="51" t="s">
        <v>136</v>
      </c>
      <c r="G708" s="51"/>
      <c r="H708" s="51"/>
      <c r="I708" s="57">
        <f t="shared" si="107"/>
        <v>15</v>
      </c>
      <c r="J708" s="57">
        <f t="shared" si="107"/>
        <v>0</v>
      </c>
      <c r="K708" s="57">
        <f t="shared" si="104"/>
        <v>15</v>
      </c>
      <c r="L708" s="138"/>
      <c r="M708" s="138"/>
      <c r="N708" s="139"/>
      <c r="O708" s="168"/>
    </row>
    <row r="709" spans="1:15" ht="30">
      <c r="A709" s="77" t="s">
        <v>139</v>
      </c>
      <c r="B709" s="51" t="s">
        <v>432</v>
      </c>
      <c r="C709" s="51" t="s">
        <v>75</v>
      </c>
      <c r="D709" s="51" t="s">
        <v>75</v>
      </c>
      <c r="E709" s="51" t="s">
        <v>381</v>
      </c>
      <c r="F709" s="51" t="s">
        <v>138</v>
      </c>
      <c r="G709" s="51"/>
      <c r="H709" s="51"/>
      <c r="I709" s="57">
        <f t="shared" si="107"/>
        <v>15</v>
      </c>
      <c r="J709" s="57">
        <f t="shared" si="107"/>
        <v>0</v>
      </c>
      <c r="K709" s="57">
        <f t="shared" si="104"/>
        <v>15</v>
      </c>
      <c r="L709" s="138"/>
      <c r="M709" s="138"/>
      <c r="N709" s="139"/>
      <c r="O709" s="168"/>
    </row>
    <row r="710" spans="1:15" ht="30">
      <c r="A710" s="208" t="s">
        <v>119</v>
      </c>
      <c r="B710" s="51" t="s">
        <v>432</v>
      </c>
      <c r="C710" s="52" t="s">
        <v>75</v>
      </c>
      <c r="D710" s="52" t="s">
        <v>75</v>
      </c>
      <c r="E710" s="52" t="s">
        <v>381</v>
      </c>
      <c r="F710" s="52" t="s">
        <v>138</v>
      </c>
      <c r="G710" s="52" t="s">
        <v>103</v>
      </c>
      <c r="H710" s="52"/>
      <c r="I710" s="59">
        <v>15</v>
      </c>
      <c r="J710" s="59">
        <v>0</v>
      </c>
      <c r="K710" s="59">
        <f t="shared" si="104"/>
        <v>15</v>
      </c>
      <c r="L710" s="138"/>
      <c r="M710" s="138"/>
      <c r="N710" s="139"/>
      <c r="O710" s="168"/>
    </row>
    <row r="711" spans="1:15" ht="45">
      <c r="A711" s="77" t="s">
        <v>355</v>
      </c>
      <c r="B711" s="51" t="s">
        <v>432</v>
      </c>
      <c r="C711" s="51" t="s">
        <v>75</v>
      </c>
      <c r="D711" s="51" t="s">
        <v>75</v>
      </c>
      <c r="E711" s="51" t="s">
        <v>356</v>
      </c>
      <c r="F711" s="51"/>
      <c r="G711" s="51"/>
      <c r="H711" s="51"/>
      <c r="I711" s="56">
        <f>I713+I717+I722+I727</f>
        <v>100</v>
      </c>
      <c r="J711" s="56">
        <f>J713+J717+J722+J727</f>
        <v>0</v>
      </c>
      <c r="K711" s="57">
        <f t="shared" si="104"/>
        <v>100</v>
      </c>
      <c r="L711" s="138"/>
      <c r="M711" s="138"/>
      <c r="N711" s="173"/>
      <c r="O711" s="168"/>
    </row>
    <row r="712" spans="1:15" ht="90">
      <c r="A712" s="77" t="s">
        <v>357</v>
      </c>
      <c r="B712" s="51" t="s">
        <v>432</v>
      </c>
      <c r="C712" s="51" t="s">
        <v>75</v>
      </c>
      <c r="D712" s="51" t="s">
        <v>75</v>
      </c>
      <c r="E712" s="51" t="s">
        <v>361</v>
      </c>
      <c r="F712" s="51"/>
      <c r="G712" s="51"/>
      <c r="H712" s="51"/>
      <c r="I712" s="56">
        <f aca="true" t="shared" si="108" ref="I712:J715">I713</f>
        <v>50</v>
      </c>
      <c r="J712" s="56">
        <f t="shared" si="108"/>
        <v>0</v>
      </c>
      <c r="K712" s="57">
        <f aca="true" t="shared" si="109" ref="K712:K788">I712+J712</f>
        <v>50</v>
      </c>
      <c r="L712" s="138"/>
      <c r="M712" s="138"/>
      <c r="N712" s="139"/>
      <c r="O712" s="168"/>
    </row>
    <row r="713" spans="1:15" ht="18">
      <c r="A713" s="77" t="s">
        <v>312</v>
      </c>
      <c r="B713" s="51" t="s">
        <v>432</v>
      </c>
      <c r="C713" s="51" t="s">
        <v>75</v>
      </c>
      <c r="D713" s="51" t="s">
        <v>75</v>
      </c>
      <c r="E713" s="51" t="s">
        <v>362</v>
      </c>
      <c r="F713" s="51"/>
      <c r="G713" s="51"/>
      <c r="H713" s="51"/>
      <c r="I713" s="56">
        <f t="shared" si="108"/>
        <v>50</v>
      </c>
      <c r="J713" s="56">
        <f t="shared" si="108"/>
        <v>0</v>
      </c>
      <c r="K713" s="57">
        <f t="shared" si="109"/>
        <v>50</v>
      </c>
      <c r="L713" s="138"/>
      <c r="M713" s="138"/>
      <c r="N713" s="139"/>
      <c r="O713" s="168"/>
    </row>
    <row r="714" spans="1:15" ht="30">
      <c r="A714" s="200" t="s">
        <v>135</v>
      </c>
      <c r="B714" s="51" t="s">
        <v>432</v>
      </c>
      <c r="C714" s="51" t="s">
        <v>75</v>
      </c>
      <c r="D714" s="51" t="s">
        <v>75</v>
      </c>
      <c r="E714" s="51" t="s">
        <v>362</v>
      </c>
      <c r="F714" s="51" t="s">
        <v>136</v>
      </c>
      <c r="G714" s="51"/>
      <c r="H714" s="51"/>
      <c r="I714" s="57">
        <f t="shared" si="108"/>
        <v>50</v>
      </c>
      <c r="J714" s="57">
        <f t="shared" si="108"/>
        <v>0</v>
      </c>
      <c r="K714" s="57">
        <f t="shared" si="109"/>
        <v>50</v>
      </c>
      <c r="L714" s="138"/>
      <c r="M714" s="138"/>
      <c r="N714" s="139"/>
      <c r="O714" s="168"/>
    </row>
    <row r="715" spans="1:15" ht="30">
      <c r="A715" s="77" t="s">
        <v>139</v>
      </c>
      <c r="B715" s="51" t="s">
        <v>432</v>
      </c>
      <c r="C715" s="51" t="s">
        <v>75</v>
      </c>
      <c r="D715" s="51" t="s">
        <v>75</v>
      </c>
      <c r="E715" s="51" t="s">
        <v>362</v>
      </c>
      <c r="F715" s="51" t="s">
        <v>138</v>
      </c>
      <c r="G715" s="51"/>
      <c r="H715" s="51"/>
      <c r="I715" s="57">
        <f t="shared" si="108"/>
        <v>50</v>
      </c>
      <c r="J715" s="57">
        <f t="shared" si="108"/>
        <v>0</v>
      </c>
      <c r="K715" s="57">
        <f t="shared" si="109"/>
        <v>50</v>
      </c>
      <c r="L715" s="138"/>
      <c r="M715" s="138"/>
      <c r="N715" s="139"/>
      <c r="O715" s="168"/>
    </row>
    <row r="716" spans="1:15" ht="30">
      <c r="A716" s="208" t="s">
        <v>119</v>
      </c>
      <c r="B716" s="51" t="s">
        <v>432</v>
      </c>
      <c r="C716" s="52" t="s">
        <v>75</v>
      </c>
      <c r="D716" s="52" t="s">
        <v>75</v>
      </c>
      <c r="E716" s="52" t="s">
        <v>362</v>
      </c>
      <c r="F716" s="52" t="s">
        <v>138</v>
      </c>
      <c r="G716" s="52" t="s">
        <v>103</v>
      </c>
      <c r="H716" s="52"/>
      <c r="I716" s="59">
        <v>50</v>
      </c>
      <c r="J716" s="59">
        <v>0</v>
      </c>
      <c r="K716" s="59">
        <f t="shared" si="109"/>
        <v>50</v>
      </c>
      <c r="L716" s="138"/>
      <c r="M716" s="138"/>
      <c r="N716" s="173"/>
      <c r="O716" s="168"/>
    </row>
    <row r="717" spans="1:15" ht="75">
      <c r="A717" s="200" t="s">
        <v>358</v>
      </c>
      <c r="B717" s="51" t="s">
        <v>432</v>
      </c>
      <c r="C717" s="51" t="s">
        <v>75</v>
      </c>
      <c r="D717" s="51" t="s">
        <v>75</v>
      </c>
      <c r="E717" s="51" t="s">
        <v>363</v>
      </c>
      <c r="F717" s="51"/>
      <c r="G717" s="51"/>
      <c r="H717" s="51"/>
      <c r="I717" s="57">
        <f aca="true" t="shared" si="110" ref="I717:J720">I718</f>
        <v>10</v>
      </c>
      <c r="J717" s="57">
        <f t="shared" si="110"/>
        <v>0</v>
      </c>
      <c r="K717" s="57">
        <f t="shared" si="109"/>
        <v>10</v>
      </c>
      <c r="L717" s="138"/>
      <c r="M717" s="138"/>
      <c r="N717" s="136"/>
      <c r="O717" s="168"/>
    </row>
    <row r="718" spans="1:15" ht="18">
      <c r="A718" s="77" t="s">
        <v>312</v>
      </c>
      <c r="B718" s="51" t="s">
        <v>432</v>
      </c>
      <c r="C718" s="51" t="s">
        <v>75</v>
      </c>
      <c r="D718" s="51" t="s">
        <v>75</v>
      </c>
      <c r="E718" s="51" t="s">
        <v>364</v>
      </c>
      <c r="F718" s="51"/>
      <c r="G718" s="51"/>
      <c r="H718" s="51"/>
      <c r="I718" s="57">
        <f t="shared" si="110"/>
        <v>10</v>
      </c>
      <c r="J718" s="57">
        <f t="shared" si="110"/>
        <v>0</v>
      </c>
      <c r="K718" s="57">
        <f t="shared" si="109"/>
        <v>10</v>
      </c>
      <c r="L718" s="138"/>
      <c r="M718" s="138"/>
      <c r="N718" s="136"/>
      <c r="O718" s="168"/>
    </row>
    <row r="719" spans="1:15" ht="30">
      <c r="A719" s="200" t="s">
        <v>135</v>
      </c>
      <c r="B719" s="51" t="s">
        <v>432</v>
      </c>
      <c r="C719" s="51" t="s">
        <v>75</v>
      </c>
      <c r="D719" s="51" t="s">
        <v>75</v>
      </c>
      <c r="E719" s="51" t="s">
        <v>364</v>
      </c>
      <c r="F719" s="51" t="s">
        <v>136</v>
      </c>
      <c r="G719" s="51"/>
      <c r="H719" s="51"/>
      <c r="I719" s="57">
        <f t="shared" si="110"/>
        <v>10</v>
      </c>
      <c r="J719" s="57">
        <f t="shared" si="110"/>
        <v>0</v>
      </c>
      <c r="K719" s="57">
        <f t="shared" si="109"/>
        <v>10</v>
      </c>
      <c r="L719" s="138"/>
      <c r="M719" s="138"/>
      <c r="N719" s="136"/>
      <c r="O719" s="168"/>
    </row>
    <row r="720" spans="1:15" ht="30">
      <c r="A720" s="77" t="s">
        <v>139</v>
      </c>
      <c r="B720" s="51" t="s">
        <v>432</v>
      </c>
      <c r="C720" s="51" t="s">
        <v>75</v>
      </c>
      <c r="D720" s="51" t="s">
        <v>75</v>
      </c>
      <c r="E720" s="51" t="s">
        <v>364</v>
      </c>
      <c r="F720" s="51" t="s">
        <v>138</v>
      </c>
      <c r="G720" s="51"/>
      <c r="H720" s="51"/>
      <c r="I720" s="57">
        <f t="shared" si="110"/>
        <v>10</v>
      </c>
      <c r="J720" s="57">
        <f t="shared" si="110"/>
        <v>0</v>
      </c>
      <c r="K720" s="57">
        <f t="shared" si="109"/>
        <v>10</v>
      </c>
      <c r="L720" s="138"/>
      <c r="M720" s="138"/>
      <c r="N720" s="139"/>
      <c r="O720" s="168"/>
    </row>
    <row r="721" spans="1:15" ht="30">
      <c r="A721" s="208" t="s">
        <v>119</v>
      </c>
      <c r="B721" s="51" t="s">
        <v>432</v>
      </c>
      <c r="C721" s="52" t="s">
        <v>75</v>
      </c>
      <c r="D721" s="52" t="s">
        <v>75</v>
      </c>
      <c r="E721" s="52" t="s">
        <v>364</v>
      </c>
      <c r="F721" s="52" t="s">
        <v>138</v>
      </c>
      <c r="G721" s="52" t="s">
        <v>103</v>
      </c>
      <c r="H721" s="52"/>
      <c r="I721" s="59">
        <v>10</v>
      </c>
      <c r="J721" s="59">
        <v>0</v>
      </c>
      <c r="K721" s="59">
        <f t="shared" si="109"/>
        <v>10</v>
      </c>
      <c r="L721" s="138"/>
      <c r="M721" s="138"/>
      <c r="N721" s="139"/>
      <c r="O721" s="168"/>
    </row>
    <row r="722" spans="1:15" ht="60">
      <c r="A722" s="200" t="s">
        <v>359</v>
      </c>
      <c r="B722" s="51" t="s">
        <v>432</v>
      </c>
      <c r="C722" s="51" t="s">
        <v>75</v>
      </c>
      <c r="D722" s="51" t="s">
        <v>75</v>
      </c>
      <c r="E722" s="51" t="s">
        <v>365</v>
      </c>
      <c r="F722" s="51"/>
      <c r="G722" s="51"/>
      <c r="H722" s="51"/>
      <c r="I722" s="57">
        <f aca="true" t="shared" si="111" ref="I722:J725">I723</f>
        <v>15</v>
      </c>
      <c r="J722" s="57">
        <f t="shared" si="111"/>
        <v>0</v>
      </c>
      <c r="K722" s="57">
        <f t="shared" si="109"/>
        <v>15</v>
      </c>
      <c r="L722" s="138"/>
      <c r="M722" s="138"/>
      <c r="N722" s="173"/>
      <c r="O722" s="168"/>
    </row>
    <row r="723" spans="1:15" ht="18">
      <c r="A723" s="77" t="s">
        <v>312</v>
      </c>
      <c r="B723" s="51" t="s">
        <v>432</v>
      </c>
      <c r="C723" s="51" t="s">
        <v>75</v>
      </c>
      <c r="D723" s="51" t="s">
        <v>75</v>
      </c>
      <c r="E723" s="51" t="s">
        <v>366</v>
      </c>
      <c r="F723" s="51"/>
      <c r="G723" s="52"/>
      <c r="H723" s="52"/>
      <c r="I723" s="57">
        <f t="shared" si="111"/>
        <v>15</v>
      </c>
      <c r="J723" s="57">
        <f t="shared" si="111"/>
        <v>0</v>
      </c>
      <c r="K723" s="57">
        <f t="shared" si="109"/>
        <v>15</v>
      </c>
      <c r="L723" s="138"/>
      <c r="M723" s="138"/>
      <c r="N723" s="139"/>
      <c r="O723" s="168"/>
    </row>
    <row r="724" spans="1:15" ht="30">
      <c r="A724" s="200" t="s">
        <v>135</v>
      </c>
      <c r="B724" s="51" t="s">
        <v>432</v>
      </c>
      <c r="C724" s="51" t="s">
        <v>75</v>
      </c>
      <c r="D724" s="51" t="s">
        <v>75</v>
      </c>
      <c r="E724" s="51" t="s">
        <v>366</v>
      </c>
      <c r="F724" s="51" t="s">
        <v>136</v>
      </c>
      <c r="G724" s="52"/>
      <c r="H724" s="52"/>
      <c r="I724" s="57">
        <f t="shared" si="111"/>
        <v>15</v>
      </c>
      <c r="J724" s="57">
        <f t="shared" si="111"/>
        <v>0</v>
      </c>
      <c r="K724" s="57">
        <f t="shared" si="109"/>
        <v>15</v>
      </c>
      <c r="L724" s="138"/>
      <c r="M724" s="138"/>
      <c r="N724" s="139"/>
      <c r="O724" s="168"/>
    </row>
    <row r="725" spans="1:15" ht="30">
      <c r="A725" s="77" t="s">
        <v>139</v>
      </c>
      <c r="B725" s="51" t="s">
        <v>432</v>
      </c>
      <c r="C725" s="51" t="s">
        <v>75</v>
      </c>
      <c r="D725" s="51" t="s">
        <v>75</v>
      </c>
      <c r="E725" s="51" t="s">
        <v>366</v>
      </c>
      <c r="F725" s="51" t="s">
        <v>138</v>
      </c>
      <c r="G725" s="52"/>
      <c r="H725" s="52"/>
      <c r="I725" s="57">
        <f t="shared" si="111"/>
        <v>15</v>
      </c>
      <c r="J725" s="57">
        <f t="shared" si="111"/>
        <v>0</v>
      </c>
      <c r="K725" s="57">
        <f t="shared" si="109"/>
        <v>15</v>
      </c>
      <c r="L725" s="138"/>
      <c r="M725" s="138"/>
      <c r="N725" s="139"/>
      <c r="O725" s="168"/>
    </row>
    <row r="726" spans="1:15" ht="30">
      <c r="A726" s="208" t="s">
        <v>119</v>
      </c>
      <c r="B726" s="51" t="s">
        <v>432</v>
      </c>
      <c r="C726" s="52" t="s">
        <v>75</v>
      </c>
      <c r="D726" s="52" t="s">
        <v>75</v>
      </c>
      <c r="E726" s="52" t="s">
        <v>366</v>
      </c>
      <c r="F726" s="52" t="s">
        <v>138</v>
      </c>
      <c r="G726" s="52" t="s">
        <v>103</v>
      </c>
      <c r="H726" s="52"/>
      <c r="I726" s="59">
        <v>15</v>
      </c>
      <c r="J726" s="59">
        <v>0</v>
      </c>
      <c r="K726" s="59">
        <f t="shared" si="109"/>
        <v>15</v>
      </c>
      <c r="L726" s="138"/>
      <c r="M726" s="138"/>
      <c r="N726" s="139"/>
      <c r="O726" s="168"/>
    </row>
    <row r="727" spans="1:15" ht="75">
      <c r="A727" s="200" t="s">
        <v>360</v>
      </c>
      <c r="B727" s="51" t="s">
        <v>432</v>
      </c>
      <c r="C727" s="51" t="s">
        <v>75</v>
      </c>
      <c r="D727" s="51" t="s">
        <v>75</v>
      </c>
      <c r="E727" s="51" t="s">
        <v>367</v>
      </c>
      <c r="F727" s="51"/>
      <c r="G727" s="51"/>
      <c r="H727" s="51"/>
      <c r="I727" s="57">
        <f aca="true" t="shared" si="112" ref="I727:J730">I728</f>
        <v>25</v>
      </c>
      <c r="J727" s="57">
        <f t="shared" si="112"/>
        <v>0</v>
      </c>
      <c r="K727" s="57">
        <f t="shared" si="109"/>
        <v>25</v>
      </c>
      <c r="L727" s="138"/>
      <c r="M727" s="138"/>
      <c r="N727" s="173"/>
      <c r="O727" s="168"/>
    </row>
    <row r="728" spans="1:15" ht="18">
      <c r="A728" s="77" t="s">
        <v>312</v>
      </c>
      <c r="B728" s="51" t="s">
        <v>432</v>
      </c>
      <c r="C728" s="51" t="s">
        <v>75</v>
      </c>
      <c r="D728" s="51" t="s">
        <v>75</v>
      </c>
      <c r="E728" s="51" t="s">
        <v>368</v>
      </c>
      <c r="F728" s="51"/>
      <c r="G728" s="51"/>
      <c r="H728" s="51"/>
      <c r="I728" s="57">
        <f t="shared" si="112"/>
        <v>25</v>
      </c>
      <c r="J728" s="57">
        <f t="shared" si="112"/>
        <v>0</v>
      </c>
      <c r="K728" s="57">
        <f t="shared" si="109"/>
        <v>25</v>
      </c>
      <c r="L728" s="138"/>
      <c r="M728" s="138"/>
      <c r="N728" s="145"/>
      <c r="O728" s="166"/>
    </row>
    <row r="729" spans="1:15" ht="30">
      <c r="A729" s="200" t="s">
        <v>135</v>
      </c>
      <c r="B729" s="51" t="s">
        <v>432</v>
      </c>
      <c r="C729" s="51" t="s">
        <v>75</v>
      </c>
      <c r="D729" s="51" t="s">
        <v>75</v>
      </c>
      <c r="E729" s="51" t="s">
        <v>368</v>
      </c>
      <c r="F729" s="51" t="s">
        <v>136</v>
      </c>
      <c r="G729" s="51"/>
      <c r="H729" s="51"/>
      <c r="I729" s="57">
        <f t="shared" si="112"/>
        <v>25</v>
      </c>
      <c r="J729" s="57">
        <f t="shared" si="112"/>
        <v>0</v>
      </c>
      <c r="K729" s="57">
        <f t="shared" si="109"/>
        <v>25</v>
      </c>
      <c r="L729" s="138"/>
      <c r="M729" s="138"/>
      <c r="N729" s="167"/>
      <c r="O729" s="166"/>
    </row>
    <row r="730" spans="1:15" ht="30">
      <c r="A730" s="77" t="s">
        <v>139</v>
      </c>
      <c r="B730" s="51" t="s">
        <v>432</v>
      </c>
      <c r="C730" s="51" t="s">
        <v>75</v>
      </c>
      <c r="D730" s="51" t="s">
        <v>75</v>
      </c>
      <c r="E730" s="51" t="s">
        <v>368</v>
      </c>
      <c r="F730" s="51" t="s">
        <v>138</v>
      </c>
      <c r="G730" s="51"/>
      <c r="H730" s="51"/>
      <c r="I730" s="57">
        <f t="shared" si="112"/>
        <v>25</v>
      </c>
      <c r="J730" s="57">
        <f t="shared" si="112"/>
        <v>0</v>
      </c>
      <c r="K730" s="57">
        <f t="shared" si="109"/>
        <v>25</v>
      </c>
      <c r="L730" s="138"/>
      <c r="M730" s="138"/>
      <c r="N730" s="139"/>
      <c r="O730" s="168"/>
    </row>
    <row r="731" spans="1:15" ht="30">
      <c r="A731" s="208" t="s">
        <v>119</v>
      </c>
      <c r="B731" s="51" t="s">
        <v>432</v>
      </c>
      <c r="C731" s="52" t="s">
        <v>75</v>
      </c>
      <c r="D731" s="52" t="s">
        <v>75</v>
      </c>
      <c r="E731" s="52" t="s">
        <v>368</v>
      </c>
      <c r="F731" s="52" t="s">
        <v>138</v>
      </c>
      <c r="G731" s="52" t="s">
        <v>103</v>
      </c>
      <c r="H731" s="52"/>
      <c r="I731" s="59">
        <v>25</v>
      </c>
      <c r="J731" s="59">
        <v>0</v>
      </c>
      <c r="K731" s="59">
        <f t="shared" si="109"/>
        <v>25</v>
      </c>
      <c r="L731" s="138"/>
      <c r="M731" s="138"/>
      <c r="N731" s="139"/>
      <c r="O731" s="168"/>
    </row>
    <row r="732" spans="1:15" ht="60">
      <c r="A732" s="77" t="s">
        <v>350</v>
      </c>
      <c r="B732" s="51" t="s">
        <v>432</v>
      </c>
      <c r="C732" s="51" t="s">
        <v>75</v>
      </c>
      <c r="D732" s="51" t="s">
        <v>75</v>
      </c>
      <c r="E732" s="51" t="s">
        <v>351</v>
      </c>
      <c r="F732" s="51"/>
      <c r="G732" s="51"/>
      <c r="H732" s="51"/>
      <c r="I732" s="56">
        <f>I733+I738</f>
        <v>30</v>
      </c>
      <c r="J732" s="56">
        <f>J733+J738</f>
        <v>0</v>
      </c>
      <c r="K732" s="57">
        <f t="shared" si="109"/>
        <v>30</v>
      </c>
      <c r="L732" s="138"/>
      <c r="M732" s="138"/>
      <c r="N732" s="139"/>
      <c r="O732" s="168"/>
    </row>
    <row r="733" spans="1:15" ht="45">
      <c r="A733" s="77" t="s">
        <v>352</v>
      </c>
      <c r="B733" s="51" t="s">
        <v>432</v>
      </c>
      <c r="C733" s="51" t="s">
        <v>75</v>
      </c>
      <c r="D733" s="51" t="s">
        <v>75</v>
      </c>
      <c r="E733" s="51" t="s">
        <v>353</v>
      </c>
      <c r="F733" s="51"/>
      <c r="G733" s="51"/>
      <c r="H733" s="51"/>
      <c r="I733" s="56">
        <f aca="true" t="shared" si="113" ref="I733:J736">I734</f>
        <v>24</v>
      </c>
      <c r="J733" s="56">
        <f t="shared" si="113"/>
        <v>0</v>
      </c>
      <c r="K733" s="57">
        <f t="shared" si="109"/>
        <v>24</v>
      </c>
      <c r="L733" s="138"/>
      <c r="M733" s="138"/>
      <c r="N733" s="139"/>
      <c r="O733" s="168"/>
    </row>
    <row r="734" spans="1:15" ht="18">
      <c r="A734" s="77" t="s">
        <v>312</v>
      </c>
      <c r="B734" s="51" t="s">
        <v>432</v>
      </c>
      <c r="C734" s="51" t="s">
        <v>75</v>
      </c>
      <c r="D734" s="51" t="s">
        <v>75</v>
      </c>
      <c r="E734" s="51" t="s">
        <v>354</v>
      </c>
      <c r="F734" s="51"/>
      <c r="G734" s="51"/>
      <c r="H734" s="51"/>
      <c r="I734" s="56">
        <f t="shared" si="113"/>
        <v>24</v>
      </c>
      <c r="J734" s="56">
        <f t="shared" si="113"/>
        <v>0</v>
      </c>
      <c r="K734" s="57">
        <f t="shared" si="109"/>
        <v>24</v>
      </c>
      <c r="L734" s="138"/>
      <c r="M734" s="138"/>
      <c r="N734" s="139"/>
      <c r="O734" s="168"/>
    </row>
    <row r="735" spans="1:15" ht="30">
      <c r="A735" s="200" t="s">
        <v>135</v>
      </c>
      <c r="B735" s="51" t="s">
        <v>432</v>
      </c>
      <c r="C735" s="51" t="s">
        <v>75</v>
      </c>
      <c r="D735" s="51" t="s">
        <v>75</v>
      </c>
      <c r="E735" s="51" t="s">
        <v>354</v>
      </c>
      <c r="F735" s="51" t="s">
        <v>136</v>
      </c>
      <c r="G735" s="51"/>
      <c r="H735" s="51"/>
      <c r="I735" s="57">
        <f t="shared" si="113"/>
        <v>24</v>
      </c>
      <c r="J735" s="57">
        <f t="shared" si="113"/>
        <v>0</v>
      </c>
      <c r="K735" s="57">
        <f t="shared" si="109"/>
        <v>24</v>
      </c>
      <c r="L735" s="138"/>
      <c r="M735" s="138"/>
      <c r="N735" s="139"/>
      <c r="O735" s="168"/>
    </row>
    <row r="736" spans="1:15" ht="30">
      <c r="A736" s="77" t="s">
        <v>139</v>
      </c>
      <c r="B736" s="51" t="s">
        <v>432</v>
      </c>
      <c r="C736" s="51" t="s">
        <v>75</v>
      </c>
      <c r="D736" s="51" t="s">
        <v>75</v>
      </c>
      <c r="E736" s="51" t="s">
        <v>354</v>
      </c>
      <c r="F736" s="51" t="s">
        <v>138</v>
      </c>
      <c r="G736" s="51"/>
      <c r="H736" s="51"/>
      <c r="I736" s="57">
        <f t="shared" si="113"/>
        <v>24</v>
      </c>
      <c r="J736" s="57">
        <f t="shared" si="113"/>
        <v>0</v>
      </c>
      <c r="K736" s="57">
        <f t="shared" si="109"/>
        <v>24</v>
      </c>
      <c r="L736" s="138"/>
      <c r="M736" s="138"/>
      <c r="N736" s="173"/>
      <c r="O736" s="168"/>
    </row>
    <row r="737" spans="1:15" ht="30">
      <c r="A737" s="208" t="s">
        <v>119</v>
      </c>
      <c r="B737" s="51" t="s">
        <v>432</v>
      </c>
      <c r="C737" s="52" t="s">
        <v>75</v>
      </c>
      <c r="D737" s="52" t="s">
        <v>75</v>
      </c>
      <c r="E737" s="52" t="s">
        <v>354</v>
      </c>
      <c r="F737" s="52" t="s">
        <v>138</v>
      </c>
      <c r="G737" s="52" t="s">
        <v>103</v>
      </c>
      <c r="H737" s="52"/>
      <c r="I737" s="59">
        <v>24</v>
      </c>
      <c r="J737" s="59">
        <v>0</v>
      </c>
      <c r="K737" s="59">
        <f t="shared" si="109"/>
        <v>24</v>
      </c>
      <c r="L737" s="138"/>
      <c r="M737" s="138"/>
      <c r="N737" s="139"/>
      <c r="O737" s="168"/>
    </row>
    <row r="738" spans="1:15" ht="60">
      <c r="A738" s="77" t="s">
        <v>162</v>
      </c>
      <c r="B738" s="51" t="s">
        <v>432</v>
      </c>
      <c r="C738" s="51" t="s">
        <v>75</v>
      </c>
      <c r="D738" s="51" t="s">
        <v>75</v>
      </c>
      <c r="E738" s="51" t="s">
        <v>163</v>
      </c>
      <c r="F738" s="51"/>
      <c r="G738" s="51"/>
      <c r="H738" s="52"/>
      <c r="I738" s="57">
        <f aca="true" t="shared" si="114" ref="I738:J741">I739</f>
        <v>6</v>
      </c>
      <c r="J738" s="57">
        <f t="shared" si="114"/>
        <v>0</v>
      </c>
      <c r="K738" s="57">
        <f t="shared" si="109"/>
        <v>6</v>
      </c>
      <c r="L738" s="138"/>
      <c r="M738" s="138"/>
      <c r="N738" s="139"/>
      <c r="O738" s="168"/>
    </row>
    <row r="739" spans="1:15" ht="18">
      <c r="A739" s="77" t="s">
        <v>312</v>
      </c>
      <c r="B739" s="51" t="s">
        <v>432</v>
      </c>
      <c r="C739" s="51" t="s">
        <v>75</v>
      </c>
      <c r="D739" s="51" t="s">
        <v>75</v>
      </c>
      <c r="E739" s="51" t="s">
        <v>164</v>
      </c>
      <c r="F739" s="51"/>
      <c r="G739" s="51"/>
      <c r="H739" s="52"/>
      <c r="I739" s="57">
        <f t="shared" si="114"/>
        <v>6</v>
      </c>
      <c r="J739" s="57">
        <f t="shared" si="114"/>
        <v>0</v>
      </c>
      <c r="K739" s="57">
        <f t="shared" si="109"/>
        <v>6</v>
      </c>
      <c r="L739" s="138"/>
      <c r="M739" s="138"/>
      <c r="N739" s="139"/>
      <c r="O739" s="168"/>
    </row>
    <row r="740" spans="1:15" ht="30">
      <c r="A740" s="200" t="s">
        <v>135</v>
      </c>
      <c r="B740" s="51" t="s">
        <v>432</v>
      </c>
      <c r="C740" s="51" t="s">
        <v>75</v>
      </c>
      <c r="D740" s="51" t="s">
        <v>75</v>
      </c>
      <c r="E740" s="51" t="s">
        <v>164</v>
      </c>
      <c r="F740" s="51" t="s">
        <v>136</v>
      </c>
      <c r="G740" s="51"/>
      <c r="H740" s="52"/>
      <c r="I740" s="57">
        <f t="shared" si="114"/>
        <v>6</v>
      </c>
      <c r="J740" s="57">
        <f t="shared" si="114"/>
        <v>0</v>
      </c>
      <c r="K740" s="57">
        <f t="shared" si="109"/>
        <v>6</v>
      </c>
      <c r="L740" s="138"/>
      <c r="M740" s="138"/>
      <c r="N740" s="139"/>
      <c r="O740" s="168"/>
    </row>
    <row r="741" spans="1:15" ht="30">
      <c r="A741" s="77" t="s">
        <v>139</v>
      </c>
      <c r="B741" s="51" t="s">
        <v>432</v>
      </c>
      <c r="C741" s="51" t="s">
        <v>75</v>
      </c>
      <c r="D741" s="51" t="s">
        <v>75</v>
      </c>
      <c r="E741" s="51" t="s">
        <v>164</v>
      </c>
      <c r="F741" s="51" t="s">
        <v>138</v>
      </c>
      <c r="G741" s="51"/>
      <c r="H741" s="52"/>
      <c r="I741" s="57">
        <f t="shared" si="114"/>
        <v>6</v>
      </c>
      <c r="J741" s="57">
        <f t="shared" si="114"/>
        <v>0</v>
      </c>
      <c r="K741" s="57">
        <f t="shared" si="109"/>
        <v>6</v>
      </c>
      <c r="L741" s="138"/>
      <c r="M741" s="138"/>
      <c r="N741" s="173"/>
      <c r="O741" s="168"/>
    </row>
    <row r="742" spans="1:15" ht="30">
      <c r="A742" s="208" t="s">
        <v>119</v>
      </c>
      <c r="B742" s="51" t="s">
        <v>432</v>
      </c>
      <c r="C742" s="52" t="s">
        <v>75</v>
      </c>
      <c r="D742" s="52" t="s">
        <v>75</v>
      </c>
      <c r="E742" s="52" t="s">
        <v>164</v>
      </c>
      <c r="F742" s="52" t="s">
        <v>138</v>
      </c>
      <c r="G742" s="52" t="s">
        <v>103</v>
      </c>
      <c r="H742" s="52"/>
      <c r="I742" s="59">
        <v>6</v>
      </c>
      <c r="J742" s="59">
        <v>0</v>
      </c>
      <c r="K742" s="59">
        <f t="shared" si="109"/>
        <v>6</v>
      </c>
      <c r="L742" s="138"/>
      <c r="M742" s="138"/>
      <c r="N742" s="139"/>
      <c r="O742" s="168"/>
    </row>
    <row r="743" spans="1:15" ht="18">
      <c r="A743" s="207" t="s">
        <v>115</v>
      </c>
      <c r="B743" s="53" t="s">
        <v>432</v>
      </c>
      <c r="C743" s="53" t="s">
        <v>72</v>
      </c>
      <c r="D743" s="51"/>
      <c r="E743" s="51"/>
      <c r="F743" s="51"/>
      <c r="G743" s="51"/>
      <c r="H743" s="52"/>
      <c r="I743" s="55">
        <f>I744+I812</f>
        <v>26589</v>
      </c>
      <c r="J743" s="55">
        <f>J744+J812</f>
        <v>288.29999999999995</v>
      </c>
      <c r="K743" s="54">
        <f t="shared" si="109"/>
        <v>26877.3</v>
      </c>
      <c r="L743" s="138"/>
      <c r="M743" s="138"/>
      <c r="N743" s="139"/>
      <c r="O743" s="168"/>
    </row>
    <row r="744" spans="1:15" ht="18">
      <c r="A744" s="207" t="s">
        <v>64</v>
      </c>
      <c r="B744" s="53" t="s">
        <v>432</v>
      </c>
      <c r="C744" s="53" t="s">
        <v>72</v>
      </c>
      <c r="D744" s="53" t="s">
        <v>68</v>
      </c>
      <c r="E744" s="53"/>
      <c r="F744" s="53"/>
      <c r="G744" s="53"/>
      <c r="H744" s="53"/>
      <c r="I744" s="54">
        <f>I750+I745</f>
        <v>19756.8</v>
      </c>
      <c r="J744" s="54">
        <f>J750+J745</f>
        <v>280.29999999999995</v>
      </c>
      <c r="K744" s="54">
        <f t="shared" si="109"/>
        <v>20037.1</v>
      </c>
      <c r="L744" s="138"/>
      <c r="M744" s="138"/>
      <c r="N744" s="139"/>
      <c r="O744" s="168"/>
    </row>
    <row r="745" spans="1:15" ht="30">
      <c r="A745" s="200" t="s">
        <v>37</v>
      </c>
      <c r="B745" s="51" t="s">
        <v>432</v>
      </c>
      <c r="C745" s="51" t="s">
        <v>72</v>
      </c>
      <c r="D745" s="51" t="s">
        <v>68</v>
      </c>
      <c r="E745" s="51" t="s">
        <v>283</v>
      </c>
      <c r="F745" s="53"/>
      <c r="G745" s="53"/>
      <c r="H745" s="53"/>
      <c r="I745" s="57">
        <f aca="true" t="shared" si="115" ref="I745:K748">I746</f>
        <v>0</v>
      </c>
      <c r="J745" s="57">
        <f t="shared" si="115"/>
        <v>125</v>
      </c>
      <c r="K745" s="57">
        <f t="shared" si="115"/>
        <v>125</v>
      </c>
      <c r="L745" s="138"/>
      <c r="M745" s="138"/>
      <c r="N745" s="139"/>
      <c r="O745" s="168"/>
    </row>
    <row r="746" spans="1:15" ht="75">
      <c r="A746" s="200" t="s">
        <v>280</v>
      </c>
      <c r="B746" s="51" t="s">
        <v>432</v>
      </c>
      <c r="C746" s="51" t="s">
        <v>72</v>
      </c>
      <c r="D746" s="51" t="s">
        <v>68</v>
      </c>
      <c r="E746" s="51" t="s">
        <v>287</v>
      </c>
      <c r="F746" s="201"/>
      <c r="G746" s="201"/>
      <c r="H746" s="53"/>
      <c r="I746" s="57">
        <f t="shared" si="115"/>
        <v>0</v>
      </c>
      <c r="J746" s="57">
        <f t="shared" si="115"/>
        <v>125</v>
      </c>
      <c r="K746" s="57">
        <f t="shared" si="115"/>
        <v>125</v>
      </c>
      <c r="L746" s="138"/>
      <c r="M746" s="138"/>
      <c r="N746" s="139"/>
      <c r="O746" s="168"/>
    </row>
    <row r="747" spans="1:15" ht="45">
      <c r="A747" s="210" t="s">
        <v>142</v>
      </c>
      <c r="B747" s="51" t="s">
        <v>432</v>
      </c>
      <c r="C747" s="51" t="s">
        <v>72</v>
      </c>
      <c r="D747" s="51" t="s">
        <v>68</v>
      </c>
      <c r="E747" s="51" t="s">
        <v>287</v>
      </c>
      <c r="F747" s="202">
        <v>600</v>
      </c>
      <c r="G747" s="51"/>
      <c r="H747" s="53"/>
      <c r="I747" s="57">
        <f t="shared" si="115"/>
        <v>0</v>
      </c>
      <c r="J747" s="57">
        <f t="shared" si="115"/>
        <v>125</v>
      </c>
      <c r="K747" s="57">
        <f t="shared" si="115"/>
        <v>125</v>
      </c>
      <c r="L747" s="138"/>
      <c r="M747" s="138"/>
      <c r="N747" s="139"/>
      <c r="O747" s="168"/>
    </row>
    <row r="748" spans="1:15" ht="18">
      <c r="A748" s="210" t="s">
        <v>144</v>
      </c>
      <c r="B748" s="51" t="s">
        <v>432</v>
      </c>
      <c r="C748" s="51" t="s">
        <v>72</v>
      </c>
      <c r="D748" s="51" t="s">
        <v>68</v>
      </c>
      <c r="E748" s="51" t="s">
        <v>287</v>
      </c>
      <c r="F748" s="51" t="s">
        <v>143</v>
      </c>
      <c r="G748" s="51"/>
      <c r="H748" s="53"/>
      <c r="I748" s="57">
        <f t="shared" si="115"/>
        <v>0</v>
      </c>
      <c r="J748" s="57">
        <f t="shared" si="115"/>
        <v>125</v>
      </c>
      <c r="K748" s="57">
        <f t="shared" si="115"/>
        <v>125</v>
      </c>
      <c r="L748" s="138"/>
      <c r="M748" s="138"/>
      <c r="N748" s="139"/>
      <c r="O748" s="168"/>
    </row>
    <row r="749" spans="1:15" ht="18">
      <c r="A749" s="78" t="s">
        <v>119</v>
      </c>
      <c r="B749" s="52" t="s">
        <v>432</v>
      </c>
      <c r="C749" s="52" t="s">
        <v>72</v>
      </c>
      <c r="D749" s="52" t="s">
        <v>68</v>
      </c>
      <c r="E749" s="52" t="s">
        <v>287</v>
      </c>
      <c r="F749" s="52" t="s">
        <v>143</v>
      </c>
      <c r="G749" s="52" t="s">
        <v>103</v>
      </c>
      <c r="H749" s="53"/>
      <c r="I749" s="59">
        <v>0</v>
      </c>
      <c r="J749" s="59">
        <v>125</v>
      </c>
      <c r="K749" s="59">
        <f>I749+J749</f>
        <v>125</v>
      </c>
      <c r="L749" s="138"/>
      <c r="M749" s="138"/>
      <c r="N749" s="139"/>
      <c r="O749" s="168"/>
    </row>
    <row r="750" spans="1:15" ht="45">
      <c r="A750" s="77" t="s">
        <v>203</v>
      </c>
      <c r="B750" s="51" t="s">
        <v>432</v>
      </c>
      <c r="C750" s="51" t="s">
        <v>72</v>
      </c>
      <c r="D750" s="51" t="s">
        <v>68</v>
      </c>
      <c r="E750" s="51" t="s">
        <v>333</v>
      </c>
      <c r="F750" s="51"/>
      <c r="G750" s="51"/>
      <c r="H750" s="51"/>
      <c r="I750" s="57">
        <f>I751+I767+I777+I787+I803</f>
        <v>19756.8</v>
      </c>
      <c r="J750" s="57">
        <f>J751+J767+J777+J787+J803</f>
        <v>155.29999999999998</v>
      </c>
      <c r="K750" s="57">
        <f t="shared" si="109"/>
        <v>19912.1</v>
      </c>
      <c r="L750" s="138"/>
      <c r="M750" s="138"/>
      <c r="N750" s="139"/>
      <c r="O750" s="168"/>
    </row>
    <row r="751" spans="1:15" ht="45">
      <c r="A751" s="77" t="s">
        <v>221</v>
      </c>
      <c r="B751" s="51" t="s">
        <v>432</v>
      </c>
      <c r="C751" s="51" t="s">
        <v>72</v>
      </c>
      <c r="D751" s="51" t="s">
        <v>68</v>
      </c>
      <c r="E751" s="51" t="s">
        <v>334</v>
      </c>
      <c r="F751" s="51"/>
      <c r="G751" s="51"/>
      <c r="H751" s="51"/>
      <c r="I751" s="57">
        <f>I757+I752+I762</f>
        <v>30</v>
      </c>
      <c r="J751" s="57">
        <f>J757+J752+J762</f>
        <v>0</v>
      </c>
      <c r="K751" s="57">
        <f t="shared" si="109"/>
        <v>30</v>
      </c>
      <c r="L751" s="138"/>
      <c r="M751" s="138"/>
      <c r="N751" s="173"/>
      <c r="O751" s="168"/>
    </row>
    <row r="752" spans="1:15" ht="30">
      <c r="A752" s="77" t="s">
        <v>224</v>
      </c>
      <c r="B752" s="51" t="s">
        <v>432</v>
      </c>
      <c r="C752" s="51" t="s">
        <v>72</v>
      </c>
      <c r="D752" s="51" t="s">
        <v>68</v>
      </c>
      <c r="E752" s="122" t="s">
        <v>222</v>
      </c>
      <c r="F752" s="51"/>
      <c r="G752" s="51"/>
      <c r="H752" s="51"/>
      <c r="I752" s="57">
        <f aca="true" t="shared" si="116" ref="I752:J755">I753</f>
        <v>10</v>
      </c>
      <c r="J752" s="57">
        <f t="shared" si="116"/>
        <v>0</v>
      </c>
      <c r="K752" s="57">
        <f t="shared" si="109"/>
        <v>10</v>
      </c>
      <c r="L752" s="138"/>
      <c r="M752" s="138"/>
      <c r="N752" s="139"/>
      <c r="O752" s="168"/>
    </row>
    <row r="753" spans="1:15" ht="18">
      <c r="A753" s="77" t="s">
        <v>312</v>
      </c>
      <c r="B753" s="51" t="s">
        <v>432</v>
      </c>
      <c r="C753" s="51" t="s">
        <v>72</v>
      </c>
      <c r="D753" s="51" t="s">
        <v>68</v>
      </c>
      <c r="E753" s="126" t="s">
        <v>223</v>
      </c>
      <c r="F753" s="51"/>
      <c r="G753" s="51"/>
      <c r="H753" s="51"/>
      <c r="I753" s="57">
        <f t="shared" si="116"/>
        <v>10</v>
      </c>
      <c r="J753" s="57">
        <f t="shared" si="116"/>
        <v>0</v>
      </c>
      <c r="K753" s="57">
        <f t="shared" si="109"/>
        <v>10</v>
      </c>
      <c r="L753" s="138"/>
      <c r="M753" s="138"/>
      <c r="N753" s="139"/>
      <c r="O753" s="168"/>
    </row>
    <row r="754" spans="1:15" ht="45">
      <c r="A754" s="200" t="s">
        <v>142</v>
      </c>
      <c r="B754" s="51" t="s">
        <v>432</v>
      </c>
      <c r="C754" s="51" t="s">
        <v>72</v>
      </c>
      <c r="D754" s="51" t="s">
        <v>68</v>
      </c>
      <c r="E754" s="51" t="s">
        <v>223</v>
      </c>
      <c r="F754" s="51" t="s">
        <v>141</v>
      </c>
      <c r="G754" s="51"/>
      <c r="H754" s="51"/>
      <c r="I754" s="57">
        <f t="shared" si="116"/>
        <v>10</v>
      </c>
      <c r="J754" s="57">
        <f t="shared" si="116"/>
        <v>0</v>
      </c>
      <c r="K754" s="57">
        <f t="shared" si="109"/>
        <v>10</v>
      </c>
      <c r="L754" s="138"/>
      <c r="M754" s="138"/>
      <c r="N754" s="139"/>
      <c r="O754" s="168"/>
    </row>
    <row r="755" spans="1:15" ht="18">
      <c r="A755" s="200" t="s">
        <v>144</v>
      </c>
      <c r="B755" s="51" t="s">
        <v>432</v>
      </c>
      <c r="C755" s="51" t="s">
        <v>72</v>
      </c>
      <c r="D755" s="51" t="s">
        <v>68</v>
      </c>
      <c r="E755" s="51" t="s">
        <v>223</v>
      </c>
      <c r="F755" s="51" t="s">
        <v>143</v>
      </c>
      <c r="G755" s="51"/>
      <c r="H755" s="51"/>
      <c r="I755" s="57">
        <f t="shared" si="116"/>
        <v>10</v>
      </c>
      <c r="J755" s="57">
        <f t="shared" si="116"/>
        <v>0</v>
      </c>
      <c r="K755" s="57">
        <f t="shared" si="109"/>
        <v>10</v>
      </c>
      <c r="L755" s="138"/>
      <c r="M755" s="138"/>
      <c r="N755" s="136"/>
      <c r="O755" s="168"/>
    </row>
    <row r="756" spans="1:15" ht="18">
      <c r="A756" s="208" t="s">
        <v>119</v>
      </c>
      <c r="B756" s="51" t="s">
        <v>432</v>
      </c>
      <c r="C756" s="52" t="s">
        <v>72</v>
      </c>
      <c r="D756" s="52" t="s">
        <v>68</v>
      </c>
      <c r="E756" s="52" t="s">
        <v>223</v>
      </c>
      <c r="F756" s="52" t="s">
        <v>143</v>
      </c>
      <c r="G756" s="52" t="s">
        <v>103</v>
      </c>
      <c r="H756" s="51"/>
      <c r="I756" s="59">
        <v>10</v>
      </c>
      <c r="J756" s="59">
        <v>0</v>
      </c>
      <c r="K756" s="59">
        <f t="shared" si="109"/>
        <v>10</v>
      </c>
      <c r="L756" s="138"/>
      <c r="M756" s="138"/>
      <c r="N756" s="136"/>
      <c r="O756" s="168"/>
    </row>
    <row r="757" spans="1:15" ht="45">
      <c r="A757" s="216" t="s">
        <v>389</v>
      </c>
      <c r="B757" s="51" t="s">
        <v>432</v>
      </c>
      <c r="C757" s="51" t="s">
        <v>72</v>
      </c>
      <c r="D757" s="51" t="s">
        <v>68</v>
      </c>
      <c r="E757" s="122" t="s">
        <v>390</v>
      </c>
      <c r="F757" s="52"/>
      <c r="G757" s="52"/>
      <c r="H757" s="52"/>
      <c r="I757" s="57">
        <f aca="true" t="shared" si="117" ref="I757:J760">I758</f>
        <v>10</v>
      </c>
      <c r="J757" s="57">
        <f t="shared" si="117"/>
        <v>0</v>
      </c>
      <c r="K757" s="57">
        <f t="shared" si="109"/>
        <v>10</v>
      </c>
      <c r="L757" s="138"/>
      <c r="M757" s="138"/>
      <c r="N757" s="169"/>
      <c r="O757" s="168"/>
    </row>
    <row r="758" spans="1:15" ht="18">
      <c r="A758" s="216" t="s">
        <v>312</v>
      </c>
      <c r="B758" s="51" t="s">
        <v>432</v>
      </c>
      <c r="C758" s="51" t="s">
        <v>72</v>
      </c>
      <c r="D758" s="51" t="s">
        <v>68</v>
      </c>
      <c r="E758" s="126" t="s">
        <v>391</v>
      </c>
      <c r="F758" s="52"/>
      <c r="G758" s="52"/>
      <c r="H758" s="52"/>
      <c r="I758" s="57">
        <f t="shared" si="117"/>
        <v>10</v>
      </c>
      <c r="J758" s="57">
        <f t="shared" si="117"/>
        <v>0</v>
      </c>
      <c r="K758" s="57">
        <f t="shared" si="109"/>
        <v>10</v>
      </c>
      <c r="L758" s="138"/>
      <c r="M758" s="138"/>
      <c r="N758" s="136"/>
      <c r="O758" s="168"/>
    </row>
    <row r="759" spans="1:15" ht="30">
      <c r="A759" s="200" t="s">
        <v>135</v>
      </c>
      <c r="B759" s="51" t="s">
        <v>432</v>
      </c>
      <c r="C759" s="51" t="s">
        <v>72</v>
      </c>
      <c r="D759" s="51" t="s">
        <v>68</v>
      </c>
      <c r="E759" s="126" t="s">
        <v>391</v>
      </c>
      <c r="F759" s="51" t="s">
        <v>136</v>
      </c>
      <c r="G759" s="52"/>
      <c r="H759" s="52"/>
      <c r="I759" s="57">
        <f t="shared" si="117"/>
        <v>10</v>
      </c>
      <c r="J759" s="57">
        <f t="shared" si="117"/>
        <v>0</v>
      </c>
      <c r="K759" s="57">
        <f t="shared" si="109"/>
        <v>10</v>
      </c>
      <c r="L759" s="138"/>
      <c r="M759" s="138"/>
      <c r="N759" s="139"/>
      <c r="O759" s="168"/>
    </row>
    <row r="760" spans="1:15" ht="30">
      <c r="A760" s="77" t="s">
        <v>139</v>
      </c>
      <c r="B760" s="51" t="s">
        <v>432</v>
      </c>
      <c r="C760" s="51" t="s">
        <v>72</v>
      </c>
      <c r="D760" s="51" t="s">
        <v>68</v>
      </c>
      <c r="E760" s="126" t="s">
        <v>391</v>
      </c>
      <c r="F760" s="51" t="s">
        <v>138</v>
      </c>
      <c r="G760" s="52"/>
      <c r="H760" s="52"/>
      <c r="I760" s="57">
        <f t="shared" si="117"/>
        <v>10</v>
      </c>
      <c r="J760" s="57">
        <f t="shared" si="117"/>
        <v>0</v>
      </c>
      <c r="K760" s="57">
        <f t="shared" si="109"/>
        <v>10</v>
      </c>
      <c r="L760" s="138"/>
      <c r="M760" s="138"/>
      <c r="N760" s="139"/>
      <c r="O760" s="168"/>
    </row>
    <row r="761" spans="1:15" ht="18">
      <c r="A761" s="78" t="s">
        <v>119</v>
      </c>
      <c r="B761" s="51" t="s">
        <v>432</v>
      </c>
      <c r="C761" s="52" t="s">
        <v>72</v>
      </c>
      <c r="D761" s="52" t="s">
        <v>68</v>
      </c>
      <c r="E761" s="182" t="s">
        <v>391</v>
      </c>
      <c r="F761" s="52" t="s">
        <v>138</v>
      </c>
      <c r="G761" s="52" t="s">
        <v>103</v>
      </c>
      <c r="H761" s="52"/>
      <c r="I761" s="59">
        <v>10</v>
      </c>
      <c r="J761" s="59">
        <v>0</v>
      </c>
      <c r="K761" s="59">
        <f t="shared" si="109"/>
        <v>10</v>
      </c>
      <c r="L761" s="138"/>
      <c r="M761" s="138"/>
      <c r="N761" s="136"/>
      <c r="O761" s="168"/>
    </row>
    <row r="762" spans="1:15" ht="45">
      <c r="A762" s="216" t="s">
        <v>225</v>
      </c>
      <c r="B762" s="51" t="s">
        <v>432</v>
      </c>
      <c r="C762" s="51" t="s">
        <v>72</v>
      </c>
      <c r="D762" s="51" t="s">
        <v>68</v>
      </c>
      <c r="E762" s="122" t="s">
        <v>226</v>
      </c>
      <c r="F762" s="52"/>
      <c r="G762" s="52"/>
      <c r="H762" s="52"/>
      <c r="I762" s="57">
        <f aca="true" t="shared" si="118" ref="I762:J765">I763</f>
        <v>10</v>
      </c>
      <c r="J762" s="57">
        <f t="shared" si="118"/>
        <v>0</v>
      </c>
      <c r="K762" s="57">
        <f t="shared" si="109"/>
        <v>10</v>
      </c>
      <c r="L762" s="138"/>
      <c r="M762" s="138"/>
      <c r="N762" s="136"/>
      <c r="O762" s="168"/>
    </row>
    <row r="763" spans="1:15" ht="18">
      <c r="A763" s="216" t="s">
        <v>312</v>
      </c>
      <c r="B763" s="51" t="s">
        <v>432</v>
      </c>
      <c r="C763" s="51" t="s">
        <v>72</v>
      </c>
      <c r="D763" s="51" t="s">
        <v>68</v>
      </c>
      <c r="E763" s="126" t="s">
        <v>227</v>
      </c>
      <c r="F763" s="52"/>
      <c r="G763" s="52"/>
      <c r="H763" s="52"/>
      <c r="I763" s="57">
        <f t="shared" si="118"/>
        <v>10</v>
      </c>
      <c r="J763" s="57">
        <f t="shared" si="118"/>
        <v>0</v>
      </c>
      <c r="K763" s="57">
        <f t="shared" si="109"/>
        <v>10</v>
      </c>
      <c r="L763" s="138"/>
      <c r="M763" s="138"/>
      <c r="N763" s="169"/>
      <c r="O763" s="168"/>
    </row>
    <row r="764" spans="1:15" ht="30">
      <c r="A764" s="200" t="s">
        <v>135</v>
      </c>
      <c r="B764" s="51" t="s">
        <v>432</v>
      </c>
      <c r="C764" s="51" t="s">
        <v>72</v>
      </c>
      <c r="D764" s="51" t="s">
        <v>68</v>
      </c>
      <c r="E764" s="126" t="s">
        <v>227</v>
      </c>
      <c r="F764" s="51" t="s">
        <v>136</v>
      </c>
      <c r="G764" s="52"/>
      <c r="H764" s="52"/>
      <c r="I764" s="57">
        <f t="shared" si="118"/>
        <v>10</v>
      </c>
      <c r="J764" s="57">
        <f t="shared" si="118"/>
        <v>0</v>
      </c>
      <c r="K764" s="57">
        <f t="shared" si="109"/>
        <v>10</v>
      </c>
      <c r="L764" s="138"/>
      <c r="M764" s="138"/>
      <c r="N764" s="136"/>
      <c r="O764" s="168"/>
    </row>
    <row r="765" spans="1:15" ht="30">
      <c r="A765" s="77" t="s">
        <v>139</v>
      </c>
      <c r="B765" s="51" t="s">
        <v>432</v>
      </c>
      <c r="C765" s="51" t="s">
        <v>72</v>
      </c>
      <c r="D765" s="51" t="s">
        <v>68</v>
      </c>
      <c r="E765" s="126" t="s">
        <v>227</v>
      </c>
      <c r="F765" s="51" t="s">
        <v>138</v>
      </c>
      <c r="G765" s="52"/>
      <c r="H765" s="52"/>
      <c r="I765" s="57">
        <f t="shared" si="118"/>
        <v>10</v>
      </c>
      <c r="J765" s="57">
        <f t="shared" si="118"/>
        <v>0</v>
      </c>
      <c r="K765" s="57">
        <f t="shared" si="109"/>
        <v>10</v>
      </c>
      <c r="L765" s="138"/>
      <c r="M765" s="138"/>
      <c r="N765" s="139"/>
      <c r="O765" s="168"/>
    </row>
    <row r="766" spans="1:15" ht="18">
      <c r="A766" s="78" t="s">
        <v>119</v>
      </c>
      <c r="B766" s="51" t="s">
        <v>432</v>
      </c>
      <c r="C766" s="52" t="s">
        <v>72</v>
      </c>
      <c r="D766" s="52" t="s">
        <v>68</v>
      </c>
      <c r="E766" s="182" t="s">
        <v>227</v>
      </c>
      <c r="F766" s="52" t="s">
        <v>138</v>
      </c>
      <c r="G766" s="52" t="s">
        <v>103</v>
      </c>
      <c r="H766" s="52"/>
      <c r="I766" s="59">
        <v>10</v>
      </c>
      <c r="J766" s="59">
        <v>0</v>
      </c>
      <c r="K766" s="59">
        <f t="shared" si="109"/>
        <v>10</v>
      </c>
      <c r="L766" s="138"/>
      <c r="M766" s="138"/>
      <c r="N766" s="139"/>
      <c r="O766" s="168"/>
    </row>
    <row r="767" spans="1:15" ht="45">
      <c r="A767" s="200" t="s">
        <v>41</v>
      </c>
      <c r="B767" s="51" t="s">
        <v>432</v>
      </c>
      <c r="C767" s="51" t="s">
        <v>72</v>
      </c>
      <c r="D767" s="51" t="s">
        <v>68</v>
      </c>
      <c r="E767" s="51" t="s">
        <v>330</v>
      </c>
      <c r="F767" s="51"/>
      <c r="G767" s="51"/>
      <c r="H767" s="51"/>
      <c r="I767" s="57">
        <f>I768</f>
        <v>13713.1</v>
      </c>
      <c r="J767" s="57">
        <f>J768</f>
        <v>107.5</v>
      </c>
      <c r="K767" s="57">
        <f t="shared" si="109"/>
        <v>13820.6</v>
      </c>
      <c r="L767" s="138"/>
      <c r="M767" s="138"/>
      <c r="N767" s="139"/>
      <c r="O767" s="168"/>
    </row>
    <row r="768" spans="1:15" ht="75">
      <c r="A768" s="77" t="s">
        <v>329</v>
      </c>
      <c r="B768" s="51" t="s">
        <v>432</v>
      </c>
      <c r="C768" s="51" t="s">
        <v>72</v>
      </c>
      <c r="D768" s="51" t="s">
        <v>68</v>
      </c>
      <c r="E768" s="51" t="s">
        <v>331</v>
      </c>
      <c r="F768" s="51"/>
      <c r="G768" s="51"/>
      <c r="H768" s="51"/>
      <c r="I768" s="57">
        <f>I773+I769</f>
        <v>13713.1</v>
      </c>
      <c r="J768" s="57">
        <f>J773+J769</f>
        <v>107.5</v>
      </c>
      <c r="K768" s="57">
        <f t="shared" si="109"/>
        <v>13820.6</v>
      </c>
      <c r="L768" s="138"/>
      <c r="M768" s="138"/>
      <c r="N768" s="139"/>
      <c r="O768" s="168"/>
    </row>
    <row r="769" spans="1:15" ht="18">
      <c r="A769" s="77" t="s">
        <v>312</v>
      </c>
      <c r="B769" s="51" t="s">
        <v>432</v>
      </c>
      <c r="C769" s="51" t="s">
        <v>72</v>
      </c>
      <c r="D769" s="51" t="s">
        <v>68</v>
      </c>
      <c r="E769" s="51" t="s">
        <v>501</v>
      </c>
      <c r="F769" s="51"/>
      <c r="G769" s="51"/>
      <c r="H769" s="51"/>
      <c r="I769" s="57">
        <f aca="true" t="shared" si="119" ref="I769:K771">I770</f>
        <v>0</v>
      </c>
      <c r="J769" s="57">
        <f t="shared" si="119"/>
        <v>107.5</v>
      </c>
      <c r="K769" s="57">
        <f t="shared" si="119"/>
        <v>107.5</v>
      </c>
      <c r="L769" s="138"/>
      <c r="M769" s="138"/>
      <c r="N769" s="139"/>
      <c r="O769" s="168"/>
    </row>
    <row r="770" spans="1:15" ht="45">
      <c r="A770" s="200" t="s">
        <v>142</v>
      </c>
      <c r="B770" s="51" t="s">
        <v>432</v>
      </c>
      <c r="C770" s="51" t="s">
        <v>72</v>
      </c>
      <c r="D770" s="51" t="s">
        <v>68</v>
      </c>
      <c r="E770" s="51" t="s">
        <v>501</v>
      </c>
      <c r="F770" s="51" t="s">
        <v>141</v>
      </c>
      <c r="G770" s="51"/>
      <c r="H770" s="51"/>
      <c r="I770" s="57">
        <f t="shared" si="119"/>
        <v>0</v>
      </c>
      <c r="J770" s="57">
        <f t="shared" si="119"/>
        <v>107.5</v>
      </c>
      <c r="K770" s="57">
        <f t="shared" si="119"/>
        <v>107.5</v>
      </c>
      <c r="L770" s="138"/>
      <c r="M770" s="138"/>
      <c r="N770" s="139"/>
      <c r="O770" s="168"/>
    </row>
    <row r="771" spans="1:15" ht="18">
      <c r="A771" s="200" t="s">
        <v>144</v>
      </c>
      <c r="B771" s="51" t="s">
        <v>432</v>
      </c>
      <c r="C771" s="51" t="s">
        <v>72</v>
      </c>
      <c r="D771" s="51" t="s">
        <v>68</v>
      </c>
      <c r="E771" s="51" t="s">
        <v>501</v>
      </c>
      <c r="F771" s="51" t="s">
        <v>143</v>
      </c>
      <c r="G771" s="51"/>
      <c r="H771" s="51"/>
      <c r="I771" s="57">
        <f t="shared" si="119"/>
        <v>0</v>
      </c>
      <c r="J771" s="57">
        <f t="shared" si="119"/>
        <v>107.5</v>
      </c>
      <c r="K771" s="57">
        <f t="shared" si="119"/>
        <v>107.5</v>
      </c>
      <c r="L771" s="138"/>
      <c r="M771" s="138"/>
      <c r="N771" s="139"/>
      <c r="O771" s="168"/>
    </row>
    <row r="772" spans="1:15" ht="18">
      <c r="A772" s="78" t="s">
        <v>119</v>
      </c>
      <c r="B772" s="51" t="s">
        <v>432</v>
      </c>
      <c r="C772" s="52" t="s">
        <v>72</v>
      </c>
      <c r="D772" s="52" t="s">
        <v>68</v>
      </c>
      <c r="E772" s="52" t="s">
        <v>501</v>
      </c>
      <c r="F772" s="52" t="s">
        <v>143</v>
      </c>
      <c r="G772" s="52" t="s">
        <v>103</v>
      </c>
      <c r="H772" s="51"/>
      <c r="I772" s="59">
        <v>0</v>
      </c>
      <c r="J772" s="59">
        <v>107.5</v>
      </c>
      <c r="K772" s="59">
        <f>I772+J772</f>
        <v>107.5</v>
      </c>
      <c r="L772" s="138"/>
      <c r="M772" s="138"/>
      <c r="N772" s="139"/>
      <c r="O772" s="168"/>
    </row>
    <row r="773" spans="1:15" ht="18">
      <c r="A773" s="77" t="s">
        <v>312</v>
      </c>
      <c r="B773" s="51" t="s">
        <v>432</v>
      </c>
      <c r="C773" s="51" t="s">
        <v>72</v>
      </c>
      <c r="D773" s="51" t="s">
        <v>68</v>
      </c>
      <c r="E773" s="51" t="s">
        <v>332</v>
      </c>
      <c r="F773" s="51"/>
      <c r="G773" s="51"/>
      <c r="H773" s="51"/>
      <c r="I773" s="57">
        <f aca="true" t="shared" si="120" ref="I773:J775">I774</f>
        <v>13713.1</v>
      </c>
      <c r="J773" s="57">
        <f t="shared" si="120"/>
        <v>0</v>
      </c>
      <c r="K773" s="57">
        <f t="shared" si="109"/>
        <v>13713.1</v>
      </c>
      <c r="L773" s="138"/>
      <c r="M773" s="138"/>
      <c r="N773" s="173"/>
      <c r="O773" s="168"/>
    </row>
    <row r="774" spans="1:15" ht="45">
      <c r="A774" s="200" t="s">
        <v>142</v>
      </c>
      <c r="B774" s="51" t="s">
        <v>432</v>
      </c>
      <c r="C774" s="51" t="s">
        <v>72</v>
      </c>
      <c r="D774" s="51" t="s">
        <v>68</v>
      </c>
      <c r="E774" s="51" t="s">
        <v>332</v>
      </c>
      <c r="F774" s="51" t="s">
        <v>141</v>
      </c>
      <c r="G774" s="51"/>
      <c r="H774" s="51"/>
      <c r="I774" s="56">
        <f t="shared" si="120"/>
        <v>13713.1</v>
      </c>
      <c r="J774" s="56">
        <f t="shared" si="120"/>
        <v>0</v>
      </c>
      <c r="K774" s="57">
        <f t="shared" si="109"/>
        <v>13713.1</v>
      </c>
      <c r="L774" s="138"/>
      <c r="M774" s="138"/>
      <c r="N774" s="139"/>
      <c r="O774" s="168"/>
    </row>
    <row r="775" spans="1:15" ht="18">
      <c r="A775" s="200" t="s">
        <v>144</v>
      </c>
      <c r="B775" s="51" t="s">
        <v>432</v>
      </c>
      <c r="C775" s="51" t="s">
        <v>72</v>
      </c>
      <c r="D775" s="51" t="s">
        <v>68</v>
      </c>
      <c r="E775" s="51" t="s">
        <v>332</v>
      </c>
      <c r="F775" s="51" t="s">
        <v>143</v>
      </c>
      <c r="G775" s="51"/>
      <c r="H775" s="51"/>
      <c r="I775" s="56">
        <f t="shared" si="120"/>
        <v>13713.1</v>
      </c>
      <c r="J775" s="56">
        <f t="shared" si="120"/>
        <v>0</v>
      </c>
      <c r="K775" s="57">
        <f t="shared" si="109"/>
        <v>13713.1</v>
      </c>
      <c r="L775" s="138"/>
      <c r="M775" s="138"/>
      <c r="N775" s="139"/>
      <c r="O775" s="168"/>
    </row>
    <row r="776" spans="1:15" ht="18">
      <c r="A776" s="78" t="s">
        <v>119</v>
      </c>
      <c r="B776" s="51" t="s">
        <v>432</v>
      </c>
      <c r="C776" s="52" t="s">
        <v>72</v>
      </c>
      <c r="D776" s="52" t="s">
        <v>68</v>
      </c>
      <c r="E776" s="52" t="s">
        <v>332</v>
      </c>
      <c r="F776" s="52" t="s">
        <v>143</v>
      </c>
      <c r="G776" s="52" t="s">
        <v>103</v>
      </c>
      <c r="H776" s="52"/>
      <c r="I776" s="58">
        <v>13713.1</v>
      </c>
      <c r="J776" s="58">
        <v>0</v>
      </c>
      <c r="K776" s="59">
        <f t="shared" si="109"/>
        <v>13713.1</v>
      </c>
      <c r="L776" s="138"/>
      <c r="M776" s="138"/>
      <c r="N776" s="173"/>
      <c r="O776" s="168"/>
    </row>
    <row r="777" spans="1:15" ht="30">
      <c r="A777" s="77" t="s">
        <v>42</v>
      </c>
      <c r="B777" s="51" t="s">
        <v>432</v>
      </c>
      <c r="C777" s="51" t="s">
        <v>72</v>
      </c>
      <c r="D777" s="51" t="s">
        <v>68</v>
      </c>
      <c r="E777" s="51" t="s">
        <v>325</v>
      </c>
      <c r="F777" s="51"/>
      <c r="G777" s="51"/>
      <c r="H777" s="51"/>
      <c r="I777" s="56">
        <f>I778</f>
        <v>2574.1</v>
      </c>
      <c r="J777" s="56">
        <f>J778</f>
        <v>29.7</v>
      </c>
      <c r="K777" s="57">
        <f t="shared" si="109"/>
        <v>2603.7999999999997</v>
      </c>
      <c r="L777" s="138"/>
      <c r="M777" s="138"/>
      <c r="N777" s="139"/>
      <c r="O777" s="168"/>
    </row>
    <row r="778" spans="1:15" ht="30">
      <c r="A778" s="77" t="s">
        <v>326</v>
      </c>
      <c r="B778" s="51" t="s">
        <v>432</v>
      </c>
      <c r="C778" s="51" t="s">
        <v>72</v>
      </c>
      <c r="D778" s="51" t="s">
        <v>68</v>
      </c>
      <c r="E778" s="51" t="s">
        <v>327</v>
      </c>
      <c r="F778" s="51"/>
      <c r="G778" s="51"/>
      <c r="H778" s="51"/>
      <c r="I778" s="57">
        <f>I783+I779</f>
        <v>2574.1</v>
      </c>
      <c r="J778" s="57">
        <f>J783+J779</f>
        <v>29.7</v>
      </c>
      <c r="K778" s="57">
        <f t="shared" si="109"/>
        <v>2603.7999999999997</v>
      </c>
      <c r="L778" s="138"/>
      <c r="M778" s="138"/>
      <c r="N778" s="139"/>
      <c r="O778" s="168"/>
    </row>
    <row r="779" spans="1:15" ht="18">
      <c r="A779" s="77" t="s">
        <v>312</v>
      </c>
      <c r="B779" s="51" t="s">
        <v>432</v>
      </c>
      <c r="C779" s="51" t="s">
        <v>72</v>
      </c>
      <c r="D779" s="51" t="s">
        <v>68</v>
      </c>
      <c r="E779" s="51" t="s">
        <v>502</v>
      </c>
      <c r="F779" s="51"/>
      <c r="G779" s="51"/>
      <c r="H779" s="51"/>
      <c r="I779" s="57">
        <f aca="true" t="shared" si="121" ref="I779:K781">I780</f>
        <v>0</v>
      </c>
      <c r="J779" s="57">
        <f t="shared" si="121"/>
        <v>29.7</v>
      </c>
      <c r="K779" s="57">
        <f t="shared" si="121"/>
        <v>29.7</v>
      </c>
      <c r="L779" s="138"/>
      <c r="M779" s="138"/>
      <c r="N779" s="139"/>
      <c r="O779" s="168"/>
    </row>
    <row r="780" spans="1:15" ht="45">
      <c r="A780" s="200" t="s">
        <v>142</v>
      </c>
      <c r="B780" s="51" t="s">
        <v>432</v>
      </c>
      <c r="C780" s="51" t="s">
        <v>72</v>
      </c>
      <c r="D780" s="51" t="s">
        <v>68</v>
      </c>
      <c r="E780" s="51" t="s">
        <v>502</v>
      </c>
      <c r="F780" s="51" t="s">
        <v>141</v>
      </c>
      <c r="G780" s="51"/>
      <c r="H780" s="51"/>
      <c r="I780" s="57">
        <f t="shared" si="121"/>
        <v>0</v>
      </c>
      <c r="J780" s="57">
        <f t="shared" si="121"/>
        <v>29.7</v>
      </c>
      <c r="K780" s="57">
        <f t="shared" si="121"/>
        <v>29.7</v>
      </c>
      <c r="L780" s="138"/>
      <c r="M780" s="138"/>
      <c r="N780" s="139"/>
      <c r="O780" s="168"/>
    </row>
    <row r="781" spans="1:15" ht="18">
      <c r="A781" s="200" t="s">
        <v>144</v>
      </c>
      <c r="B781" s="51" t="s">
        <v>432</v>
      </c>
      <c r="C781" s="51" t="s">
        <v>72</v>
      </c>
      <c r="D781" s="51" t="s">
        <v>68</v>
      </c>
      <c r="E781" s="51" t="s">
        <v>503</v>
      </c>
      <c r="F781" s="51" t="s">
        <v>143</v>
      </c>
      <c r="G781" s="51"/>
      <c r="H781" s="51"/>
      <c r="I781" s="57">
        <f t="shared" si="121"/>
        <v>0</v>
      </c>
      <c r="J781" s="57">
        <f t="shared" si="121"/>
        <v>29.7</v>
      </c>
      <c r="K781" s="57">
        <f t="shared" si="121"/>
        <v>29.7</v>
      </c>
      <c r="L781" s="138"/>
      <c r="M781" s="138"/>
      <c r="N781" s="139"/>
      <c r="O781" s="168"/>
    </row>
    <row r="782" spans="1:15" ht="18">
      <c r="A782" s="78" t="s">
        <v>119</v>
      </c>
      <c r="B782" s="51" t="s">
        <v>432</v>
      </c>
      <c r="C782" s="52" t="s">
        <v>72</v>
      </c>
      <c r="D782" s="52" t="s">
        <v>68</v>
      </c>
      <c r="E782" s="52" t="s">
        <v>502</v>
      </c>
      <c r="F782" s="52" t="s">
        <v>143</v>
      </c>
      <c r="G782" s="52" t="s">
        <v>103</v>
      </c>
      <c r="H782" s="51"/>
      <c r="I782" s="59">
        <v>0</v>
      </c>
      <c r="J782" s="59">
        <v>29.7</v>
      </c>
      <c r="K782" s="59">
        <f>I782+J782</f>
        <v>29.7</v>
      </c>
      <c r="L782" s="138"/>
      <c r="M782" s="138"/>
      <c r="N782" s="139"/>
      <c r="O782" s="168"/>
    </row>
    <row r="783" spans="1:15" ht="18">
      <c r="A783" s="77" t="s">
        <v>312</v>
      </c>
      <c r="B783" s="51" t="s">
        <v>432</v>
      </c>
      <c r="C783" s="51" t="s">
        <v>72</v>
      </c>
      <c r="D783" s="51" t="s">
        <v>68</v>
      </c>
      <c r="E783" s="51" t="s">
        <v>328</v>
      </c>
      <c r="F783" s="51"/>
      <c r="G783" s="51"/>
      <c r="H783" s="51"/>
      <c r="I783" s="57">
        <f aca="true" t="shared" si="122" ref="I783:J785">I784</f>
        <v>2574.1</v>
      </c>
      <c r="J783" s="57">
        <f t="shared" si="122"/>
        <v>0</v>
      </c>
      <c r="K783" s="57">
        <f t="shared" si="109"/>
        <v>2574.1</v>
      </c>
      <c r="L783" s="138"/>
      <c r="M783" s="138"/>
      <c r="N783" s="173"/>
      <c r="O783" s="168"/>
    </row>
    <row r="784" spans="1:15" ht="45">
      <c r="A784" s="200" t="s">
        <v>142</v>
      </c>
      <c r="B784" s="51" t="s">
        <v>432</v>
      </c>
      <c r="C784" s="51" t="s">
        <v>72</v>
      </c>
      <c r="D784" s="51" t="s">
        <v>68</v>
      </c>
      <c r="E784" s="51" t="s">
        <v>328</v>
      </c>
      <c r="F784" s="51" t="s">
        <v>141</v>
      </c>
      <c r="G784" s="51"/>
      <c r="H784" s="51"/>
      <c r="I784" s="56">
        <f t="shared" si="122"/>
        <v>2574.1</v>
      </c>
      <c r="J784" s="56">
        <f t="shared" si="122"/>
        <v>0</v>
      </c>
      <c r="K784" s="57">
        <f t="shared" si="109"/>
        <v>2574.1</v>
      </c>
      <c r="L784" s="138"/>
      <c r="M784" s="138"/>
      <c r="N784" s="136"/>
      <c r="O784" s="168"/>
    </row>
    <row r="785" spans="1:15" ht="18">
      <c r="A785" s="200" t="s">
        <v>144</v>
      </c>
      <c r="B785" s="51" t="s">
        <v>432</v>
      </c>
      <c r="C785" s="51" t="s">
        <v>72</v>
      </c>
      <c r="D785" s="51" t="s">
        <v>68</v>
      </c>
      <c r="E785" s="51" t="s">
        <v>328</v>
      </c>
      <c r="F785" s="51" t="s">
        <v>143</v>
      </c>
      <c r="G785" s="51"/>
      <c r="H785" s="51"/>
      <c r="I785" s="56">
        <f t="shared" si="122"/>
        <v>2574.1</v>
      </c>
      <c r="J785" s="56">
        <f t="shared" si="122"/>
        <v>0</v>
      </c>
      <c r="K785" s="57">
        <f t="shared" si="109"/>
        <v>2574.1</v>
      </c>
      <c r="L785" s="138"/>
      <c r="M785" s="138"/>
      <c r="N785" s="139"/>
      <c r="O785" s="168"/>
    </row>
    <row r="786" spans="1:15" ht="18">
      <c r="A786" s="78" t="s">
        <v>119</v>
      </c>
      <c r="B786" s="51" t="s">
        <v>432</v>
      </c>
      <c r="C786" s="52" t="s">
        <v>72</v>
      </c>
      <c r="D786" s="52" t="s">
        <v>68</v>
      </c>
      <c r="E786" s="52" t="s">
        <v>328</v>
      </c>
      <c r="F786" s="52" t="s">
        <v>143</v>
      </c>
      <c r="G786" s="52" t="s">
        <v>103</v>
      </c>
      <c r="H786" s="52"/>
      <c r="I786" s="58">
        <v>2574.1</v>
      </c>
      <c r="J786" s="58">
        <v>0</v>
      </c>
      <c r="K786" s="59">
        <f t="shared" si="109"/>
        <v>2574.1</v>
      </c>
      <c r="L786" s="138"/>
      <c r="M786" s="138"/>
      <c r="N786" s="139"/>
      <c r="O786" s="168"/>
    </row>
    <row r="787" spans="1:15" ht="30">
      <c r="A787" s="77" t="s">
        <v>43</v>
      </c>
      <c r="B787" s="51" t="s">
        <v>432</v>
      </c>
      <c r="C787" s="51" t="s">
        <v>72</v>
      </c>
      <c r="D787" s="51" t="s">
        <v>68</v>
      </c>
      <c r="E787" s="51" t="s">
        <v>322</v>
      </c>
      <c r="F787" s="51"/>
      <c r="G787" s="51"/>
      <c r="H787" s="51"/>
      <c r="I787" s="56">
        <f>I788</f>
        <v>2942.6</v>
      </c>
      <c r="J787" s="56">
        <f>J788</f>
        <v>18.1</v>
      </c>
      <c r="K787" s="57">
        <f t="shared" si="109"/>
        <v>2960.7</v>
      </c>
      <c r="L787" s="138"/>
      <c r="M787" s="138"/>
      <c r="N787" s="139"/>
      <c r="O787" s="168"/>
    </row>
    <row r="788" spans="1:15" ht="30">
      <c r="A788" s="77" t="s">
        <v>156</v>
      </c>
      <c r="B788" s="51" t="s">
        <v>432</v>
      </c>
      <c r="C788" s="51" t="s">
        <v>72</v>
      </c>
      <c r="D788" s="51" t="s">
        <v>68</v>
      </c>
      <c r="E788" s="51" t="s">
        <v>323</v>
      </c>
      <c r="F788" s="51"/>
      <c r="G788" s="51"/>
      <c r="H788" s="51"/>
      <c r="I788" s="57">
        <f>I793+I789</f>
        <v>2942.6</v>
      </c>
      <c r="J788" s="57">
        <f>J793+J789</f>
        <v>18.1</v>
      </c>
      <c r="K788" s="57">
        <f t="shared" si="109"/>
        <v>2960.7</v>
      </c>
      <c r="L788" s="138"/>
      <c r="M788" s="138"/>
      <c r="N788" s="139"/>
      <c r="O788" s="168"/>
    </row>
    <row r="789" spans="1:15" ht="18">
      <c r="A789" s="77" t="s">
        <v>312</v>
      </c>
      <c r="B789" s="51" t="s">
        <v>432</v>
      </c>
      <c r="C789" s="51" t="s">
        <v>72</v>
      </c>
      <c r="D789" s="51" t="s">
        <v>68</v>
      </c>
      <c r="E789" s="51" t="s">
        <v>504</v>
      </c>
      <c r="F789" s="51"/>
      <c r="G789" s="51"/>
      <c r="H789" s="51"/>
      <c r="I789" s="57">
        <f aca="true" t="shared" si="123" ref="I789:K791">I790</f>
        <v>0</v>
      </c>
      <c r="J789" s="57">
        <f t="shared" si="123"/>
        <v>18.1</v>
      </c>
      <c r="K789" s="57">
        <f t="shared" si="123"/>
        <v>18.1</v>
      </c>
      <c r="L789" s="138"/>
      <c r="M789" s="138"/>
      <c r="N789" s="139"/>
      <c r="O789" s="168"/>
    </row>
    <row r="790" spans="1:15" ht="30">
      <c r="A790" s="200" t="s">
        <v>135</v>
      </c>
      <c r="B790" s="51" t="s">
        <v>432</v>
      </c>
      <c r="C790" s="51" t="s">
        <v>72</v>
      </c>
      <c r="D790" s="51" t="s">
        <v>68</v>
      </c>
      <c r="E790" s="51" t="s">
        <v>504</v>
      </c>
      <c r="F790" s="51" t="s">
        <v>136</v>
      </c>
      <c r="G790" s="51"/>
      <c r="H790" s="51"/>
      <c r="I790" s="57">
        <f t="shared" si="123"/>
        <v>0</v>
      </c>
      <c r="J790" s="57">
        <f t="shared" si="123"/>
        <v>18.1</v>
      </c>
      <c r="K790" s="57">
        <f t="shared" si="123"/>
        <v>18.1</v>
      </c>
      <c r="L790" s="138"/>
      <c r="M790" s="138"/>
      <c r="N790" s="139"/>
      <c r="O790" s="168"/>
    </row>
    <row r="791" spans="1:15" ht="30">
      <c r="A791" s="77" t="s">
        <v>139</v>
      </c>
      <c r="B791" s="51" t="s">
        <v>432</v>
      </c>
      <c r="C791" s="51" t="s">
        <v>72</v>
      </c>
      <c r="D791" s="51" t="s">
        <v>68</v>
      </c>
      <c r="E791" s="51" t="s">
        <v>504</v>
      </c>
      <c r="F791" s="51" t="s">
        <v>138</v>
      </c>
      <c r="G791" s="51"/>
      <c r="H791" s="51"/>
      <c r="I791" s="57">
        <f t="shared" si="123"/>
        <v>0</v>
      </c>
      <c r="J791" s="57">
        <f t="shared" si="123"/>
        <v>18.1</v>
      </c>
      <c r="K791" s="57">
        <f t="shared" si="123"/>
        <v>18.1</v>
      </c>
      <c r="L791" s="138"/>
      <c r="M791" s="138"/>
      <c r="N791" s="139"/>
      <c r="O791" s="168"/>
    </row>
    <row r="792" spans="1:15" ht="18">
      <c r="A792" s="78" t="s">
        <v>119</v>
      </c>
      <c r="B792" s="51" t="s">
        <v>432</v>
      </c>
      <c r="C792" s="52" t="s">
        <v>72</v>
      </c>
      <c r="D792" s="52" t="s">
        <v>68</v>
      </c>
      <c r="E792" s="52" t="s">
        <v>504</v>
      </c>
      <c r="F792" s="52" t="s">
        <v>138</v>
      </c>
      <c r="G792" s="52" t="s">
        <v>103</v>
      </c>
      <c r="H792" s="51"/>
      <c r="I792" s="59">
        <v>0</v>
      </c>
      <c r="J792" s="59">
        <v>18.1</v>
      </c>
      <c r="K792" s="59">
        <f>I792+J792</f>
        <v>18.1</v>
      </c>
      <c r="L792" s="138"/>
      <c r="M792" s="138"/>
      <c r="N792" s="139"/>
      <c r="O792" s="168"/>
    </row>
    <row r="793" spans="1:15" ht="18">
      <c r="A793" s="77" t="s">
        <v>312</v>
      </c>
      <c r="B793" s="51" t="s">
        <v>432</v>
      </c>
      <c r="C793" s="51" t="s">
        <v>72</v>
      </c>
      <c r="D793" s="51" t="s">
        <v>68</v>
      </c>
      <c r="E793" s="51" t="s">
        <v>324</v>
      </c>
      <c r="F793" s="51"/>
      <c r="G793" s="51"/>
      <c r="H793" s="51"/>
      <c r="I793" s="57">
        <f>I794+I797+I800</f>
        <v>2942.6</v>
      </c>
      <c r="J793" s="57">
        <f>J794+J797+J800</f>
        <v>0</v>
      </c>
      <c r="K793" s="57">
        <f aca="true" t="shared" si="124" ref="K793:K865">I793+J793</f>
        <v>2942.6</v>
      </c>
      <c r="L793" s="138"/>
      <c r="M793" s="138"/>
      <c r="N793" s="173"/>
      <c r="O793" s="168"/>
    </row>
    <row r="794" spans="1:15" ht="90">
      <c r="A794" s="200" t="s">
        <v>267</v>
      </c>
      <c r="B794" s="51" t="s">
        <v>432</v>
      </c>
      <c r="C794" s="51" t="s">
        <v>72</v>
      </c>
      <c r="D794" s="51" t="s">
        <v>68</v>
      </c>
      <c r="E794" s="51" t="s">
        <v>324</v>
      </c>
      <c r="F794" s="51" t="s">
        <v>133</v>
      </c>
      <c r="G794" s="51"/>
      <c r="H794" s="51"/>
      <c r="I794" s="57">
        <f>I795</f>
        <v>2408</v>
      </c>
      <c r="J794" s="57">
        <f>J795</f>
        <v>0</v>
      </c>
      <c r="K794" s="57">
        <f t="shared" si="124"/>
        <v>2408</v>
      </c>
      <c r="L794" s="138"/>
      <c r="M794" s="138"/>
      <c r="N794" s="173"/>
      <c r="O794" s="168"/>
    </row>
    <row r="795" spans="1:15" ht="30">
      <c r="A795" s="200" t="s">
        <v>146</v>
      </c>
      <c r="B795" s="51" t="s">
        <v>432</v>
      </c>
      <c r="C795" s="51" t="s">
        <v>72</v>
      </c>
      <c r="D795" s="51" t="s">
        <v>68</v>
      </c>
      <c r="E795" s="51" t="s">
        <v>324</v>
      </c>
      <c r="F795" s="51" t="s">
        <v>145</v>
      </c>
      <c r="G795" s="51"/>
      <c r="H795" s="51"/>
      <c r="I795" s="57">
        <f>I796</f>
        <v>2408</v>
      </c>
      <c r="J795" s="57">
        <f>J796</f>
        <v>0</v>
      </c>
      <c r="K795" s="57">
        <f t="shared" si="124"/>
        <v>2408</v>
      </c>
      <c r="L795" s="138"/>
      <c r="M795" s="138"/>
      <c r="N795" s="173"/>
      <c r="O795" s="168"/>
    </row>
    <row r="796" spans="1:15" ht="18">
      <c r="A796" s="208" t="s">
        <v>119</v>
      </c>
      <c r="B796" s="51" t="s">
        <v>432</v>
      </c>
      <c r="C796" s="52" t="s">
        <v>72</v>
      </c>
      <c r="D796" s="52" t="s">
        <v>68</v>
      </c>
      <c r="E796" s="52" t="s">
        <v>324</v>
      </c>
      <c r="F796" s="52" t="s">
        <v>145</v>
      </c>
      <c r="G796" s="52" t="s">
        <v>103</v>
      </c>
      <c r="H796" s="52"/>
      <c r="I796" s="59">
        <v>2408</v>
      </c>
      <c r="J796" s="59">
        <v>0</v>
      </c>
      <c r="K796" s="59">
        <f t="shared" si="124"/>
        <v>2408</v>
      </c>
      <c r="L796" s="138"/>
      <c r="M796" s="138"/>
      <c r="N796" s="173"/>
      <c r="O796" s="168"/>
    </row>
    <row r="797" spans="1:15" ht="30">
      <c r="A797" s="200" t="s">
        <v>135</v>
      </c>
      <c r="B797" s="51" t="s">
        <v>432</v>
      </c>
      <c r="C797" s="51" t="s">
        <v>72</v>
      </c>
      <c r="D797" s="51" t="s">
        <v>68</v>
      </c>
      <c r="E797" s="51" t="s">
        <v>324</v>
      </c>
      <c r="F797" s="51" t="s">
        <v>136</v>
      </c>
      <c r="G797" s="51"/>
      <c r="H797" s="51"/>
      <c r="I797" s="57">
        <f>I798</f>
        <v>529.6</v>
      </c>
      <c r="J797" s="57">
        <f>J798</f>
        <v>0</v>
      </c>
      <c r="K797" s="57">
        <f t="shared" si="124"/>
        <v>529.6</v>
      </c>
      <c r="L797" s="138"/>
      <c r="M797" s="138"/>
      <c r="N797" s="167"/>
      <c r="O797" s="166"/>
    </row>
    <row r="798" spans="1:15" ht="30">
      <c r="A798" s="77" t="s">
        <v>139</v>
      </c>
      <c r="B798" s="51" t="s">
        <v>432</v>
      </c>
      <c r="C798" s="51" t="s">
        <v>72</v>
      </c>
      <c r="D798" s="51" t="s">
        <v>68</v>
      </c>
      <c r="E798" s="51" t="s">
        <v>324</v>
      </c>
      <c r="F798" s="51" t="s">
        <v>138</v>
      </c>
      <c r="G798" s="51"/>
      <c r="H798" s="51"/>
      <c r="I798" s="57">
        <f>I799</f>
        <v>529.6</v>
      </c>
      <c r="J798" s="57">
        <f>J799</f>
        <v>0</v>
      </c>
      <c r="K798" s="57">
        <f t="shared" si="124"/>
        <v>529.6</v>
      </c>
      <c r="L798" s="138"/>
      <c r="M798" s="138"/>
      <c r="N798" s="139"/>
      <c r="O798" s="168"/>
    </row>
    <row r="799" spans="1:15" ht="18">
      <c r="A799" s="78" t="s">
        <v>119</v>
      </c>
      <c r="B799" s="51" t="s">
        <v>432</v>
      </c>
      <c r="C799" s="52" t="s">
        <v>72</v>
      </c>
      <c r="D799" s="52" t="s">
        <v>68</v>
      </c>
      <c r="E799" s="52" t="s">
        <v>324</v>
      </c>
      <c r="F799" s="52" t="s">
        <v>138</v>
      </c>
      <c r="G799" s="52" t="s">
        <v>103</v>
      </c>
      <c r="H799" s="52"/>
      <c r="I799" s="59">
        <v>529.6</v>
      </c>
      <c r="J799" s="59">
        <v>0</v>
      </c>
      <c r="K799" s="59">
        <f t="shared" si="124"/>
        <v>529.6</v>
      </c>
      <c r="L799" s="138"/>
      <c r="M799" s="138"/>
      <c r="N799" s="139"/>
      <c r="O799" s="168"/>
    </row>
    <row r="800" spans="1:15" ht="18">
      <c r="A800" s="77" t="s">
        <v>148</v>
      </c>
      <c r="B800" s="51" t="s">
        <v>432</v>
      </c>
      <c r="C800" s="51" t="s">
        <v>72</v>
      </c>
      <c r="D800" s="51" t="s">
        <v>68</v>
      </c>
      <c r="E800" s="51" t="s">
        <v>324</v>
      </c>
      <c r="F800" s="51" t="s">
        <v>147</v>
      </c>
      <c r="G800" s="51"/>
      <c r="H800" s="51"/>
      <c r="I800" s="57">
        <f>I801</f>
        <v>5</v>
      </c>
      <c r="J800" s="57">
        <f>J801</f>
        <v>0</v>
      </c>
      <c r="K800" s="57">
        <f t="shared" si="124"/>
        <v>5</v>
      </c>
      <c r="L800" s="138"/>
      <c r="M800" s="138"/>
      <c r="N800" s="139"/>
      <c r="O800" s="168"/>
    </row>
    <row r="801" spans="1:15" ht="30">
      <c r="A801" s="77" t="s">
        <v>150</v>
      </c>
      <c r="B801" s="51" t="s">
        <v>432</v>
      </c>
      <c r="C801" s="51" t="s">
        <v>72</v>
      </c>
      <c r="D801" s="51" t="s">
        <v>68</v>
      </c>
      <c r="E801" s="51" t="s">
        <v>324</v>
      </c>
      <c r="F801" s="51" t="s">
        <v>149</v>
      </c>
      <c r="G801" s="51"/>
      <c r="H801" s="51"/>
      <c r="I801" s="57">
        <f>I802</f>
        <v>5</v>
      </c>
      <c r="J801" s="57">
        <f>J802</f>
        <v>0</v>
      </c>
      <c r="K801" s="57">
        <f t="shared" si="124"/>
        <v>5</v>
      </c>
      <c r="L801" s="138"/>
      <c r="M801" s="138"/>
      <c r="N801" s="139"/>
      <c r="O801" s="168"/>
    </row>
    <row r="802" spans="1:15" ht="18">
      <c r="A802" s="208" t="s">
        <v>119</v>
      </c>
      <c r="B802" s="51" t="s">
        <v>432</v>
      </c>
      <c r="C802" s="52" t="s">
        <v>72</v>
      </c>
      <c r="D802" s="52" t="s">
        <v>68</v>
      </c>
      <c r="E802" s="52" t="s">
        <v>324</v>
      </c>
      <c r="F802" s="52" t="s">
        <v>149</v>
      </c>
      <c r="G802" s="52" t="s">
        <v>103</v>
      </c>
      <c r="H802" s="52"/>
      <c r="I802" s="59">
        <v>5</v>
      </c>
      <c r="J802" s="59">
        <v>0</v>
      </c>
      <c r="K802" s="59">
        <f t="shared" si="124"/>
        <v>5</v>
      </c>
      <c r="L802" s="138"/>
      <c r="M802" s="138"/>
      <c r="N802" s="169"/>
      <c r="O802" s="168"/>
    </row>
    <row r="803" spans="1:15" ht="30">
      <c r="A803" s="77" t="s">
        <v>44</v>
      </c>
      <c r="B803" s="51" t="s">
        <v>432</v>
      </c>
      <c r="C803" s="51" t="s">
        <v>72</v>
      </c>
      <c r="D803" s="51" t="s">
        <v>68</v>
      </c>
      <c r="E803" s="51" t="s">
        <v>320</v>
      </c>
      <c r="F803" s="51"/>
      <c r="G803" s="51"/>
      <c r="H803" s="51"/>
      <c r="I803" s="56">
        <f>I804</f>
        <v>497</v>
      </c>
      <c r="J803" s="56">
        <f>J804</f>
        <v>0</v>
      </c>
      <c r="K803" s="57">
        <f t="shared" si="124"/>
        <v>497</v>
      </c>
      <c r="L803" s="138"/>
      <c r="M803" s="138"/>
      <c r="N803" s="139"/>
      <c r="O803" s="168"/>
    </row>
    <row r="804" spans="1:15" ht="30">
      <c r="A804" s="77" t="s">
        <v>319</v>
      </c>
      <c r="B804" s="51" t="s">
        <v>432</v>
      </c>
      <c r="C804" s="51" t="s">
        <v>72</v>
      </c>
      <c r="D804" s="51" t="s">
        <v>68</v>
      </c>
      <c r="E804" s="51" t="s">
        <v>320</v>
      </c>
      <c r="F804" s="51"/>
      <c r="G804" s="51"/>
      <c r="H804" s="51"/>
      <c r="I804" s="57">
        <f>I805</f>
        <v>497</v>
      </c>
      <c r="J804" s="57">
        <f>J805</f>
        <v>0</v>
      </c>
      <c r="K804" s="57">
        <f t="shared" si="124"/>
        <v>497</v>
      </c>
      <c r="L804" s="139"/>
      <c r="M804" s="139"/>
      <c r="N804" s="139"/>
      <c r="O804" s="168"/>
    </row>
    <row r="805" spans="1:15" ht="18">
      <c r="A805" s="77" t="s">
        <v>312</v>
      </c>
      <c r="B805" s="51" t="s">
        <v>432</v>
      </c>
      <c r="C805" s="51" t="s">
        <v>72</v>
      </c>
      <c r="D805" s="51" t="s">
        <v>68</v>
      </c>
      <c r="E805" s="51" t="s">
        <v>321</v>
      </c>
      <c r="F805" s="51"/>
      <c r="G805" s="51"/>
      <c r="H805" s="51"/>
      <c r="I805" s="57">
        <f>I806+I809</f>
        <v>497</v>
      </c>
      <c r="J805" s="57">
        <f>J806+J809</f>
        <v>0</v>
      </c>
      <c r="K805" s="57">
        <f t="shared" si="124"/>
        <v>497</v>
      </c>
      <c r="L805" s="138"/>
      <c r="M805" s="138"/>
      <c r="N805" s="173"/>
      <c r="O805" s="168"/>
    </row>
    <row r="806" spans="1:15" ht="30">
      <c r="A806" s="200" t="s">
        <v>135</v>
      </c>
      <c r="B806" s="51" t="s">
        <v>432</v>
      </c>
      <c r="C806" s="51" t="s">
        <v>72</v>
      </c>
      <c r="D806" s="51" t="s">
        <v>68</v>
      </c>
      <c r="E806" s="51" t="s">
        <v>321</v>
      </c>
      <c r="F806" s="51" t="s">
        <v>136</v>
      </c>
      <c r="G806" s="51"/>
      <c r="H806" s="51"/>
      <c r="I806" s="57">
        <f>I807</f>
        <v>447</v>
      </c>
      <c r="J806" s="57">
        <f>J807</f>
        <v>0</v>
      </c>
      <c r="K806" s="57">
        <f t="shared" si="124"/>
        <v>447</v>
      </c>
      <c r="L806" s="138"/>
      <c r="M806" s="138"/>
      <c r="N806" s="139"/>
      <c r="O806" s="168"/>
    </row>
    <row r="807" spans="1:15" ht="30">
      <c r="A807" s="77" t="s">
        <v>139</v>
      </c>
      <c r="B807" s="51" t="s">
        <v>432</v>
      </c>
      <c r="C807" s="51" t="s">
        <v>72</v>
      </c>
      <c r="D807" s="51" t="s">
        <v>68</v>
      </c>
      <c r="E807" s="51" t="s">
        <v>321</v>
      </c>
      <c r="F807" s="51" t="s">
        <v>138</v>
      </c>
      <c r="G807" s="51"/>
      <c r="H807" s="51"/>
      <c r="I807" s="57">
        <f>I808</f>
        <v>447</v>
      </c>
      <c r="J807" s="57">
        <f>J808</f>
        <v>0</v>
      </c>
      <c r="K807" s="57">
        <f t="shared" si="124"/>
        <v>447</v>
      </c>
      <c r="L807" s="138"/>
      <c r="M807" s="138"/>
      <c r="N807" s="139"/>
      <c r="O807" s="168"/>
    </row>
    <row r="808" spans="1:15" ht="18">
      <c r="A808" s="208" t="s">
        <v>119</v>
      </c>
      <c r="B808" s="51" t="s">
        <v>432</v>
      </c>
      <c r="C808" s="52" t="s">
        <v>72</v>
      </c>
      <c r="D808" s="52" t="s">
        <v>68</v>
      </c>
      <c r="E808" s="52" t="s">
        <v>321</v>
      </c>
      <c r="F808" s="52" t="s">
        <v>138</v>
      </c>
      <c r="G808" s="52" t="s">
        <v>103</v>
      </c>
      <c r="H808" s="52"/>
      <c r="I808" s="59">
        <v>447</v>
      </c>
      <c r="J808" s="59">
        <v>0</v>
      </c>
      <c r="K808" s="59">
        <f t="shared" si="124"/>
        <v>447</v>
      </c>
      <c r="L808" s="138"/>
      <c r="M808" s="138"/>
      <c r="N808" s="173"/>
      <c r="O808" s="168"/>
    </row>
    <row r="809" spans="1:15" ht="30">
      <c r="A809" s="200" t="s">
        <v>152</v>
      </c>
      <c r="B809" s="51" t="s">
        <v>432</v>
      </c>
      <c r="C809" s="51" t="s">
        <v>72</v>
      </c>
      <c r="D809" s="51" t="s">
        <v>68</v>
      </c>
      <c r="E809" s="51" t="s">
        <v>321</v>
      </c>
      <c r="F809" s="51" t="s">
        <v>151</v>
      </c>
      <c r="G809" s="51"/>
      <c r="H809" s="52"/>
      <c r="I809" s="59">
        <f>I810</f>
        <v>50</v>
      </c>
      <c r="J809" s="59">
        <f>J810</f>
        <v>0</v>
      </c>
      <c r="K809" s="57">
        <f t="shared" si="124"/>
        <v>50</v>
      </c>
      <c r="L809" s="138"/>
      <c r="M809" s="138"/>
      <c r="N809" s="139"/>
      <c r="O809" s="168"/>
    </row>
    <row r="810" spans="1:15" ht="18">
      <c r="A810" s="200" t="s">
        <v>9</v>
      </c>
      <c r="B810" s="51" t="s">
        <v>432</v>
      </c>
      <c r="C810" s="51" t="s">
        <v>72</v>
      </c>
      <c r="D810" s="51" t="s">
        <v>68</v>
      </c>
      <c r="E810" s="51" t="s">
        <v>321</v>
      </c>
      <c r="F810" s="51" t="s">
        <v>8</v>
      </c>
      <c r="G810" s="51"/>
      <c r="H810" s="52"/>
      <c r="I810" s="59">
        <f>I811</f>
        <v>50</v>
      </c>
      <c r="J810" s="59">
        <f>J811</f>
        <v>0</v>
      </c>
      <c r="K810" s="57">
        <f t="shared" si="124"/>
        <v>50</v>
      </c>
      <c r="L810" s="138"/>
      <c r="M810" s="138"/>
      <c r="N810" s="139"/>
      <c r="O810" s="168"/>
    </row>
    <row r="811" spans="1:15" ht="18">
      <c r="A811" s="208" t="s">
        <v>119</v>
      </c>
      <c r="B811" s="51" t="s">
        <v>432</v>
      </c>
      <c r="C811" s="52" t="s">
        <v>72</v>
      </c>
      <c r="D811" s="52" t="s">
        <v>68</v>
      </c>
      <c r="E811" s="52" t="s">
        <v>321</v>
      </c>
      <c r="F811" s="52" t="s">
        <v>8</v>
      </c>
      <c r="G811" s="52" t="s">
        <v>103</v>
      </c>
      <c r="H811" s="52"/>
      <c r="I811" s="59">
        <v>50</v>
      </c>
      <c r="J811" s="59">
        <v>0</v>
      </c>
      <c r="K811" s="59">
        <f t="shared" si="124"/>
        <v>50</v>
      </c>
      <c r="L811" s="138"/>
      <c r="M811" s="138"/>
      <c r="N811" s="139"/>
      <c r="O811" s="168"/>
    </row>
    <row r="812" spans="1:15" ht="28.5">
      <c r="A812" s="207" t="s">
        <v>116</v>
      </c>
      <c r="B812" s="53" t="s">
        <v>432</v>
      </c>
      <c r="C812" s="53" t="s">
        <v>72</v>
      </c>
      <c r="D812" s="53" t="s">
        <v>71</v>
      </c>
      <c r="E812" s="53"/>
      <c r="F812" s="53"/>
      <c r="G812" s="53"/>
      <c r="H812" s="53"/>
      <c r="I812" s="54">
        <f>I813</f>
        <v>6832.2</v>
      </c>
      <c r="J812" s="54">
        <f>J813</f>
        <v>8</v>
      </c>
      <c r="K812" s="54">
        <f t="shared" si="124"/>
        <v>6840.2</v>
      </c>
      <c r="L812" s="138"/>
      <c r="M812" s="138"/>
      <c r="N812" s="173"/>
      <c r="O812" s="168"/>
    </row>
    <row r="813" spans="1:15" ht="30">
      <c r="A813" s="200" t="s">
        <v>37</v>
      </c>
      <c r="B813" s="51" t="s">
        <v>432</v>
      </c>
      <c r="C813" s="51" t="s">
        <v>72</v>
      </c>
      <c r="D813" s="51" t="s">
        <v>71</v>
      </c>
      <c r="E813" s="51" t="s">
        <v>283</v>
      </c>
      <c r="F813" s="51"/>
      <c r="G813" s="51"/>
      <c r="H813" s="51"/>
      <c r="I813" s="57">
        <f>I814+I828+I824</f>
        <v>6832.2</v>
      </c>
      <c r="J813" s="57">
        <f>J814+J828+J824</f>
        <v>8</v>
      </c>
      <c r="K813" s="57">
        <f t="shared" si="124"/>
        <v>6840.2</v>
      </c>
      <c r="L813" s="138"/>
      <c r="M813" s="138"/>
      <c r="N813" s="139"/>
      <c r="O813" s="168"/>
    </row>
    <row r="814" spans="1:15" ht="45">
      <c r="A814" s="200" t="s">
        <v>132</v>
      </c>
      <c r="B814" s="51" t="s">
        <v>432</v>
      </c>
      <c r="C814" s="51" t="s">
        <v>72</v>
      </c>
      <c r="D814" s="51" t="s">
        <v>71</v>
      </c>
      <c r="E814" s="51" t="s">
        <v>284</v>
      </c>
      <c r="F814" s="51"/>
      <c r="G814" s="51"/>
      <c r="H814" s="51"/>
      <c r="I814" s="57">
        <f>I815+I818+I821</f>
        <v>2978.2</v>
      </c>
      <c r="J814" s="57">
        <f>J815+J818+J821</f>
        <v>0</v>
      </c>
      <c r="K814" s="57">
        <f t="shared" si="124"/>
        <v>2978.2</v>
      </c>
      <c r="L814" s="138"/>
      <c r="M814" s="138"/>
      <c r="N814" s="139"/>
      <c r="O814" s="168"/>
    </row>
    <row r="815" spans="1:15" ht="90">
      <c r="A815" s="200" t="s">
        <v>267</v>
      </c>
      <c r="B815" s="51" t="s">
        <v>432</v>
      </c>
      <c r="C815" s="51" t="s">
        <v>72</v>
      </c>
      <c r="D815" s="51" t="s">
        <v>71</v>
      </c>
      <c r="E815" s="51" t="s">
        <v>284</v>
      </c>
      <c r="F815" s="51" t="s">
        <v>133</v>
      </c>
      <c r="G815" s="51"/>
      <c r="H815" s="51"/>
      <c r="I815" s="57">
        <f>I816</f>
        <v>2936.5</v>
      </c>
      <c r="J815" s="57">
        <f>J816</f>
        <v>0</v>
      </c>
      <c r="K815" s="57">
        <f t="shared" si="124"/>
        <v>2936.5</v>
      </c>
      <c r="L815" s="138"/>
      <c r="M815" s="138"/>
      <c r="N815" s="173"/>
      <c r="O815" s="168"/>
    </row>
    <row r="816" spans="1:15" ht="30">
      <c r="A816" s="200" t="s">
        <v>137</v>
      </c>
      <c r="B816" s="51" t="s">
        <v>432</v>
      </c>
      <c r="C816" s="51" t="s">
        <v>72</v>
      </c>
      <c r="D816" s="51" t="s">
        <v>71</v>
      </c>
      <c r="E816" s="51" t="s">
        <v>284</v>
      </c>
      <c r="F816" s="51" t="s">
        <v>134</v>
      </c>
      <c r="G816" s="51"/>
      <c r="H816" s="51"/>
      <c r="I816" s="57">
        <f>I817</f>
        <v>2936.5</v>
      </c>
      <c r="J816" s="57">
        <f>J817</f>
        <v>0</v>
      </c>
      <c r="K816" s="57">
        <f t="shared" si="124"/>
        <v>2936.5</v>
      </c>
      <c r="L816" s="138"/>
      <c r="M816" s="138"/>
      <c r="N816" s="139"/>
      <c r="O816" s="168"/>
    </row>
    <row r="817" spans="1:15" ht="18">
      <c r="A817" s="78" t="s">
        <v>119</v>
      </c>
      <c r="B817" s="51" t="s">
        <v>432</v>
      </c>
      <c r="C817" s="52" t="s">
        <v>72</v>
      </c>
      <c r="D817" s="52" t="s">
        <v>71</v>
      </c>
      <c r="E817" s="52" t="s">
        <v>284</v>
      </c>
      <c r="F817" s="52" t="s">
        <v>134</v>
      </c>
      <c r="G817" s="52" t="s">
        <v>103</v>
      </c>
      <c r="H817" s="52"/>
      <c r="I817" s="58">
        <v>2936.5</v>
      </c>
      <c r="J817" s="58">
        <v>0</v>
      </c>
      <c r="K817" s="59">
        <f t="shared" si="124"/>
        <v>2936.5</v>
      </c>
      <c r="L817" s="138"/>
      <c r="M817" s="138"/>
      <c r="N817" s="139"/>
      <c r="O817" s="168"/>
    </row>
    <row r="818" spans="1:15" ht="30">
      <c r="A818" s="200" t="s">
        <v>135</v>
      </c>
      <c r="B818" s="51" t="s">
        <v>432</v>
      </c>
      <c r="C818" s="51" t="s">
        <v>72</v>
      </c>
      <c r="D818" s="51" t="s">
        <v>71</v>
      </c>
      <c r="E818" s="51" t="s">
        <v>284</v>
      </c>
      <c r="F818" s="51" t="s">
        <v>136</v>
      </c>
      <c r="G818" s="51"/>
      <c r="H818" s="51"/>
      <c r="I818" s="57">
        <f>I819</f>
        <v>36.7</v>
      </c>
      <c r="J818" s="57">
        <f>J819</f>
        <v>0</v>
      </c>
      <c r="K818" s="57">
        <f t="shared" si="124"/>
        <v>36.7</v>
      </c>
      <c r="L818" s="138"/>
      <c r="M818" s="138"/>
      <c r="N818" s="173"/>
      <c r="O818" s="168"/>
    </row>
    <row r="819" spans="1:15" ht="30">
      <c r="A819" s="77" t="s">
        <v>139</v>
      </c>
      <c r="B819" s="51" t="s">
        <v>432</v>
      </c>
      <c r="C819" s="51" t="s">
        <v>72</v>
      </c>
      <c r="D819" s="51" t="s">
        <v>71</v>
      </c>
      <c r="E819" s="51" t="s">
        <v>284</v>
      </c>
      <c r="F819" s="51" t="s">
        <v>138</v>
      </c>
      <c r="G819" s="51"/>
      <c r="H819" s="51"/>
      <c r="I819" s="57">
        <f>I820</f>
        <v>36.7</v>
      </c>
      <c r="J819" s="57">
        <f>J820</f>
        <v>0</v>
      </c>
      <c r="K819" s="57">
        <f t="shared" si="124"/>
        <v>36.7</v>
      </c>
      <c r="L819" s="138"/>
      <c r="M819" s="138"/>
      <c r="N819" s="145"/>
      <c r="O819" s="166"/>
    </row>
    <row r="820" spans="1:15" ht="18">
      <c r="A820" s="78" t="s">
        <v>119</v>
      </c>
      <c r="B820" s="51" t="s">
        <v>432</v>
      </c>
      <c r="C820" s="52" t="s">
        <v>72</v>
      </c>
      <c r="D820" s="52" t="s">
        <v>71</v>
      </c>
      <c r="E820" s="52" t="s">
        <v>284</v>
      </c>
      <c r="F820" s="52" t="s">
        <v>138</v>
      </c>
      <c r="G820" s="52" t="s">
        <v>103</v>
      </c>
      <c r="H820" s="52"/>
      <c r="I820" s="59">
        <v>36.7</v>
      </c>
      <c r="J820" s="59">
        <v>0</v>
      </c>
      <c r="K820" s="59">
        <f t="shared" si="124"/>
        <v>36.7</v>
      </c>
      <c r="L820" s="138"/>
      <c r="M820" s="138"/>
      <c r="N820" s="145"/>
      <c r="O820" s="166"/>
    </row>
    <row r="821" spans="1:15" ht="18">
      <c r="A821" s="77" t="s">
        <v>148</v>
      </c>
      <c r="B821" s="51" t="s">
        <v>432</v>
      </c>
      <c r="C821" s="51" t="s">
        <v>72</v>
      </c>
      <c r="D821" s="51" t="s">
        <v>71</v>
      </c>
      <c r="E821" s="51" t="s">
        <v>284</v>
      </c>
      <c r="F821" s="51" t="s">
        <v>147</v>
      </c>
      <c r="G821" s="51"/>
      <c r="H821" s="51"/>
      <c r="I821" s="57">
        <f>I822</f>
        <v>5</v>
      </c>
      <c r="J821" s="57">
        <f>J822</f>
        <v>0</v>
      </c>
      <c r="K821" s="57">
        <f t="shared" si="124"/>
        <v>5</v>
      </c>
      <c r="L821" s="138"/>
      <c r="M821" s="138"/>
      <c r="N821" s="136"/>
      <c r="O821" s="168"/>
    </row>
    <row r="822" spans="1:15" ht="30">
      <c r="A822" s="77" t="s">
        <v>150</v>
      </c>
      <c r="B822" s="51" t="s">
        <v>432</v>
      </c>
      <c r="C822" s="51" t="s">
        <v>72</v>
      </c>
      <c r="D822" s="51" t="s">
        <v>71</v>
      </c>
      <c r="E822" s="51" t="s">
        <v>284</v>
      </c>
      <c r="F822" s="51" t="s">
        <v>149</v>
      </c>
      <c r="G822" s="51"/>
      <c r="H822" s="51"/>
      <c r="I822" s="57">
        <f>I823</f>
        <v>5</v>
      </c>
      <c r="J822" s="57">
        <f>J823</f>
        <v>0</v>
      </c>
      <c r="K822" s="57">
        <f t="shared" si="124"/>
        <v>5</v>
      </c>
      <c r="L822" s="138"/>
      <c r="M822" s="138"/>
      <c r="N822" s="136"/>
      <c r="O822" s="168"/>
    </row>
    <row r="823" spans="1:15" ht="18">
      <c r="A823" s="208" t="s">
        <v>119</v>
      </c>
      <c r="B823" s="51" t="s">
        <v>432</v>
      </c>
      <c r="C823" s="52" t="s">
        <v>72</v>
      </c>
      <c r="D823" s="52" t="s">
        <v>71</v>
      </c>
      <c r="E823" s="52" t="s">
        <v>284</v>
      </c>
      <c r="F823" s="52" t="s">
        <v>149</v>
      </c>
      <c r="G823" s="52" t="s">
        <v>103</v>
      </c>
      <c r="H823" s="52"/>
      <c r="I823" s="59">
        <v>5</v>
      </c>
      <c r="J823" s="59">
        <v>0</v>
      </c>
      <c r="K823" s="59">
        <f t="shared" si="124"/>
        <v>5</v>
      </c>
      <c r="L823" s="138"/>
      <c r="M823" s="138"/>
      <c r="N823" s="136"/>
      <c r="O823" s="168"/>
    </row>
    <row r="824" spans="1:15" ht="45">
      <c r="A824" s="77" t="s">
        <v>465</v>
      </c>
      <c r="B824" s="51" t="s">
        <v>432</v>
      </c>
      <c r="C824" s="51" t="s">
        <v>72</v>
      </c>
      <c r="D824" s="51" t="s">
        <v>71</v>
      </c>
      <c r="E824" s="51" t="s">
        <v>493</v>
      </c>
      <c r="F824" s="52"/>
      <c r="G824" s="52"/>
      <c r="H824" s="52"/>
      <c r="I824" s="57">
        <f aca="true" t="shared" si="125" ref="I824:K826">I825</f>
        <v>0</v>
      </c>
      <c r="J824" s="57">
        <f t="shared" si="125"/>
        <v>8</v>
      </c>
      <c r="K824" s="57">
        <f t="shared" si="125"/>
        <v>8</v>
      </c>
      <c r="L824" s="138"/>
      <c r="M824" s="138"/>
      <c r="N824" s="136"/>
      <c r="O824" s="168"/>
    </row>
    <row r="825" spans="1:15" ht="30">
      <c r="A825" s="200" t="s">
        <v>135</v>
      </c>
      <c r="B825" s="51" t="s">
        <v>432</v>
      </c>
      <c r="C825" s="51" t="s">
        <v>72</v>
      </c>
      <c r="D825" s="51" t="s">
        <v>71</v>
      </c>
      <c r="E825" s="51" t="s">
        <v>493</v>
      </c>
      <c r="F825" s="51" t="s">
        <v>136</v>
      </c>
      <c r="G825" s="51"/>
      <c r="H825" s="52"/>
      <c r="I825" s="57">
        <f t="shared" si="125"/>
        <v>0</v>
      </c>
      <c r="J825" s="57">
        <f t="shared" si="125"/>
        <v>8</v>
      </c>
      <c r="K825" s="57">
        <f t="shared" si="125"/>
        <v>8</v>
      </c>
      <c r="L825" s="138"/>
      <c r="M825" s="138"/>
      <c r="N825" s="136"/>
      <c r="O825" s="168"/>
    </row>
    <row r="826" spans="1:15" ht="30">
      <c r="A826" s="77" t="s">
        <v>139</v>
      </c>
      <c r="B826" s="51" t="s">
        <v>432</v>
      </c>
      <c r="C826" s="51" t="s">
        <v>72</v>
      </c>
      <c r="D826" s="51" t="s">
        <v>71</v>
      </c>
      <c r="E826" s="51" t="s">
        <v>493</v>
      </c>
      <c r="F826" s="51" t="s">
        <v>138</v>
      </c>
      <c r="G826" s="51"/>
      <c r="H826" s="52"/>
      <c r="I826" s="57">
        <f t="shared" si="125"/>
        <v>0</v>
      </c>
      <c r="J826" s="57">
        <f t="shared" si="125"/>
        <v>8</v>
      </c>
      <c r="K826" s="57">
        <f t="shared" si="125"/>
        <v>8</v>
      </c>
      <c r="L826" s="138"/>
      <c r="M826" s="138"/>
      <c r="N826" s="136"/>
      <c r="O826" s="168"/>
    </row>
    <row r="827" spans="1:15" ht="18">
      <c r="A827" s="78" t="s">
        <v>119</v>
      </c>
      <c r="B827" s="52" t="s">
        <v>432</v>
      </c>
      <c r="C827" s="52" t="s">
        <v>72</v>
      </c>
      <c r="D827" s="52" t="s">
        <v>71</v>
      </c>
      <c r="E827" s="52" t="s">
        <v>493</v>
      </c>
      <c r="F827" s="52" t="s">
        <v>138</v>
      </c>
      <c r="G827" s="52" t="s">
        <v>103</v>
      </c>
      <c r="H827" s="52"/>
      <c r="I827" s="59">
        <v>0</v>
      </c>
      <c r="J827" s="59">
        <v>8</v>
      </c>
      <c r="K827" s="59">
        <f>I827+J827</f>
        <v>8</v>
      </c>
      <c r="L827" s="138"/>
      <c r="M827" s="138"/>
      <c r="N827" s="136"/>
      <c r="O827" s="168"/>
    </row>
    <row r="828" spans="1:15" ht="45">
      <c r="A828" s="200" t="s">
        <v>228</v>
      </c>
      <c r="B828" s="51" t="s">
        <v>432</v>
      </c>
      <c r="C828" s="51" t="s">
        <v>72</v>
      </c>
      <c r="D828" s="51" t="s">
        <v>71</v>
      </c>
      <c r="E828" s="51" t="s">
        <v>229</v>
      </c>
      <c r="F828" s="51"/>
      <c r="G828" s="51"/>
      <c r="H828" s="51"/>
      <c r="I828" s="57">
        <f>I829+I832+I835</f>
        <v>3854</v>
      </c>
      <c r="J828" s="57">
        <f>J829+J832+J835</f>
        <v>0</v>
      </c>
      <c r="K828" s="57">
        <f t="shared" si="124"/>
        <v>3854</v>
      </c>
      <c r="L828" s="138"/>
      <c r="M828" s="138"/>
      <c r="N828" s="136"/>
      <c r="O828" s="168"/>
    </row>
    <row r="829" spans="1:15" ht="90">
      <c r="A829" s="200" t="s">
        <v>267</v>
      </c>
      <c r="B829" s="51" t="s">
        <v>432</v>
      </c>
      <c r="C829" s="51" t="s">
        <v>72</v>
      </c>
      <c r="D829" s="51" t="s">
        <v>71</v>
      </c>
      <c r="E829" s="51" t="s">
        <v>229</v>
      </c>
      <c r="F829" s="51" t="s">
        <v>133</v>
      </c>
      <c r="G829" s="51"/>
      <c r="H829" s="51"/>
      <c r="I829" s="57">
        <f>I830</f>
        <v>3558</v>
      </c>
      <c r="J829" s="57">
        <f>J830</f>
        <v>0</v>
      </c>
      <c r="K829" s="57">
        <f t="shared" si="124"/>
        <v>3558</v>
      </c>
      <c r="L829" s="138"/>
      <c r="M829" s="138"/>
      <c r="N829" s="136"/>
      <c r="O829" s="168"/>
    </row>
    <row r="830" spans="1:15" ht="30">
      <c r="A830" s="200" t="s">
        <v>146</v>
      </c>
      <c r="B830" s="51" t="s">
        <v>432</v>
      </c>
      <c r="C830" s="51" t="s">
        <v>72</v>
      </c>
      <c r="D830" s="51" t="s">
        <v>71</v>
      </c>
      <c r="E830" s="51" t="s">
        <v>229</v>
      </c>
      <c r="F830" s="51" t="s">
        <v>145</v>
      </c>
      <c r="G830" s="51"/>
      <c r="H830" s="51"/>
      <c r="I830" s="57">
        <f>I831</f>
        <v>3558</v>
      </c>
      <c r="J830" s="57">
        <f>J831</f>
        <v>0</v>
      </c>
      <c r="K830" s="57">
        <f t="shared" si="124"/>
        <v>3558</v>
      </c>
      <c r="L830" s="138"/>
      <c r="M830" s="138"/>
      <c r="N830" s="136"/>
      <c r="O830" s="168"/>
    </row>
    <row r="831" spans="1:15" ht="18">
      <c r="A831" s="208" t="s">
        <v>119</v>
      </c>
      <c r="B831" s="51" t="s">
        <v>432</v>
      </c>
      <c r="C831" s="52" t="s">
        <v>72</v>
      </c>
      <c r="D831" s="52" t="s">
        <v>71</v>
      </c>
      <c r="E831" s="52" t="s">
        <v>229</v>
      </c>
      <c r="F831" s="52" t="s">
        <v>145</v>
      </c>
      <c r="G831" s="52" t="s">
        <v>103</v>
      </c>
      <c r="H831" s="52"/>
      <c r="I831" s="59">
        <v>3558</v>
      </c>
      <c r="J831" s="59">
        <v>0</v>
      </c>
      <c r="K831" s="59">
        <f t="shared" si="124"/>
        <v>3558</v>
      </c>
      <c r="L831" s="138"/>
      <c r="M831" s="138"/>
      <c r="N831" s="169"/>
      <c r="O831" s="168"/>
    </row>
    <row r="832" spans="1:15" ht="30">
      <c r="A832" s="200" t="s">
        <v>135</v>
      </c>
      <c r="B832" s="51" t="s">
        <v>432</v>
      </c>
      <c r="C832" s="51" t="s">
        <v>72</v>
      </c>
      <c r="D832" s="51" t="s">
        <v>71</v>
      </c>
      <c r="E832" s="51" t="s">
        <v>229</v>
      </c>
      <c r="F832" s="51" t="s">
        <v>136</v>
      </c>
      <c r="G832" s="51"/>
      <c r="H832" s="51"/>
      <c r="I832" s="57">
        <f>I833</f>
        <v>291</v>
      </c>
      <c r="J832" s="57">
        <f>J833</f>
        <v>0</v>
      </c>
      <c r="K832" s="57">
        <f t="shared" si="124"/>
        <v>291</v>
      </c>
      <c r="L832" s="138"/>
      <c r="M832" s="138"/>
      <c r="N832" s="136"/>
      <c r="O832" s="168"/>
    </row>
    <row r="833" spans="1:15" ht="30">
      <c r="A833" s="77" t="s">
        <v>139</v>
      </c>
      <c r="B833" s="51" t="s">
        <v>432</v>
      </c>
      <c r="C833" s="51" t="s">
        <v>72</v>
      </c>
      <c r="D833" s="51" t="s">
        <v>71</v>
      </c>
      <c r="E833" s="51" t="s">
        <v>229</v>
      </c>
      <c r="F833" s="51" t="s">
        <v>138</v>
      </c>
      <c r="G833" s="51"/>
      <c r="H833" s="51"/>
      <c r="I833" s="57">
        <f>I834</f>
        <v>291</v>
      </c>
      <c r="J833" s="57">
        <f>J834</f>
        <v>0</v>
      </c>
      <c r="K833" s="57">
        <f t="shared" si="124"/>
        <v>291</v>
      </c>
      <c r="L833" s="138"/>
      <c r="M833" s="138"/>
      <c r="N833" s="136"/>
      <c r="O833" s="168"/>
    </row>
    <row r="834" spans="1:15" ht="18">
      <c r="A834" s="78" t="s">
        <v>119</v>
      </c>
      <c r="B834" s="51" t="s">
        <v>432</v>
      </c>
      <c r="C834" s="52" t="s">
        <v>72</v>
      </c>
      <c r="D834" s="52" t="s">
        <v>71</v>
      </c>
      <c r="E834" s="52" t="s">
        <v>229</v>
      </c>
      <c r="F834" s="52" t="s">
        <v>138</v>
      </c>
      <c r="G834" s="52" t="s">
        <v>103</v>
      </c>
      <c r="H834" s="52"/>
      <c r="I834" s="59">
        <v>291</v>
      </c>
      <c r="J834" s="59">
        <v>0</v>
      </c>
      <c r="K834" s="59">
        <f t="shared" si="124"/>
        <v>291</v>
      </c>
      <c r="L834" s="138"/>
      <c r="M834" s="138"/>
      <c r="N834" s="169"/>
      <c r="O834" s="168"/>
    </row>
    <row r="835" spans="1:15" ht="18">
      <c r="A835" s="77" t="s">
        <v>148</v>
      </c>
      <c r="B835" s="51" t="s">
        <v>432</v>
      </c>
      <c r="C835" s="51" t="s">
        <v>72</v>
      </c>
      <c r="D835" s="51" t="s">
        <v>71</v>
      </c>
      <c r="E835" s="51" t="s">
        <v>229</v>
      </c>
      <c r="F835" s="51" t="s">
        <v>147</v>
      </c>
      <c r="G835" s="51"/>
      <c r="H835" s="52"/>
      <c r="I835" s="57">
        <f>I836</f>
        <v>5</v>
      </c>
      <c r="J835" s="57">
        <f>J836</f>
        <v>0</v>
      </c>
      <c r="K835" s="57">
        <f t="shared" si="124"/>
        <v>5</v>
      </c>
      <c r="L835" s="138"/>
      <c r="M835" s="138"/>
      <c r="N835" s="136"/>
      <c r="O835" s="168"/>
    </row>
    <row r="836" spans="1:15" ht="30">
      <c r="A836" s="77" t="s">
        <v>150</v>
      </c>
      <c r="B836" s="51" t="s">
        <v>432</v>
      </c>
      <c r="C836" s="51" t="s">
        <v>72</v>
      </c>
      <c r="D836" s="51" t="s">
        <v>71</v>
      </c>
      <c r="E836" s="51" t="s">
        <v>229</v>
      </c>
      <c r="F836" s="51" t="s">
        <v>149</v>
      </c>
      <c r="G836" s="51"/>
      <c r="H836" s="52"/>
      <c r="I836" s="57">
        <f>I837</f>
        <v>5</v>
      </c>
      <c r="J836" s="57">
        <f>J837</f>
        <v>0</v>
      </c>
      <c r="K836" s="57">
        <f t="shared" si="124"/>
        <v>5</v>
      </c>
      <c r="L836" s="138"/>
      <c r="M836" s="138"/>
      <c r="N836" s="136"/>
      <c r="O836" s="168"/>
    </row>
    <row r="837" spans="1:15" ht="18">
      <c r="A837" s="208" t="s">
        <v>119</v>
      </c>
      <c r="B837" s="51" t="s">
        <v>432</v>
      </c>
      <c r="C837" s="52" t="s">
        <v>72</v>
      </c>
      <c r="D837" s="52" t="s">
        <v>71</v>
      </c>
      <c r="E837" s="52" t="s">
        <v>229</v>
      </c>
      <c r="F837" s="52" t="s">
        <v>149</v>
      </c>
      <c r="G837" s="52" t="s">
        <v>103</v>
      </c>
      <c r="H837" s="52"/>
      <c r="I837" s="59">
        <v>5</v>
      </c>
      <c r="J837" s="59">
        <v>0</v>
      </c>
      <c r="K837" s="59">
        <f t="shared" si="124"/>
        <v>5</v>
      </c>
      <c r="L837" s="138"/>
      <c r="M837" s="138"/>
      <c r="N837" s="136"/>
      <c r="O837" s="168"/>
    </row>
    <row r="838" spans="1:15" ht="18">
      <c r="A838" s="207" t="s">
        <v>118</v>
      </c>
      <c r="B838" s="53" t="s">
        <v>432</v>
      </c>
      <c r="C838" s="53" t="s">
        <v>86</v>
      </c>
      <c r="D838" s="51"/>
      <c r="E838" s="51"/>
      <c r="F838" s="51"/>
      <c r="G838" s="51"/>
      <c r="H838" s="51"/>
      <c r="I838" s="55">
        <f aca="true" t="shared" si="126" ref="I838:J840">I839</f>
        <v>6800</v>
      </c>
      <c r="J838" s="55">
        <f t="shared" si="126"/>
        <v>0</v>
      </c>
      <c r="K838" s="54">
        <f t="shared" si="124"/>
        <v>6800</v>
      </c>
      <c r="L838" s="138"/>
      <c r="M838" s="138"/>
      <c r="N838" s="136"/>
      <c r="O838" s="168"/>
    </row>
    <row r="839" spans="1:15" ht="18">
      <c r="A839" s="207" t="s">
        <v>112</v>
      </c>
      <c r="B839" s="53" t="s">
        <v>432</v>
      </c>
      <c r="C839" s="53" t="s">
        <v>86</v>
      </c>
      <c r="D839" s="53" t="s">
        <v>74</v>
      </c>
      <c r="E839" s="53"/>
      <c r="F839" s="53"/>
      <c r="G839" s="53"/>
      <c r="H839" s="53"/>
      <c r="I839" s="55">
        <f t="shared" si="126"/>
        <v>6800</v>
      </c>
      <c r="J839" s="55">
        <f t="shared" si="126"/>
        <v>0</v>
      </c>
      <c r="K839" s="54">
        <f t="shared" si="124"/>
        <v>6800</v>
      </c>
      <c r="L839" s="138"/>
      <c r="M839" s="138"/>
      <c r="N839" s="169"/>
      <c r="O839" s="168"/>
    </row>
    <row r="840" spans="1:15" ht="60">
      <c r="A840" s="200" t="s">
        <v>204</v>
      </c>
      <c r="B840" s="51" t="s">
        <v>432</v>
      </c>
      <c r="C840" s="51" t="s">
        <v>86</v>
      </c>
      <c r="D840" s="51" t="s">
        <v>74</v>
      </c>
      <c r="E840" s="51" t="s">
        <v>415</v>
      </c>
      <c r="F840" s="51"/>
      <c r="G840" s="51"/>
      <c r="H840" s="51"/>
      <c r="I840" s="56">
        <f t="shared" si="126"/>
        <v>6800</v>
      </c>
      <c r="J840" s="56">
        <f t="shared" si="126"/>
        <v>0</v>
      </c>
      <c r="K840" s="57">
        <f t="shared" si="124"/>
        <v>6800</v>
      </c>
      <c r="L840" s="136"/>
      <c r="M840" s="136"/>
      <c r="N840" s="145"/>
      <c r="O840" s="166"/>
    </row>
    <row r="841" spans="1:15" ht="60">
      <c r="A841" s="200" t="s">
        <v>192</v>
      </c>
      <c r="B841" s="51" t="s">
        <v>432</v>
      </c>
      <c r="C841" s="51" t="s">
        <v>86</v>
      </c>
      <c r="D841" s="51" t="s">
        <v>74</v>
      </c>
      <c r="E841" s="51" t="s">
        <v>419</v>
      </c>
      <c r="F841" s="51"/>
      <c r="G841" s="51"/>
      <c r="H841" s="51"/>
      <c r="I841" s="56">
        <f>I842+I855</f>
        <v>6800</v>
      </c>
      <c r="J841" s="56">
        <f>J842+J855</f>
        <v>0</v>
      </c>
      <c r="K841" s="57">
        <f t="shared" si="124"/>
        <v>6800</v>
      </c>
      <c r="L841" s="136"/>
      <c r="M841" s="136"/>
      <c r="N841" s="145"/>
      <c r="O841" s="166"/>
    </row>
    <row r="842" spans="1:15" ht="75">
      <c r="A842" s="200" t="s">
        <v>416</v>
      </c>
      <c r="B842" s="51" t="s">
        <v>432</v>
      </c>
      <c r="C842" s="51" t="s">
        <v>86</v>
      </c>
      <c r="D842" s="51" t="s">
        <v>74</v>
      </c>
      <c r="E842" s="51" t="s">
        <v>420</v>
      </c>
      <c r="F842" s="51"/>
      <c r="G842" s="51"/>
      <c r="H842" s="51"/>
      <c r="I842" s="56">
        <f>I843</f>
        <v>800</v>
      </c>
      <c r="J842" s="56">
        <f>J843</f>
        <v>0</v>
      </c>
      <c r="K842" s="57">
        <f t="shared" si="124"/>
        <v>800</v>
      </c>
      <c r="L842" s="136"/>
      <c r="M842" s="136"/>
      <c r="N842" s="145"/>
      <c r="O842" s="166"/>
    </row>
    <row r="843" spans="1:15" ht="18">
      <c r="A843" s="77" t="s">
        <v>312</v>
      </c>
      <c r="B843" s="51" t="s">
        <v>432</v>
      </c>
      <c r="C843" s="51" t="s">
        <v>86</v>
      </c>
      <c r="D843" s="51" t="s">
        <v>74</v>
      </c>
      <c r="E843" s="51" t="s">
        <v>421</v>
      </c>
      <c r="F843" s="51"/>
      <c r="G843" s="51"/>
      <c r="H843" s="51"/>
      <c r="I843" s="56">
        <f>I847+I850+I844</f>
        <v>800</v>
      </c>
      <c r="J843" s="56">
        <f>J847+J850+J844</f>
        <v>0</v>
      </c>
      <c r="K843" s="57">
        <f t="shared" si="124"/>
        <v>800</v>
      </c>
      <c r="L843" s="136"/>
      <c r="M843" s="136"/>
      <c r="N843" s="145"/>
      <c r="O843" s="166"/>
    </row>
    <row r="844" spans="1:15" ht="90">
      <c r="A844" s="200" t="s">
        <v>267</v>
      </c>
      <c r="B844" s="51" t="s">
        <v>432</v>
      </c>
      <c r="C844" s="51" t="s">
        <v>86</v>
      </c>
      <c r="D844" s="51" t="s">
        <v>74</v>
      </c>
      <c r="E844" s="51" t="s">
        <v>421</v>
      </c>
      <c r="F844" s="51" t="s">
        <v>133</v>
      </c>
      <c r="G844" s="51"/>
      <c r="H844" s="51"/>
      <c r="I844" s="56">
        <f aca="true" t="shared" si="127" ref="I844:K845">I845</f>
        <v>0</v>
      </c>
      <c r="J844" s="56">
        <f t="shared" si="127"/>
        <v>50</v>
      </c>
      <c r="K844" s="57">
        <f t="shared" si="127"/>
        <v>50</v>
      </c>
      <c r="L844" s="136"/>
      <c r="M844" s="136"/>
      <c r="N844" s="145"/>
      <c r="O844" s="166"/>
    </row>
    <row r="845" spans="1:15" ht="30">
      <c r="A845" s="200" t="s">
        <v>137</v>
      </c>
      <c r="B845" s="51" t="s">
        <v>432</v>
      </c>
      <c r="C845" s="51" t="s">
        <v>86</v>
      </c>
      <c r="D845" s="51" t="s">
        <v>74</v>
      </c>
      <c r="E845" s="51" t="s">
        <v>421</v>
      </c>
      <c r="F845" s="51" t="s">
        <v>134</v>
      </c>
      <c r="G845" s="51"/>
      <c r="H845" s="51"/>
      <c r="I845" s="56">
        <f t="shared" si="127"/>
        <v>0</v>
      </c>
      <c r="J845" s="56">
        <f t="shared" si="127"/>
        <v>50</v>
      </c>
      <c r="K845" s="57">
        <f t="shared" si="127"/>
        <v>50</v>
      </c>
      <c r="L845" s="136"/>
      <c r="M845" s="136"/>
      <c r="N845" s="145"/>
      <c r="O845" s="166"/>
    </row>
    <row r="846" spans="1:15" ht="18">
      <c r="A846" s="78" t="s">
        <v>119</v>
      </c>
      <c r="B846" s="51" t="s">
        <v>432</v>
      </c>
      <c r="C846" s="52" t="s">
        <v>86</v>
      </c>
      <c r="D846" s="52" t="s">
        <v>74</v>
      </c>
      <c r="E846" s="52" t="s">
        <v>421</v>
      </c>
      <c r="F846" s="52" t="s">
        <v>134</v>
      </c>
      <c r="G846" s="52" t="s">
        <v>103</v>
      </c>
      <c r="H846" s="51"/>
      <c r="I846" s="58">
        <v>0</v>
      </c>
      <c r="J846" s="58">
        <v>50</v>
      </c>
      <c r="K846" s="59">
        <f>I846+J846</f>
        <v>50</v>
      </c>
      <c r="L846" s="136"/>
      <c r="M846" s="136"/>
      <c r="N846" s="145"/>
      <c r="O846" s="166"/>
    </row>
    <row r="847" spans="1:15" ht="30">
      <c r="A847" s="200" t="s">
        <v>135</v>
      </c>
      <c r="B847" s="51" t="s">
        <v>432</v>
      </c>
      <c r="C847" s="51" t="s">
        <v>86</v>
      </c>
      <c r="D847" s="51" t="s">
        <v>74</v>
      </c>
      <c r="E847" s="51" t="s">
        <v>421</v>
      </c>
      <c r="F847" s="51" t="s">
        <v>136</v>
      </c>
      <c r="G847" s="51"/>
      <c r="H847" s="51"/>
      <c r="I847" s="56">
        <f>I848</f>
        <v>650</v>
      </c>
      <c r="J847" s="56">
        <f>J848</f>
        <v>-200</v>
      </c>
      <c r="K847" s="57">
        <f t="shared" si="124"/>
        <v>450</v>
      </c>
      <c r="L847" s="139"/>
      <c r="M847" s="139"/>
      <c r="N847" s="145"/>
      <c r="O847" s="166"/>
    </row>
    <row r="848" spans="1:15" ht="30">
      <c r="A848" s="77" t="s">
        <v>139</v>
      </c>
      <c r="B848" s="51" t="s">
        <v>432</v>
      </c>
      <c r="C848" s="51" t="s">
        <v>86</v>
      </c>
      <c r="D848" s="51" t="s">
        <v>74</v>
      </c>
      <c r="E848" s="51" t="s">
        <v>421</v>
      </c>
      <c r="F848" s="51" t="s">
        <v>138</v>
      </c>
      <c r="G848" s="51"/>
      <c r="H848" s="51"/>
      <c r="I848" s="56">
        <f>I849</f>
        <v>650</v>
      </c>
      <c r="J848" s="56">
        <f>J849</f>
        <v>-200</v>
      </c>
      <c r="K848" s="57">
        <f t="shared" si="124"/>
        <v>450</v>
      </c>
      <c r="L848" s="139"/>
      <c r="M848" s="139"/>
      <c r="N848" s="136"/>
      <c r="O848" s="168"/>
    </row>
    <row r="849" spans="1:15" ht="18">
      <c r="A849" s="78" t="s">
        <v>119</v>
      </c>
      <c r="B849" s="51" t="s">
        <v>432</v>
      </c>
      <c r="C849" s="52" t="s">
        <v>86</v>
      </c>
      <c r="D849" s="52" t="s">
        <v>74</v>
      </c>
      <c r="E849" s="52" t="s">
        <v>421</v>
      </c>
      <c r="F849" s="52" t="s">
        <v>138</v>
      </c>
      <c r="G849" s="52" t="s">
        <v>103</v>
      </c>
      <c r="H849" s="52"/>
      <c r="I849" s="58">
        <v>650</v>
      </c>
      <c r="J849" s="58">
        <v>-200</v>
      </c>
      <c r="K849" s="59">
        <f t="shared" si="124"/>
        <v>450</v>
      </c>
      <c r="L849" s="139"/>
      <c r="M849" s="139"/>
      <c r="N849" s="136"/>
      <c r="O849" s="168"/>
    </row>
    <row r="850" spans="1:15" ht="30">
      <c r="A850" s="200" t="s">
        <v>152</v>
      </c>
      <c r="B850" s="51" t="s">
        <v>432</v>
      </c>
      <c r="C850" s="51" t="s">
        <v>86</v>
      </c>
      <c r="D850" s="51" t="s">
        <v>74</v>
      </c>
      <c r="E850" s="51" t="s">
        <v>421</v>
      </c>
      <c r="F850" s="51" t="s">
        <v>151</v>
      </c>
      <c r="G850" s="51"/>
      <c r="H850" s="51"/>
      <c r="I850" s="56">
        <f>I851+I853</f>
        <v>150</v>
      </c>
      <c r="J850" s="56">
        <f>J851+J853</f>
        <v>150</v>
      </c>
      <c r="K850" s="57">
        <f t="shared" si="124"/>
        <v>300</v>
      </c>
      <c r="L850" s="139"/>
      <c r="M850" s="139"/>
      <c r="N850" s="139"/>
      <c r="O850" s="168"/>
    </row>
    <row r="851" spans="1:15" ht="18">
      <c r="A851" s="200" t="s">
        <v>9</v>
      </c>
      <c r="B851" s="51" t="s">
        <v>432</v>
      </c>
      <c r="C851" s="51" t="s">
        <v>86</v>
      </c>
      <c r="D851" s="51" t="s">
        <v>74</v>
      </c>
      <c r="E851" s="51" t="s">
        <v>421</v>
      </c>
      <c r="F851" s="51" t="s">
        <v>8</v>
      </c>
      <c r="G851" s="51"/>
      <c r="H851" s="51"/>
      <c r="I851" s="56">
        <f>I852</f>
        <v>150</v>
      </c>
      <c r="J851" s="56">
        <f>J852</f>
        <v>-50</v>
      </c>
      <c r="K851" s="57">
        <f t="shared" si="124"/>
        <v>100</v>
      </c>
      <c r="L851" s="138"/>
      <c r="M851" s="138"/>
      <c r="N851" s="139"/>
      <c r="O851" s="168"/>
    </row>
    <row r="852" spans="1:15" ht="18">
      <c r="A852" s="208" t="s">
        <v>119</v>
      </c>
      <c r="B852" s="51" t="s">
        <v>432</v>
      </c>
      <c r="C852" s="52" t="s">
        <v>86</v>
      </c>
      <c r="D852" s="52" t="s">
        <v>74</v>
      </c>
      <c r="E852" s="52" t="s">
        <v>421</v>
      </c>
      <c r="F852" s="52" t="s">
        <v>8</v>
      </c>
      <c r="G852" s="52" t="s">
        <v>103</v>
      </c>
      <c r="H852" s="52"/>
      <c r="I852" s="58">
        <v>150</v>
      </c>
      <c r="J852" s="58">
        <v>-50</v>
      </c>
      <c r="K852" s="59">
        <f t="shared" si="124"/>
        <v>100</v>
      </c>
      <c r="L852" s="145"/>
      <c r="M852" s="145"/>
      <c r="N852" s="169"/>
      <c r="O852" s="168"/>
    </row>
    <row r="853" spans="1:15" ht="18">
      <c r="A853" s="200" t="s">
        <v>235</v>
      </c>
      <c r="B853" s="51" t="s">
        <v>432</v>
      </c>
      <c r="C853" s="51" t="s">
        <v>86</v>
      </c>
      <c r="D853" s="51" t="s">
        <v>74</v>
      </c>
      <c r="E853" s="51" t="s">
        <v>421</v>
      </c>
      <c r="F853" s="51" t="s">
        <v>234</v>
      </c>
      <c r="G853" s="51"/>
      <c r="H853" s="52"/>
      <c r="I853" s="56">
        <f>I854</f>
        <v>0</v>
      </c>
      <c r="J853" s="56">
        <f>J854</f>
        <v>200</v>
      </c>
      <c r="K853" s="57">
        <f>K854</f>
        <v>200</v>
      </c>
      <c r="L853" s="145"/>
      <c r="M853" s="145"/>
      <c r="N853" s="169"/>
      <c r="O853" s="168"/>
    </row>
    <row r="854" spans="1:15" ht="18">
      <c r="A854" s="208" t="s">
        <v>119</v>
      </c>
      <c r="B854" s="51" t="s">
        <v>432</v>
      </c>
      <c r="C854" s="52" t="s">
        <v>86</v>
      </c>
      <c r="D854" s="52" t="s">
        <v>74</v>
      </c>
      <c r="E854" s="52" t="s">
        <v>421</v>
      </c>
      <c r="F854" s="52" t="s">
        <v>234</v>
      </c>
      <c r="G854" s="52" t="s">
        <v>103</v>
      </c>
      <c r="H854" s="52"/>
      <c r="I854" s="58">
        <v>0</v>
      </c>
      <c r="J854" s="58">
        <v>200</v>
      </c>
      <c r="K854" s="59">
        <f>I854+J854</f>
        <v>200</v>
      </c>
      <c r="L854" s="145"/>
      <c r="M854" s="145"/>
      <c r="N854" s="169"/>
      <c r="O854" s="168"/>
    </row>
    <row r="855" spans="1:15" ht="120">
      <c r="A855" s="200" t="s">
        <v>487</v>
      </c>
      <c r="B855" s="51" t="s">
        <v>432</v>
      </c>
      <c r="C855" s="51" t="s">
        <v>86</v>
      </c>
      <c r="D855" s="51" t="s">
        <v>74</v>
      </c>
      <c r="E855" s="51" t="s">
        <v>418</v>
      </c>
      <c r="F855" s="51"/>
      <c r="G855" s="51"/>
      <c r="H855" s="51"/>
      <c r="I855" s="56">
        <f aca="true" t="shared" si="128" ref="I855:J858">I856</f>
        <v>6000</v>
      </c>
      <c r="J855" s="56">
        <f t="shared" si="128"/>
        <v>0</v>
      </c>
      <c r="K855" s="57">
        <f t="shared" si="124"/>
        <v>6000</v>
      </c>
      <c r="L855" s="138"/>
      <c r="M855" s="138"/>
      <c r="N855" s="139"/>
      <c r="O855" s="168"/>
    </row>
    <row r="856" spans="1:15" ht="18">
      <c r="A856" s="77" t="s">
        <v>312</v>
      </c>
      <c r="B856" s="51" t="s">
        <v>432</v>
      </c>
      <c r="C856" s="51" t="s">
        <v>86</v>
      </c>
      <c r="D856" s="51" t="s">
        <v>74</v>
      </c>
      <c r="E856" s="110" t="s">
        <v>417</v>
      </c>
      <c r="F856" s="51"/>
      <c r="G856" s="51"/>
      <c r="H856" s="51"/>
      <c r="I856" s="56">
        <f t="shared" si="128"/>
        <v>6000</v>
      </c>
      <c r="J856" s="56">
        <f t="shared" si="128"/>
        <v>0</v>
      </c>
      <c r="K856" s="57">
        <f t="shared" si="124"/>
        <v>6000</v>
      </c>
      <c r="L856" s="138"/>
      <c r="M856" s="138"/>
      <c r="N856" s="139"/>
      <c r="O856" s="168"/>
    </row>
    <row r="857" spans="1:15" ht="45">
      <c r="A857" s="200" t="s">
        <v>142</v>
      </c>
      <c r="B857" s="51" t="s">
        <v>432</v>
      </c>
      <c r="C857" s="51" t="s">
        <v>86</v>
      </c>
      <c r="D857" s="51" t="s">
        <v>74</v>
      </c>
      <c r="E857" s="51" t="s">
        <v>417</v>
      </c>
      <c r="F857" s="51" t="s">
        <v>141</v>
      </c>
      <c r="G857" s="51"/>
      <c r="H857" s="51"/>
      <c r="I857" s="56">
        <f t="shared" si="128"/>
        <v>6000</v>
      </c>
      <c r="J857" s="56">
        <f t="shared" si="128"/>
        <v>0</v>
      </c>
      <c r="K857" s="57">
        <f t="shared" si="124"/>
        <v>6000</v>
      </c>
      <c r="L857" s="138"/>
      <c r="M857" s="138"/>
      <c r="N857" s="173"/>
      <c r="O857" s="168"/>
    </row>
    <row r="858" spans="1:15" ht="18">
      <c r="A858" s="200" t="s">
        <v>237</v>
      </c>
      <c r="B858" s="51" t="s">
        <v>432</v>
      </c>
      <c r="C858" s="51" t="s">
        <v>86</v>
      </c>
      <c r="D858" s="51" t="s">
        <v>74</v>
      </c>
      <c r="E858" s="51" t="s">
        <v>417</v>
      </c>
      <c r="F858" s="51" t="s">
        <v>236</v>
      </c>
      <c r="G858" s="51"/>
      <c r="H858" s="51"/>
      <c r="I858" s="56">
        <f t="shared" si="128"/>
        <v>6000</v>
      </c>
      <c r="J858" s="56">
        <f t="shared" si="128"/>
        <v>0</v>
      </c>
      <c r="K858" s="57">
        <f t="shared" si="124"/>
        <v>6000</v>
      </c>
      <c r="L858" s="138"/>
      <c r="M858" s="138"/>
      <c r="N858" s="136"/>
      <c r="O858" s="168"/>
    </row>
    <row r="859" spans="1:15" ht="18">
      <c r="A859" s="78" t="s">
        <v>119</v>
      </c>
      <c r="B859" s="52" t="s">
        <v>432</v>
      </c>
      <c r="C859" s="52" t="s">
        <v>86</v>
      </c>
      <c r="D859" s="52" t="s">
        <v>74</v>
      </c>
      <c r="E859" s="52" t="s">
        <v>417</v>
      </c>
      <c r="F859" s="52" t="s">
        <v>236</v>
      </c>
      <c r="G859" s="52" t="s">
        <v>103</v>
      </c>
      <c r="H859" s="52"/>
      <c r="I859" s="58">
        <v>6000</v>
      </c>
      <c r="J859" s="58">
        <v>0</v>
      </c>
      <c r="K859" s="59">
        <f t="shared" si="124"/>
        <v>6000</v>
      </c>
      <c r="L859" s="138"/>
      <c r="M859" s="138"/>
      <c r="N859" s="136"/>
      <c r="O859" s="168"/>
    </row>
    <row r="860" spans="1:15" ht="42.75">
      <c r="A860" s="207" t="s">
        <v>108</v>
      </c>
      <c r="B860" s="53" t="s">
        <v>90</v>
      </c>
      <c r="C860" s="53"/>
      <c r="D860" s="53"/>
      <c r="E860" s="53"/>
      <c r="F860" s="53"/>
      <c r="G860" s="53"/>
      <c r="H860" s="53"/>
      <c r="I860" s="55">
        <f>I863+I882+I891+I898+I912</f>
        <v>30501.5</v>
      </c>
      <c r="J860" s="55">
        <f>J863+J882+J891+J898+J912</f>
        <v>-14945.6</v>
      </c>
      <c r="K860" s="54">
        <f t="shared" si="124"/>
        <v>15555.9</v>
      </c>
      <c r="L860" s="145"/>
      <c r="M860" s="145"/>
      <c r="N860" s="169"/>
      <c r="O860" s="168"/>
    </row>
    <row r="861" spans="1:15" ht="18">
      <c r="A861" s="207" t="s">
        <v>119</v>
      </c>
      <c r="B861" s="53" t="s">
        <v>90</v>
      </c>
      <c r="C861" s="53"/>
      <c r="D861" s="53"/>
      <c r="E861" s="53"/>
      <c r="F861" s="53"/>
      <c r="G861" s="53" t="s">
        <v>103</v>
      </c>
      <c r="H861" s="53"/>
      <c r="I861" s="55">
        <f>I869+I872+I875+I890+I897+I911+I918+I881</f>
        <v>29466.800000000003</v>
      </c>
      <c r="J861" s="55">
        <f>J869+J872+J875+J890+J897+J911+J918+J881</f>
        <v>-14945.6</v>
      </c>
      <c r="K861" s="54">
        <f t="shared" si="124"/>
        <v>14521.200000000003</v>
      </c>
      <c r="L861" s="145"/>
      <c r="M861" s="145"/>
      <c r="N861" s="145"/>
      <c r="O861" s="166"/>
    </row>
    <row r="862" spans="1:15" ht="18">
      <c r="A862" s="207" t="s">
        <v>120</v>
      </c>
      <c r="B862" s="53" t="s">
        <v>90</v>
      </c>
      <c r="C862" s="53"/>
      <c r="D862" s="53"/>
      <c r="E862" s="53"/>
      <c r="F862" s="53"/>
      <c r="G862" s="53" t="s">
        <v>104</v>
      </c>
      <c r="H862" s="53"/>
      <c r="I862" s="55">
        <f>I904</f>
        <v>1034.7</v>
      </c>
      <c r="J862" s="55">
        <f>J904</f>
        <v>0</v>
      </c>
      <c r="K862" s="54">
        <f t="shared" si="124"/>
        <v>1034.7</v>
      </c>
      <c r="L862" s="145"/>
      <c r="M862" s="145"/>
      <c r="N862" s="136"/>
      <c r="O862" s="168"/>
    </row>
    <row r="863" spans="1:15" ht="18">
      <c r="A863" s="207" t="s">
        <v>125</v>
      </c>
      <c r="B863" s="53" t="s">
        <v>90</v>
      </c>
      <c r="C863" s="53" t="s">
        <v>68</v>
      </c>
      <c r="D863" s="53"/>
      <c r="E863" s="53"/>
      <c r="F863" s="51"/>
      <c r="G863" s="51"/>
      <c r="H863" s="51"/>
      <c r="I863" s="55">
        <f>I864+I876</f>
        <v>19563</v>
      </c>
      <c r="J863" s="55">
        <f>J864+J876</f>
        <v>-14407.7</v>
      </c>
      <c r="K863" s="54">
        <f t="shared" si="124"/>
        <v>5155.299999999999</v>
      </c>
      <c r="L863" s="145"/>
      <c r="M863" s="145"/>
      <c r="N863" s="136"/>
      <c r="O863" s="168"/>
    </row>
    <row r="864" spans="1:15" ht="57">
      <c r="A864" s="207" t="s">
        <v>246</v>
      </c>
      <c r="B864" s="53" t="s">
        <v>90</v>
      </c>
      <c r="C864" s="53" t="s">
        <v>68</v>
      </c>
      <c r="D864" s="53" t="s">
        <v>76</v>
      </c>
      <c r="E864" s="53"/>
      <c r="F864" s="53"/>
      <c r="G864" s="53"/>
      <c r="H864" s="53"/>
      <c r="I864" s="55">
        <f>I865</f>
        <v>4962.8</v>
      </c>
      <c r="J864" s="55">
        <f>J865</f>
        <v>0</v>
      </c>
      <c r="K864" s="54">
        <f t="shared" si="124"/>
        <v>4962.8</v>
      </c>
      <c r="L864" s="145"/>
      <c r="M864" s="145"/>
      <c r="N864" s="136"/>
      <c r="O864" s="168"/>
    </row>
    <row r="865" spans="1:15" ht="30">
      <c r="A865" s="200" t="s">
        <v>37</v>
      </c>
      <c r="B865" s="51" t="s">
        <v>90</v>
      </c>
      <c r="C865" s="51" t="s">
        <v>68</v>
      </c>
      <c r="D865" s="51" t="s">
        <v>76</v>
      </c>
      <c r="E865" s="51" t="s">
        <v>338</v>
      </c>
      <c r="F865" s="51"/>
      <c r="G865" s="51"/>
      <c r="H865" s="51"/>
      <c r="I865" s="56">
        <f>I866</f>
        <v>4962.8</v>
      </c>
      <c r="J865" s="56">
        <f>J866</f>
        <v>0</v>
      </c>
      <c r="K865" s="57">
        <f t="shared" si="124"/>
        <v>4962.8</v>
      </c>
      <c r="L865" s="145"/>
      <c r="M865" s="145"/>
      <c r="N865" s="136"/>
      <c r="O865" s="168"/>
    </row>
    <row r="866" spans="1:15" ht="45">
      <c r="A866" s="200" t="s">
        <v>132</v>
      </c>
      <c r="B866" s="51" t="s">
        <v>90</v>
      </c>
      <c r="C866" s="51" t="s">
        <v>68</v>
      </c>
      <c r="D866" s="51" t="s">
        <v>76</v>
      </c>
      <c r="E866" s="51" t="s">
        <v>284</v>
      </c>
      <c r="F866" s="51"/>
      <c r="G866" s="51"/>
      <c r="H866" s="51"/>
      <c r="I866" s="56">
        <f>I867+I870+I873</f>
        <v>4962.8</v>
      </c>
      <c r="J866" s="56">
        <f>J867+J870+J873</f>
        <v>0</v>
      </c>
      <c r="K866" s="57">
        <f aca="true" t="shared" si="129" ref="K866:K921">I866+J866</f>
        <v>4962.8</v>
      </c>
      <c r="L866" s="145"/>
      <c r="M866" s="145"/>
      <c r="N866" s="169"/>
      <c r="O866" s="168"/>
    </row>
    <row r="867" spans="1:15" ht="90">
      <c r="A867" s="200" t="s">
        <v>267</v>
      </c>
      <c r="B867" s="51" t="s">
        <v>90</v>
      </c>
      <c r="C867" s="51" t="s">
        <v>68</v>
      </c>
      <c r="D867" s="51" t="s">
        <v>76</v>
      </c>
      <c r="E867" s="51" t="s">
        <v>284</v>
      </c>
      <c r="F867" s="51" t="s">
        <v>133</v>
      </c>
      <c r="G867" s="51"/>
      <c r="H867" s="51"/>
      <c r="I867" s="57">
        <f>I868</f>
        <v>4640</v>
      </c>
      <c r="J867" s="57">
        <f>J868</f>
        <v>0</v>
      </c>
      <c r="K867" s="57">
        <f t="shared" si="129"/>
        <v>4640</v>
      </c>
      <c r="L867" s="136"/>
      <c r="M867" s="136"/>
      <c r="N867" s="145"/>
      <c r="O867" s="166"/>
    </row>
    <row r="868" spans="1:15" ht="30">
      <c r="A868" s="200" t="s">
        <v>137</v>
      </c>
      <c r="B868" s="51" t="s">
        <v>90</v>
      </c>
      <c r="C868" s="51" t="s">
        <v>68</v>
      </c>
      <c r="D868" s="51" t="s">
        <v>76</v>
      </c>
      <c r="E868" s="51" t="s">
        <v>284</v>
      </c>
      <c r="F868" s="51" t="s">
        <v>134</v>
      </c>
      <c r="G868" s="51"/>
      <c r="H868" s="51"/>
      <c r="I868" s="57">
        <f>I869</f>
        <v>4640</v>
      </c>
      <c r="J868" s="57">
        <f>J869</f>
        <v>0</v>
      </c>
      <c r="K868" s="57">
        <f t="shared" si="129"/>
        <v>4640</v>
      </c>
      <c r="L868" s="136"/>
      <c r="M868" s="136"/>
      <c r="N868" s="145"/>
      <c r="O868" s="166"/>
    </row>
    <row r="869" spans="1:15" ht="18">
      <c r="A869" s="78" t="s">
        <v>119</v>
      </c>
      <c r="B869" s="52" t="s">
        <v>90</v>
      </c>
      <c r="C869" s="52" t="s">
        <v>68</v>
      </c>
      <c r="D869" s="52" t="s">
        <v>76</v>
      </c>
      <c r="E869" s="52" t="s">
        <v>284</v>
      </c>
      <c r="F869" s="52" t="s">
        <v>134</v>
      </c>
      <c r="G869" s="52" t="s">
        <v>103</v>
      </c>
      <c r="H869" s="52"/>
      <c r="I869" s="58">
        <v>4640</v>
      </c>
      <c r="J869" s="58">
        <v>0</v>
      </c>
      <c r="K869" s="59">
        <f t="shared" si="129"/>
        <v>4640</v>
      </c>
      <c r="L869" s="138"/>
      <c r="M869" s="138"/>
      <c r="N869" s="136"/>
      <c r="O869" s="168"/>
    </row>
    <row r="870" spans="1:15" ht="30">
      <c r="A870" s="200" t="s">
        <v>135</v>
      </c>
      <c r="B870" s="51" t="s">
        <v>90</v>
      </c>
      <c r="C870" s="51" t="s">
        <v>68</v>
      </c>
      <c r="D870" s="51" t="s">
        <v>76</v>
      </c>
      <c r="E870" s="51" t="s">
        <v>284</v>
      </c>
      <c r="F870" s="51" t="s">
        <v>136</v>
      </c>
      <c r="G870" s="51"/>
      <c r="H870" s="51"/>
      <c r="I870" s="57">
        <f>I871</f>
        <v>321.8</v>
      </c>
      <c r="J870" s="57">
        <f>J871</f>
        <v>0</v>
      </c>
      <c r="K870" s="57">
        <f t="shared" si="129"/>
        <v>321.8</v>
      </c>
      <c r="L870" s="138"/>
      <c r="M870" s="138"/>
      <c r="N870" s="136"/>
      <c r="O870" s="168"/>
    </row>
    <row r="871" spans="1:15" ht="30">
      <c r="A871" s="77" t="s">
        <v>139</v>
      </c>
      <c r="B871" s="51" t="s">
        <v>90</v>
      </c>
      <c r="C871" s="51" t="s">
        <v>68</v>
      </c>
      <c r="D871" s="51" t="s">
        <v>76</v>
      </c>
      <c r="E871" s="51" t="s">
        <v>284</v>
      </c>
      <c r="F871" s="51" t="s">
        <v>138</v>
      </c>
      <c r="G871" s="51"/>
      <c r="H871" s="51"/>
      <c r="I871" s="57">
        <f>I872</f>
        <v>321.8</v>
      </c>
      <c r="J871" s="57">
        <f>J872</f>
        <v>0</v>
      </c>
      <c r="K871" s="57">
        <f t="shared" si="129"/>
        <v>321.8</v>
      </c>
      <c r="L871" s="138"/>
      <c r="M871" s="138"/>
      <c r="N871" s="136"/>
      <c r="O871" s="168"/>
    </row>
    <row r="872" spans="1:15" ht="18">
      <c r="A872" s="78" t="s">
        <v>119</v>
      </c>
      <c r="B872" s="52" t="s">
        <v>90</v>
      </c>
      <c r="C872" s="52" t="s">
        <v>68</v>
      </c>
      <c r="D872" s="52" t="s">
        <v>76</v>
      </c>
      <c r="E872" s="52" t="s">
        <v>284</v>
      </c>
      <c r="F872" s="52" t="s">
        <v>138</v>
      </c>
      <c r="G872" s="52" t="s">
        <v>103</v>
      </c>
      <c r="H872" s="52"/>
      <c r="I872" s="59">
        <v>321.8</v>
      </c>
      <c r="J872" s="59">
        <v>0</v>
      </c>
      <c r="K872" s="59">
        <f t="shared" si="129"/>
        <v>321.8</v>
      </c>
      <c r="L872" s="138"/>
      <c r="M872" s="138"/>
      <c r="N872" s="136"/>
      <c r="O872" s="168"/>
    </row>
    <row r="873" spans="1:15" ht="18">
      <c r="A873" s="77" t="s">
        <v>148</v>
      </c>
      <c r="B873" s="51" t="s">
        <v>90</v>
      </c>
      <c r="C873" s="51" t="s">
        <v>68</v>
      </c>
      <c r="D873" s="51" t="s">
        <v>76</v>
      </c>
      <c r="E873" s="51" t="s">
        <v>284</v>
      </c>
      <c r="F873" s="51" t="s">
        <v>147</v>
      </c>
      <c r="G873" s="51"/>
      <c r="H873" s="51"/>
      <c r="I873" s="56">
        <f>I874</f>
        <v>1</v>
      </c>
      <c r="J873" s="56">
        <f>J874</f>
        <v>0</v>
      </c>
      <c r="K873" s="57">
        <f t="shared" si="129"/>
        <v>1</v>
      </c>
      <c r="L873" s="138"/>
      <c r="M873" s="138"/>
      <c r="N873" s="139"/>
      <c r="O873" s="168"/>
    </row>
    <row r="874" spans="1:15" ht="30">
      <c r="A874" s="77" t="s">
        <v>150</v>
      </c>
      <c r="B874" s="51" t="s">
        <v>90</v>
      </c>
      <c r="C874" s="51" t="s">
        <v>68</v>
      </c>
      <c r="D874" s="51" t="s">
        <v>76</v>
      </c>
      <c r="E874" s="51" t="s">
        <v>284</v>
      </c>
      <c r="F874" s="51" t="s">
        <v>149</v>
      </c>
      <c r="G874" s="51"/>
      <c r="H874" s="51"/>
      <c r="I874" s="56">
        <f>I875</f>
        <v>1</v>
      </c>
      <c r="J874" s="56">
        <f>J875</f>
        <v>0</v>
      </c>
      <c r="K874" s="57">
        <f t="shared" si="129"/>
        <v>1</v>
      </c>
      <c r="L874" s="172"/>
      <c r="M874" s="172"/>
      <c r="N874" s="139"/>
      <c r="O874" s="168"/>
    </row>
    <row r="875" spans="1:15" ht="18">
      <c r="A875" s="78" t="s">
        <v>119</v>
      </c>
      <c r="B875" s="52" t="s">
        <v>90</v>
      </c>
      <c r="C875" s="52" t="s">
        <v>68</v>
      </c>
      <c r="D875" s="52" t="s">
        <v>76</v>
      </c>
      <c r="E875" s="52" t="s">
        <v>284</v>
      </c>
      <c r="F875" s="52" t="s">
        <v>149</v>
      </c>
      <c r="G875" s="52" t="s">
        <v>103</v>
      </c>
      <c r="H875" s="52"/>
      <c r="I875" s="58">
        <v>1</v>
      </c>
      <c r="J875" s="58">
        <v>0</v>
      </c>
      <c r="K875" s="59">
        <f t="shared" si="129"/>
        <v>1</v>
      </c>
      <c r="L875" s="136"/>
      <c r="M875" s="136"/>
      <c r="N875" s="173"/>
      <c r="O875" s="168"/>
    </row>
    <row r="876" spans="1:15" ht="28.5">
      <c r="A876" s="207" t="s">
        <v>54</v>
      </c>
      <c r="B876" s="53" t="s">
        <v>90</v>
      </c>
      <c r="C876" s="53" t="s">
        <v>68</v>
      </c>
      <c r="D876" s="53" t="s">
        <v>111</v>
      </c>
      <c r="E876" s="53"/>
      <c r="F876" s="53"/>
      <c r="G876" s="53"/>
      <c r="H876" s="53"/>
      <c r="I876" s="55">
        <f aca="true" t="shared" si="130" ref="I876:J880">I877</f>
        <v>14600.2</v>
      </c>
      <c r="J876" s="55">
        <f t="shared" si="130"/>
        <v>-14407.7</v>
      </c>
      <c r="K876" s="54">
        <f t="shared" si="129"/>
        <v>192.5</v>
      </c>
      <c r="L876" s="136"/>
      <c r="M876" s="136"/>
      <c r="N876" s="145"/>
      <c r="O876" s="166"/>
    </row>
    <row r="877" spans="1:15" ht="30">
      <c r="A877" s="200" t="s">
        <v>37</v>
      </c>
      <c r="B877" s="51" t="s">
        <v>90</v>
      </c>
      <c r="C877" s="51" t="s">
        <v>68</v>
      </c>
      <c r="D877" s="51" t="s">
        <v>111</v>
      </c>
      <c r="E877" s="51" t="s">
        <v>338</v>
      </c>
      <c r="F877" s="51"/>
      <c r="G877" s="51"/>
      <c r="H877" s="51"/>
      <c r="I877" s="56">
        <f t="shared" si="130"/>
        <v>14600.2</v>
      </c>
      <c r="J877" s="56">
        <f t="shared" si="130"/>
        <v>-14407.7</v>
      </c>
      <c r="K877" s="57">
        <f t="shared" si="129"/>
        <v>192.5</v>
      </c>
      <c r="L877" s="94"/>
      <c r="M877" s="94"/>
      <c r="N877" s="145"/>
      <c r="O877" s="166"/>
    </row>
    <row r="878" spans="1:15" ht="45">
      <c r="A878" s="77" t="s">
        <v>465</v>
      </c>
      <c r="B878" s="51" t="s">
        <v>90</v>
      </c>
      <c r="C878" s="51" t="s">
        <v>68</v>
      </c>
      <c r="D878" s="51" t="s">
        <v>111</v>
      </c>
      <c r="E878" s="51" t="s">
        <v>466</v>
      </c>
      <c r="F878" s="51"/>
      <c r="G878" s="51"/>
      <c r="H878" s="51"/>
      <c r="I878" s="56">
        <f t="shared" si="130"/>
        <v>14600.2</v>
      </c>
      <c r="J878" s="56">
        <f t="shared" si="130"/>
        <v>-14407.7</v>
      </c>
      <c r="K878" s="57">
        <f t="shared" si="129"/>
        <v>192.5</v>
      </c>
      <c r="L878" s="94"/>
      <c r="M878" s="94"/>
      <c r="N878" s="136"/>
      <c r="O878" s="168"/>
    </row>
    <row r="879" spans="1:15" ht="18">
      <c r="A879" s="77" t="s">
        <v>148</v>
      </c>
      <c r="B879" s="51" t="s">
        <v>90</v>
      </c>
      <c r="C879" s="51" t="s">
        <v>68</v>
      </c>
      <c r="D879" s="51" t="s">
        <v>111</v>
      </c>
      <c r="E879" s="51" t="s">
        <v>466</v>
      </c>
      <c r="F879" s="51" t="s">
        <v>147</v>
      </c>
      <c r="G879" s="51"/>
      <c r="H879" s="51"/>
      <c r="I879" s="56">
        <f t="shared" si="130"/>
        <v>14600.2</v>
      </c>
      <c r="J879" s="56">
        <f t="shared" si="130"/>
        <v>-14407.7</v>
      </c>
      <c r="K879" s="57">
        <f t="shared" si="129"/>
        <v>192.5</v>
      </c>
      <c r="L879" s="29"/>
      <c r="M879" s="29"/>
      <c r="N879" s="136"/>
      <c r="O879" s="168"/>
    </row>
    <row r="880" spans="1:15" ht="18">
      <c r="A880" s="77" t="s">
        <v>431</v>
      </c>
      <c r="B880" s="51" t="s">
        <v>90</v>
      </c>
      <c r="C880" s="51" t="s">
        <v>68</v>
      </c>
      <c r="D880" s="51" t="s">
        <v>111</v>
      </c>
      <c r="E880" s="51" t="s">
        <v>466</v>
      </c>
      <c r="F880" s="51" t="s">
        <v>430</v>
      </c>
      <c r="G880" s="51"/>
      <c r="H880" s="51"/>
      <c r="I880" s="56">
        <f t="shared" si="130"/>
        <v>14600.2</v>
      </c>
      <c r="J880" s="56">
        <f t="shared" si="130"/>
        <v>-14407.7</v>
      </c>
      <c r="K880" s="57">
        <f t="shared" si="129"/>
        <v>192.5</v>
      </c>
      <c r="L880" s="29"/>
      <c r="M880" s="29"/>
      <c r="N880" s="136"/>
      <c r="O880" s="168"/>
    </row>
    <row r="881" spans="1:15" ht="18">
      <c r="A881" s="78" t="s">
        <v>119</v>
      </c>
      <c r="B881" s="52" t="s">
        <v>90</v>
      </c>
      <c r="C881" s="52" t="s">
        <v>68</v>
      </c>
      <c r="D881" s="52" t="s">
        <v>111</v>
      </c>
      <c r="E881" s="52" t="s">
        <v>466</v>
      </c>
      <c r="F881" s="52" t="s">
        <v>430</v>
      </c>
      <c r="G881" s="52" t="s">
        <v>103</v>
      </c>
      <c r="H881" s="52"/>
      <c r="I881" s="58">
        <v>14600.2</v>
      </c>
      <c r="J881" s="58">
        <v>-14407.7</v>
      </c>
      <c r="K881" s="59">
        <f t="shared" si="129"/>
        <v>192.5</v>
      </c>
      <c r="L881" s="29"/>
      <c r="M881" s="29"/>
      <c r="N881" s="136"/>
      <c r="O881" s="168"/>
    </row>
    <row r="882" spans="1:15" ht="18">
      <c r="A882" s="207" t="s">
        <v>55</v>
      </c>
      <c r="B882" s="53" t="s">
        <v>90</v>
      </c>
      <c r="C882" s="53" t="s">
        <v>71</v>
      </c>
      <c r="D882" s="53"/>
      <c r="E882" s="53"/>
      <c r="F882" s="53"/>
      <c r="G882" s="53"/>
      <c r="H882" s="53"/>
      <c r="I882" s="55">
        <f>I883</f>
        <v>100</v>
      </c>
      <c r="J882" s="55">
        <f>J883</f>
        <v>0</v>
      </c>
      <c r="K882" s="54">
        <f t="shared" si="129"/>
        <v>100</v>
      </c>
      <c r="L882" s="29"/>
      <c r="M882" s="29"/>
      <c r="N882" s="169"/>
      <c r="O882" s="168"/>
    </row>
    <row r="883" spans="1:15" ht="18">
      <c r="A883" s="207" t="s">
        <v>121</v>
      </c>
      <c r="B883" s="53" t="s">
        <v>90</v>
      </c>
      <c r="C883" s="53" t="s">
        <v>71</v>
      </c>
      <c r="D883" s="53" t="s">
        <v>68</v>
      </c>
      <c r="E883" s="53"/>
      <c r="F883" s="53"/>
      <c r="G883" s="53"/>
      <c r="H883" s="53"/>
      <c r="I883" s="55">
        <f aca="true" t="shared" si="131" ref="I883:J889">I884</f>
        <v>100</v>
      </c>
      <c r="J883" s="55">
        <f t="shared" si="131"/>
        <v>0</v>
      </c>
      <c r="K883" s="54">
        <f t="shared" si="129"/>
        <v>100</v>
      </c>
      <c r="L883" s="29"/>
      <c r="M883" s="29"/>
      <c r="N883" s="145"/>
      <c r="O883" s="166"/>
    </row>
    <row r="884" spans="1:15" ht="45">
      <c r="A884" s="200" t="s">
        <v>38</v>
      </c>
      <c r="B884" s="51" t="s">
        <v>90</v>
      </c>
      <c r="C884" s="51" t="s">
        <v>71</v>
      </c>
      <c r="D884" s="51" t="s">
        <v>68</v>
      </c>
      <c r="E884" s="51" t="s">
        <v>313</v>
      </c>
      <c r="F884" s="51"/>
      <c r="G884" s="51"/>
      <c r="H884" s="51"/>
      <c r="I884" s="56">
        <f t="shared" si="131"/>
        <v>100</v>
      </c>
      <c r="J884" s="56">
        <f t="shared" si="131"/>
        <v>0</v>
      </c>
      <c r="K884" s="57">
        <f t="shared" si="129"/>
        <v>100</v>
      </c>
      <c r="L884" s="29"/>
      <c r="M884" s="29"/>
      <c r="N884" s="145"/>
      <c r="O884" s="166"/>
    </row>
    <row r="885" spans="1:15" ht="45">
      <c r="A885" s="77" t="s">
        <v>314</v>
      </c>
      <c r="B885" s="51" t="s">
        <v>90</v>
      </c>
      <c r="C885" s="51" t="s">
        <v>71</v>
      </c>
      <c r="D885" s="51" t="s">
        <v>68</v>
      </c>
      <c r="E885" s="51" t="s">
        <v>315</v>
      </c>
      <c r="F885" s="51"/>
      <c r="G885" s="51"/>
      <c r="H885" s="51"/>
      <c r="I885" s="56">
        <f t="shared" si="131"/>
        <v>100</v>
      </c>
      <c r="J885" s="56">
        <f t="shared" si="131"/>
        <v>0</v>
      </c>
      <c r="K885" s="57">
        <f t="shared" si="129"/>
        <v>100</v>
      </c>
      <c r="L885" s="29"/>
      <c r="M885" s="29"/>
      <c r="N885" s="136"/>
      <c r="O885" s="168"/>
    </row>
    <row r="886" spans="1:15" ht="75">
      <c r="A886" s="77" t="s">
        <v>316</v>
      </c>
      <c r="B886" s="51" t="s">
        <v>90</v>
      </c>
      <c r="C886" s="51" t="s">
        <v>71</v>
      </c>
      <c r="D886" s="51" t="s">
        <v>68</v>
      </c>
      <c r="E886" s="51" t="s">
        <v>317</v>
      </c>
      <c r="F886" s="51"/>
      <c r="G886" s="51"/>
      <c r="H886" s="51"/>
      <c r="I886" s="56">
        <f t="shared" si="131"/>
        <v>100</v>
      </c>
      <c r="J886" s="56">
        <f t="shared" si="131"/>
        <v>0</v>
      </c>
      <c r="K886" s="57">
        <f t="shared" si="129"/>
        <v>100</v>
      </c>
      <c r="L886" s="29"/>
      <c r="M886" s="29"/>
      <c r="N886" s="136"/>
      <c r="O886" s="168"/>
    </row>
    <row r="887" spans="1:15" ht="18">
      <c r="A887" s="77" t="s">
        <v>312</v>
      </c>
      <c r="B887" s="51" t="s">
        <v>90</v>
      </c>
      <c r="C887" s="51" t="s">
        <v>71</v>
      </c>
      <c r="D887" s="51" t="s">
        <v>68</v>
      </c>
      <c r="E887" s="51" t="s">
        <v>318</v>
      </c>
      <c r="F887" s="51"/>
      <c r="G887" s="51"/>
      <c r="H887" s="51"/>
      <c r="I887" s="56">
        <f t="shared" si="131"/>
        <v>100</v>
      </c>
      <c r="J887" s="56">
        <f t="shared" si="131"/>
        <v>0</v>
      </c>
      <c r="K887" s="57">
        <f t="shared" si="129"/>
        <v>100</v>
      </c>
      <c r="L887" s="29"/>
      <c r="M887" s="29"/>
      <c r="N887" s="136"/>
      <c r="O887" s="168"/>
    </row>
    <row r="888" spans="1:15" ht="30">
      <c r="A888" s="200" t="s">
        <v>135</v>
      </c>
      <c r="B888" s="51" t="s">
        <v>90</v>
      </c>
      <c r="C888" s="51" t="s">
        <v>71</v>
      </c>
      <c r="D888" s="51" t="s">
        <v>68</v>
      </c>
      <c r="E888" s="51" t="s">
        <v>318</v>
      </c>
      <c r="F888" s="51" t="s">
        <v>136</v>
      </c>
      <c r="G888" s="51"/>
      <c r="H888" s="51"/>
      <c r="I888" s="57">
        <f t="shared" si="131"/>
        <v>100</v>
      </c>
      <c r="J888" s="57">
        <f t="shared" si="131"/>
        <v>0</v>
      </c>
      <c r="K888" s="57">
        <f t="shared" si="129"/>
        <v>100</v>
      </c>
      <c r="L888" s="29"/>
      <c r="M888" s="29"/>
      <c r="N888" s="136"/>
      <c r="O888" s="168"/>
    </row>
    <row r="889" spans="1:15" ht="30">
      <c r="A889" s="77" t="s">
        <v>139</v>
      </c>
      <c r="B889" s="51" t="s">
        <v>90</v>
      </c>
      <c r="C889" s="51" t="s">
        <v>71</v>
      </c>
      <c r="D889" s="51" t="s">
        <v>68</v>
      </c>
      <c r="E889" s="51" t="s">
        <v>318</v>
      </c>
      <c r="F889" s="51" t="s">
        <v>138</v>
      </c>
      <c r="G889" s="51"/>
      <c r="H889" s="51"/>
      <c r="I889" s="57">
        <f t="shared" si="131"/>
        <v>100</v>
      </c>
      <c r="J889" s="57">
        <f t="shared" si="131"/>
        <v>0</v>
      </c>
      <c r="K889" s="57">
        <f t="shared" si="129"/>
        <v>100</v>
      </c>
      <c r="L889" s="29"/>
      <c r="M889" s="29"/>
      <c r="N889" s="169"/>
      <c r="O889" s="168"/>
    </row>
    <row r="890" spans="1:15" ht="30">
      <c r="A890" s="208" t="s">
        <v>119</v>
      </c>
      <c r="B890" s="52" t="s">
        <v>90</v>
      </c>
      <c r="C890" s="52" t="s">
        <v>71</v>
      </c>
      <c r="D890" s="52" t="s">
        <v>68</v>
      </c>
      <c r="E890" s="52" t="s">
        <v>318</v>
      </c>
      <c r="F890" s="52" t="s">
        <v>138</v>
      </c>
      <c r="G890" s="52" t="s">
        <v>103</v>
      </c>
      <c r="H890" s="52"/>
      <c r="I890" s="59">
        <v>100</v>
      </c>
      <c r="J890" s="59">
        <v>0</v>
      </c>
      <c r="K890" s="59">
        <f t="shared" si="129"/>
        <v>100</v>
      </c>
      <c r="L890" s="29"/>
      <c r="M890" s="29"/>
      <c r="N890" s="136"/>
      <c r="O890" s="168"/>
    </row>
    <row r="891" spans="1:15" ht="18">
      <c r="A891" s="207" t="s">
        <v>56</v>
      </c>
      <c r="B891" s="53" t="s">
        <v>90</v>
      </c>
      <c r="C891" s="53" t="s">
        <v>73</v>
      </c>
      <c r="D891" s="51"/>
      <c r="E891" s="51"/>
      <c r="F891" s="51"/>
      <c r="G891" s="51"/>
      <c r="H891" s="51"/>
      <c r="I891" s="55">
        <f aca="true" t="shared" si="132" ref="I891:J896">I892</f>
        <v>680</v>
      </c>
      <c r="J891" s="55">
        <f t="shared" si="132"/>
        <v>0</v>
      </c>
      <c r="K891" s="54">
        <f t="shared" si="129"/>
        <v>680</v>
      </c>
      <c r="L891" s="29"/>
      <c r="M891" s="29"/>
      <c r="N891" s="136"/>
      <c r="O891" s="168"/>
    </row>
    <row r="892" spans="1:15" ht="18">
      <c r="A892" s="82" t="s">
        <v>58</v>
      </c>
      <c r="B892" s="53" t="s">
        <v>90</v>
      </c>
      <c r="C892" s="53" t="s">
        <v>73</v>
      </c>
      <c r="D892" s="53" t="s">
        <v>74</v>
      </c>
      <c r="E892" s="51"/>
      <c r="F892" s="51"/>
      <c r="G892" s="51"/>
      <c r="H892" s="51"/>
      <c r="I892" s="55">
        <f t="shared" si="132"/>
        <v>680</v>
      </c>
      <c r="J892" s="55">
        <f t="shared" si="132"/>
        <v>0</v>
      </c>
      <c r="K892" s="54">
        <f t="shared" si="129"/>
        <v>680</v>
      </c>
      <c r="L892" s="29"/>
      <c r="M892" s="29"/>
      <c r="N892" s="136"/>
      <c r="O892" s="168"/>
    </row>
    <row r="893" spans="1:15" ht="30">
      <c r="A893" s="77" t="s">
        <v>37</v>
      </c>
      <c r="B893" s="51" t="s">
        <v>90</v>
      </c>
      <c r="C893" s="51" t="s">
        <v>73</v>
      </c>
      <c r="D893" s="51" t="s">
        <v>74</v>
      </c>
      <c r="E893" s="51" t="s">
        <v>283</v>
      </c>
      <c r="F893" s="51"/>
      <c r="G893" s="51"/>
      <c r="H893" s="51"/>
      <c r="I893" s="56">
        <f t="shared" si="132"/>
        <v>680</v>
      </c>
      <c r="J893" s="56">
        <f t="shared" si="132"/>
        <v>0</v>
      </c>
      <c r="K893" s="57">
        <f t="shared" si="129"/>
        <v>680</v>
      </c>
      <c r="L893" s="29"/>
      <c r="M893" s="29"/>
      <c r="N893" s="136"/>
      <c r="O893" s="168"/>
    </row>
    <row r="894" spans="1:15" ht="75">
      <c r="A894" s="77" t="s">
        <v>467</v>
      </c>
      <c r="B894" s="51" t="s">
        <v>90</v>
      </c>
      <c r="C894" s="51" t="s">
        <v>73</v>
      </c>
      <c r="D894" s="51" t="s">
        <v>74</v>
      </c>
      <c r="E894" s="51" t="s">
        <v>306</v>
      </c>
      <c r="F894" s="51"/>
      <c r="G894" s="51"/>
      <c r="H894" s="51"/>
      <c r="I894" s="56">
        <f t="shared" si="132"/>
        <v>680</v>
      </c>
      <c r="J894" s="56">
        <f t="shared" si="132"/>
        <v>0</v>
      </c>
      <c r="K894" s="57">
        <f t="shared" si="129"/>
        <v>680</v>
      </c>
      <c r="L894" s="29"/>
      <c r="M894" s="29"/>
      <c r="N894" s="136"/>
      <c r="O894" s="168"/>
    </row>
    <row r="895" spans="1:15" ht="18">
      <c r="A895" s="77" t="s">
        <v>148</v>
      </c>
      <c r="B895" s="51" t="s">
        <v>90</v>
      </c>
      <c r="C895" s="51" t="s">
        <v>73</v>
      </c>
      <c r="D895" s="51" t="s">
        <v>74</v>
      </c>
      <c r="E895" s="51" t="s">
        <v>306</v>
      </c>
      <c r="F895" s="51" t="s">
        <v>147</v>
      </c>
      <c r="G895" s="51"/>
      <c r="H895" s="51"/>
      <c r="I895" s="56">
        <f t="shared" si="132"/>
        <v>680</v>
      </c>
      <c r="J895" s="56">
        <f t="shared" si="132"/>
        <v>0</v>
      </c>
      <c r="K895" s="57">
        <f t="shared" si="129"/>
        <v>680</v>
      </c>
      <c r="L895" s="29"/>
      <c r="M895" s="29"/>
      <c r="N895" s="139"/>
      <c r="O895" s="168"/>
    </row>
    <row r="896" spans="1:15" ht="60">
      <c r="A896" s="77" t="s">
        <v>240</v>
      </c>
      <c r="B896" s="51" t="s">
        <v>90</v>
      </c>
      <c r="C896" s="51" t="s">
        <v>73</v>
      </c>
      <c r="D896" s="51" t="s">
        <v>74</v>
      </c>
      <c r="E896" s="51" t="s">
        <v>306</v>
      </c>
      <c r="F896" s="51" t="s">
        <v>239</v>
      </c>
      <c r="G896" s="51"/>
      <c r="H896" s="51"/>
      <c r="I896" s="56">
        <f t="shared" si="132"/>
        <v>680</v>
      </c>
      <c r="J896" s="56">
        <f t="shared" si="132"/>
        <v>0</v>
      </c>
      <c r="K896" s="57">
        <f t="shared" si="129"/>
        <v>680</v>
      </c>
      <c r="L896" s="29"/>
      <c r="M896" s="29"/>
      <c r="N896" s="169"/>
      <c r="O896" s="168"/>
    </row>
    <row r="897" spans="1:15" ht="18">
      <c r="A897" s="78" t="s">
        <v>119</v>
      </c>
      <c r="B897" s="52" t="s">
        <v>90</v>
      </c>
      <c r="C897" s="52" t="s">
        <v>73</v>
      </c>
      <c r="D897" s="52" t="s">
        <v>74</v>
      </c>
      <c r="E897" s="52" t="s">
        <v>306</v>
      </c>
      <c r="F897" s="52" t="s">
        <v>239</v>
      </c>
      <c r="G897" s="52" t="s">
        <v>103</v>
      </c>
      <c r="H897" s="52"/>
      <c r="I897" s="58">
        <v>680</v>
      </c>
      <c r="J897" s="58">
        <v>0</v>
      </c>
      <c r="K897" s="59">
        <f t="shared" si="129"/>
        <v>680</v>
      </c>
      <c r="L897" s="29"/>
      <c r="M897" s="29"/>
      <c r="N897" s="145"/>
      <c r="O897" s="166"/>
    </row>
    <row r="898" spans="1:15" ht="18">
      <c r="A898" s="207" t="s">
        <v>65</v>
      </c>
      <c r="B898" s="53" t="s">
        <v>90</v>
      </c>
      <c r="C898" s="53" t="s">
        <v>82</v>
      </c>
      <c r="D898" s="53"/>
      <c r="E898" s="53"/>
      <c r="F898" s="53"/>
      <c r="G898" s="53"/>
      <c r="H898" s="53"/>
      <c r="I898" s="55">
        <f aca="true" t="shared" si="133" ref="I898:J910">I899</f>
        <v>2933.5</v>
      </c>
      <c r="J898" s="55">
        <f t="shared" si="133"/>
        <v>0</v>
      </c>
      <c r="K898" s="54">
        <f t="shared" si="129"/>
        <v>2933.5</v>
      </c>
      <c r="L898" s="29"/>
      <c r="M898" s="29"/>
      <c r="N898" s="136"/>
      <c r="O898" s="168"/>
    </row>
    <row r="899" spans="1:15" ht="29.25">
      <c r="A899" s="82" t="s">
        <v>80</v>
      </c>
      <c r="B899" s="53" t="s">
        <v>90</v>
      </c>
      <c r="C899" s="53" t="s">
        <v>82</v>
      </c>
      <c r="D899" s="53" t="s">
        <v>69</v>
      </c>
      <c r="E899" s="53"/>
      <c r="F899" s="53"/>
      <c r="G899" s="53"/>
      <c r="H899" s="53" t="s">
        <v>103</v>
      </c>
      <c r="I899" s="55">
        <f>I905+I900</f>
        <v>2933.5</v>
      </c>
      <c r="J899" s="55">
        <f>J905+J900</f>
        <v>0</v>
      </c>
      <c r="K899" s="54">
        <f t="shared" si="129"/>
        <v>2933.5</v>
      </c>
      <c r="L899" s="29"/>
      <c r="M899" s="29"/>
      <c r="N899" s="136"/>
      <c r="O899" s="168"/>
    </row>
    <row r="900" spans="1:15" ht="30">
      <c r="A900" s="77" t="s">
        <v>37</v>
      </c>
      <c r="B900" s="51" t="s">
        <v>90</v>
      </c>
      <c r="C900" s="51" t="s">
        <v>82</v>
      </c>
      <c r="D900" s="51" t="s">
        <v>69</v>
      </c>
      <c r="E900" s="51" t="s">
        <v>283</v>
      </c>
      <c r="F900" s="53"/>
      <c r="G900" s="53"/>
      <c r="H900" s="53"/>
      <c r="I900" s="56">
        <f aca="true" t="shared" si="134" ref="I900:J903">I901</f>
        <v>1034.7</v>
      </c>
      <c r="J900" s="56">
        <f t="shared" si="134"/>
        <v>0</v>
      </c>
      <c r="K900" s="57">
        <f t="shared" si="129"/>
        <v>1034.7</v>
      </c>
      <c r="L900" s="29"/>
      <c r="M900" s="29"/>
      <c r="N900" s="136"/>
      <c r="O900" s="168"/>
    </row>
    <row r="901" spans="1:15" ht="135">
      <c r="A901" s="150" t="s">
        <v>481</v>
      </c>
      <c r="B901" s="51" t="s">
        <v>90</v>
      </c>
      <c r="C901" s="51" t="s">
        <v>82</v>
      </c>
      <c r="D901" s="51" t="s">
        <v>69</v>
      </c>
      <c r="E901" s="51" t="s">
        <v>482</v>
      </c>
      <c r="F901" s="51"/>
      <c r="G901" s="51"/>
      <c r="H901" s="53"/>
      <c r="I901" s="56">
        <f t="shared" si="134"/>
        <v>1034.7</v>
      </c>
      <c r="J901" s="56">
        <f t="shared" si="134"/>
        <v>0</v>
      </c>
      <c r="K901" s="57">
        <f t="shared" si="129"/>
        <v>1034.7</v>
      </c>
      <c r="L901" s="29"/>
      <c r="M901" s="29"/>
      <c r="N901" s="136"/>
      <c r="O901" s="168"/>
    </row>
    <row r="902" spans="1:15" ht="30">
      <c r="A902" s="77" t="s">
        <v>152</v>
      </c>
      <c r="B902" s="51" t="s">
        <v>90</v>
      </c>
      <c r="C902" s="51" t="s">
        <v>82</v>
      </c>
      <c r="D902" s="51" t="s">
        <v>69</v>
      </c>
      <c r="E902" s="51" t="s">
        <v>482</v>
      </c>
      <c r="F902" s="51" t="s">
        <v>151</v>
      </c>
      <c r="G902" s="51"/>
      <c r="H902" s="53"/>
      <c r="I902" s="56">
        <f t="shared" si="134"/>
        <v>1034.7</v>
      </c>
      <c r="J902" s="56">
        <f t="shared" si="134"/>
        <v>0</v>
      </c>
      <c r="K902" s="57">
        <f t="shared" si="129"/>
        <v>1034.7</v>
      </c>
      <c r="L902" s="29"/>
      <c r="M902" s="29"/>
      <c r="N902" s="136"/>
      <c r="O902" s="168"/>
    </row>
    <row r="903" spans="1:15" ht="45">
      <c r="A903" s="77" t="s">
        <v>233</v>
      </c>
      <c r="B903" s="51" t="s">
        <v>90</v>
      </c>
      <c r="C903" s="51" t="s">
        <v>82</v>
      </c>
      <c r="D903" s="51" t="s">
        <v>69</v>
      </c>
      <c r="E903" s="51" t="s">
        <v>482</v>
      </c>
      <c r="F903" s="51" t="s">
        <v>155</v>
      </c>
      <c r="G903" s="51"/>
      <c r="H903" s="53"/>
      <c r="I903" s="56">
        <f t="shared" si="134"/>
        <v>1034.7</v>
      </c>
      <c r="J903" s="56">
        <f t="shared" si="134"/>
        <v>0</v>
      </c>
      <c r="K903" s="57">
        <f t="shared" si="129"/>
        <v>1034.7</v>
      </c>
      <c r="L903" s="29"/>
      <c r="M903" s="29"/>
      <c r="N903" s="169"/>
      <c r="O903" s="168"/>
    </row>
    <row r="904" spans="1:15" ht="18">
      <c r="A904" s="78" t="s">
        <v>120</v>
      </c>
      <c r="B904" s="52" t="s">
        <v>90</v>
      </c>
      <c r="C904" s="52" t="s">
        <v>82</v>
      </c>
      <c r="D904" s="52" t="s">
        <v>69</v>
      </c>
      <c r="E904" s="52" t="s">
        <v>482</v>
      </c>
      <c r="F904" s="52" t="s">
        <v>155</v>
      </c>
      <c r="G904" s="52" t="s">
        <v>104</v>
      </c>
      <c r="H904" s="53"/>
      <c r="I904" s="58">
        <v>1034.7</v>
      </c>
      <c r="J904" s="58">
        <v>0</v>
      </c>
      <c r="K904" s="59">
        <f t="shared" si="129"/>
        <v>1034.7</v>
      </c>
      <c r="L904" s="29"/>
      <c r="M904" s="29"/>
      <c r="N904" s="179"/>
      <c r="O904" s="166"/>
    </row>
    <row r="905" spans="1:16" s="127" customFormat="1" ht="45">
      <c r="A905" s="77" t="s">
        <v>38</v>
      </c>
      <c r="B905" s="51" t="s">
        <v>90</v>
      </c>
      <c r="C905" s="51" t="s">
        <v>82</v>
      </c>
      <c r="D905" s="51" t="s">
        <v>69</v>
      </c>
      <c r="E905" s="51" t="s">
        <v>301</v>
      </c>
      <c r="F905" s="51"/>
      <c r="G905" s="51"/>
      <c r="H905" s="51"/>
      <c r="I905" s="56">
        <f t="shared" si="133"/>
        <v>1898.8</v>
      </c>
      <c r="J905" s="56">
        <f t="shared" si="133"/>
        <v>0</v>
      </c>
      <c r="K905" s="57">
        <f t="shared" si="129"/>
        <v>1898.8</v>
      </c>
      <c r="L905" s="29"/>
      <c r="M905" s="29"/>
      <c r="N905" s="179"/>
      <c r="O905" s="166"/>
      <c r="P905" s="131"/>
    </row>
    <row r="906" spans="1:16" s="127" customFormat="1" ht="30">
      <c r="A906" s="77" t="s">
        <v>300</v>
      </c>
      <c r="B906" s="51" t="s">
        <v>90</v>
      </c>
      <c r="C906" s="51" t="s">
        <v>82</v>
      </c>
      <c r="D906" s="51" t="s">
        <v>69</v>
      </c>
      <c r="E906" s="51" t="s">
        <v>303</v>
      </c>
      <c r="F906" s="51"/>
      <c r="G906" s="51"/>
      <c r="H906" s="51"/>
      <c r="I906" s="56">
        <f t="shared" si="133"/>
        <v>1898.8</v>
      </c>
      <c r="J906" s="56">
        <f t="shared" si="133"/>
        <v>0</v>
      </c>
      <c r="K906" s="57">
        <f t="shared" si="129"/>
        <v>1898.8</v>
      </c>
      <c r="L906" s="29"/>
      <c r="M906" s="29"/>
      <c r="N906" s="179"/>
      <c r="O906" s="166"/>
      <c r="P906" s="131"/>
    </row>
    <row r="907" spans="1:11" ht="90">
      <c r="A907" s="77" t="s">
        <v>302</v>
      </c>
      <c r="B907" s="51" t="s">
        <v>90</v>
      </c>
      <c r="C907" s="51" t="s">
        <v>82</v>
      </c>
      <c r="D907" s="51" t="s">
        <v>69</v>
      </c>
      <c r="E907" s="51" t="s">
        <v>304</v>
      </c>
      <c r="F907" s="51"/>
      <c r="G907" s="51"/>
      <c r="H907" s="51"/>
      <c r="I907" s="56">
        <f t="shared" si="133"/>
        <v>1898.8</v>
      </c>
      <c r="J907" s="56">
        <f t="shared" si="133"/>
        <v>0</v>
      </c>
      <c r="K907" s="57">
        <f t="shared" si="129"/>
        <v>1898.8</v>
      </c>
    </row>
    <row r="908" spans="1:11" ht="18">
      <c r="A908" s="77" t="s">
        <v>312</v>
      </c>
      <c r="B908" s="51" t="s">
        <v>90</v>
      </c>
      <c r="C908" s="51" t="s">
        <v>82</v>
      </c>
      <c r="D908" s="51" t="s">
        <v>69</v>
      </c>
      <c r="E908" s="51" t="s">
        <v>305</v>
      </c>
      <c r="F908" s="51"/>
      <c r="G908" s="51"/>
      <c r="H908" s="51"/>
      <c r="I908" s="56">
        <f t="shared" si="133"/>
        <v>1898.8</v>
      </c>
      <c r="J908" s="56">
        <f t="shared" si="133"/>
        <v>0</v>
      </c>
      <c r="K908" s="57">
        <f t="shared" si="129"/>
        <v>1898.8</v>
      </c>
    </row>
    <row r="909" spans="1:11" ht="30">
      <c r="A909" s="77" t="s">
        <v>152</v>
      </c>
      <c r="B909" s="51" t="s">
        <v>90</v>
      </c>
      <c r="C909" s="51" t="s">
        <v>82</v>
      </c>
      <c r="D909" s="51" t="s">
        <v>69</v>
      </c>
      <c r="E909" s="51" t="s">
        <v>305</v>
      </c>
      <c r="F909" s="51" t="s">
        <v>151</v>
      </c>
      <c r="G909" s="51"/>
      <c r="H909" s="51"/>
      <c r="I909" s="56">
        <f t="shared" si="133"/>
        <v>1898.8</v>
      </c>
      <c r="J909" s="56">
        <f t="shared" si="133"/>
        <v>0</v>
      </c>
      <c r="K909" s="57">
        <f t="shared" si="129"/>
        <v>1898.8</v>
      </c>
    </row>
    <row r="910" spans="1:11" ht="45">
      <c r="A910" s="77" t="s">
        <v>233</v>
      </c>
      <c r="B910" s="51" t="s">
        <v>90</v>
      </c>
      <c r="C910" s="51" t="s">
        <v>82</v>
      </c>
      <c r="D910" s="51" t="s">
        <v>69</v>
      </c>
      <c r="E910" s="51" t="s">
        <v>305</v>
      </c>
      <c r="F910" s="51" t="s">
        <v>155</v>
      </c>
      <c r="G910" s="51"/>
      <c r="H910" s="51"/>
      <c r="I910" s="57">
        <f t="shared" si="133"/>
        <v>1898.8</v>
      </c>
      <c r="J910" s="57">
        <f t="shared" si="133"/>
        <v>0</v>
      </c>
      <c r="K910" s="57">
        <f t="shared" si="129"/>
        <v>1898.8</v>
      </c>
    </row>
    <row r="911" spans="1:11" ht="30">
      <c r="A911" s="78" t="s">
        <v>119</v>
      </c>
      <c r="B911" s="52" t="s">
        <v>90</v>
      </c>
      <c r="C911" s="52" t="s">
        <v>82</v>
      </c>
      <c r="D911" s="52" t="s">
        <v>69</v>
      </c>
      <c r="E911" s="52" t="s">
        <v>305</v>
      </c>
      <c r="F911" s="52" t="s">
        <v>155</v>
      </c>
      <c r="G911" s="52" t="s">
        <v>103</v>
      </c>
      <c r="H911" s="52"/>
      <c r="I911" s="58">
        <v>1898.8</v>
      </c>
      <c r="J911" s="58">
        <v>0</v>
      </c>
      <c r="K911" s="59">
        <f t="shared" si="129"/>
        <v>1898.8</v>
      </c>
    </row>
    <row r="912" spans="1:11" ht="29.25">
      <c r="A912" s="82" t="s">
        <v>254</v>
      </c>
      <c r="B912" s="53" t="s">
        <v>90</v>
      </c>
      <c r="C912" s="53" t="s">
        <v>111</v>
      </c>
      <c r="D912" s="53"/>
      <c r="E912" s="53"/>
      <c r="F912" s="53"/>
      <c r="G912" s="53"/>
      <c r="H912" s="53"/>
      <c r="I912" s="55">
        <f aca="true" t="shared" si="135" ref="I912:J917">I913</f>
        <v>7225</v>
      </c>
      <c r="J912" s="55">
        <f t="shared" si="135"/>
        <v>-537.9</v>
      </c>
      <c r="K912" s="57">
        <f t="shared" si="129"/>
        <v>6687.1</v>
      </c>
    </row>
    <row r="913" spans="1:11" ht="30">
      <c r="A913" s="77" t="s">
        <v>37</v>
      </c>
      <c r="B913" s="51" t="s">
        <v>90</v>
      </c>
      <c r="C913" s="51" t="s">
        <v>111</v>
      </c>
      <c r="D913" s="51" t="s">
        <v>68</v>
      </c>
      <c r="E913" s="51" t="s">
        <v>283</v>
      </c>
      <c r="F913" s="53"/>
      <c r="G913" s="53"/>
      <c r="H913" s="53"/>
      <c r="I913" s="56">
        <f t="shared" si="135"/>
        <v>7225</v>
      </c>
      <c r="J913" s="56">
        <f t="shared" si="135"/>
        <v>-537.9</v>
      </c>
      <c r="K913" s="57">
        <f t="shared" si="129"/>
        <v>6687.1</v>
      </c>
    </row>
    <row r="914" spans="1:11" ht="30">
      <c r="A914" s="77" t="s">
        <v>297</v>
      </c>
      <c r="B914" s="51" t="s">
        <v>90</v>
      </c>
      <c r="C914" s="51" t="s">
        <v>111</v>
      </c>
      <c r="D914" s="51" t="s">
        <v>68</v>
      </c>
      <c r="E914" s="51" t="s">
        <v>283</v>
      </c>
      <c r="F914" s="51"/>
      <c r="G914" s="51"/>
      <c r="H914" s="51"/>
      <c r="I914" s="56">
        <f t="shared" si="135"/>
        <v>7225</v>
      </c>
      <c r="J914" s="56">
        <f t="shared" si="135"/>
        <v>-537.9</v>
      </c>
      <c r="K914" s="57">
        <f t="shared" si="129"/>
        <v>6687.1</v>
      </c>
    </row>
    <row r="915" spans="1:11" ht="90">
      <c r="A915" s="77" t="s">
        <v>32</v>
      </c>
      <c r="B915" s="51" t="s">
        <v>90</v>
      </c>
      <c r="C915" s="51" t="s">
        <v>111</v>
      </c>
      <c r="D915" s="51" t="s">
        <v>68</v>
      </c>
      <c r="E915" s="51" t="s">
        <v>299</v>
      </c>
      <c r="F915" s="51"/>
      <c r="G915" s="51"/>
      <c r="H915" s="51"/>
      <c r="I915" s="56">
        <f t="shared" si="135"/>
        <v>7225</v>
      </c>
      <c r="J915" s="56">
        <f t="shared" si="135"/>
        <v>-537.9</v>
      </c>
      <c r="K915" s="57">
        <f t="shared" si="129"/>
        <v>6687.1</v>
      </c>
    </row>
    <row r="916" spans="1:11" ht="30">
      <c r="A916" s="77" t="s">
        <v>298</v>
      </c>
      <c r="B916" s="51" t="s">
        <v>90</v>
      </c>
      <c r="C916" s="51" t="s">
        <v>111</v>
      </c>
      <c r="D916" s="51" t="s">
        <v>68</v>
      </c>
      <c r="E916" s="51" t="s">
        <v>299</v>
      </c>
      <c r="F916" s="51" t="s">
        <v>250</v>
      </c>
      <c r="G916" s="51"/>
      <c r="H916" s="51"/>
      <c r="I916" s="56">
        <f t="shared" si="135"/>
        <v>7225</v>
      </c>
      <c r="J916" s="56">
        <f t="shared" si="135"/>
        <v>-537.9</v>
      </c>
      <c r="K916" s="57">
        <f t="shared" si="129"/>
        <v>6687.1</v>
      </c>
    </row>
    <row r="917" spans="1:11" ht="18">
      <c r="A917" s="77" t="s">
        <v>252</v>
      </c>
      <c r="B917" s="51" t="s">
        <v>90</v>
      </c>
      <c r="C917" s="51" t="s">
        <v>111</v>
      </c>
      <c r="D917" s="51" t="s">
        <v>68</v>
      </c>
      <c r="E917" s="51" t="s">
        <v>299</v>
      </c>
      <c r="F917" s="51" t="s">
        <v>251</v>
      </c>
      <c r="G917" s="51"/>
      <c r="H917" s="51"/>
      <c r="I917" s="56">
        <f t="shared" si="135"/>
        <v>7225</v>
      </c>
      <c r="J917" s="56">
        <f t="shared" si="135"/>
        <v>-537.9</v>
      </c>
      <c r="K917" s="57">
        <f t="shared" si="129"/>
        <v>6687.1</v>
      </c>
    </row>
    <row r="918" spans="1:11" ht="18">
      <c r="A918" s="78" t="s">
        <v>119</v>
      </c>
      <c r="B918" s="52" t="s">
        <v>90</v>
      </c>
      <c r="C918" s="52" t="s">
        <v>111</v>
      </c>
      <c r="D918" s="52" t="s">
        <v>68</v>
      </c>
      <c r="E918" s="52" t="s">
        <v>299</v>
      </c>
      <c r="F918" s="52" t="s">
        <v>251</v>
      </c>
      <c r="G918" s="52" t="s">
        <v>103</v>
      </c>
      <c r="H918" s="52"/>
      <c r="I918" s="58">
        <v>7225</v>
      </c>
      <c r="J918" s="58">
        <v>-537.9</v>
      </c>
      <c r="K918" s="59">
        <f t="shared" si="129"/>
        <v>6687.1</v>
      </c>
    </row>
    <row r="919" spans="1:11" ht="18">
      <c r="A919" s="217" t="s">
        <v>117</v>
      </c>
      <c r="B919" s="61"/>
      <c r="C919" s="61"/>
      <c r="D919" s="61"/>
      <c r="E919" s="61"/>
      <c r="F919" s="61"/>
      <c r="G919" s="61"/>
      <c r="H919" s="61"/>
      <c r="I919" s="60">
        <f>I6+I36+I52+I201+I287+I650+I860+I556</f>
        <v>838320.5999999999</v>
      </c>
      <c r="J919" s="60">
        <f>J6+J36+J52+J201+J287+J650+J860+J556</f>
        <v>2078.300000000003</v>
      </c>
      <c r="K919" s="54">
        <f t="shared" si="129"/>
        <v>840398.8999999999</v>
      </c>
    </row>
    <row r="920" spans="1:11" ht="18">
      <c r="A920" s="217" t="s">
        <v>119</v>
      </c>
      <c r="B920" s="61"/>
      <c r="C920" s="61"/>
      <c r="D920" s="61"/>
      <c r="E920" s="61"/>
      <c r="F920" s="61"/>
      <c r="G920" s="129" t="s">
        <v>103</v>
      </c>
      <c r="H920" s="61"/>
      <c r="I920" s="60">
        <f>I7+I37+I53+I202+I288+I651+I861+I557</f>
        <v>343959.00000000006</v>
      </c>
      <c r="J920" s="60">
        <f>J7+J37+J53+J202+J288+J651+J861+J557</f>
        <v>2078.3000000000065</v>
      </c>
      <c r="K920" s="54">
        <f t="shared" si="129"/>
        <v>346037.30000000005</v>
      </c>
    </row>
    <row r="921" spans="1:11" ht="18">
      <c r="A921" s="218" t="s">
        <v>120</v>
      </c>
      <c r="B921" s="61"/>
      <c r="C921" s="61"/>
      <c r="D921" s="61"/>
      <c r="E921" s="61"/>
      <c r="F921" s="61"/>
      <c r="G921" s="129" t="s">
        <v>104</v>
      </c>
      <c r="H921" s="61"/>
      <c r="I921" s="60">
        <f>I54+I203+I289+I652+I862+I558</f>
        <v>494361.60000000003</v>
      </c>
      <c r="J921" s="60">
        <f>J54+J203+J289+J652+J862+J558</f>
        <v>0</v>
      </c>
      <c r="K921" s="54">
        <f t="shared" si="129"/>
        <v>494361.60000000003</v>
      </c>
    </row>
    <row r="922" spans="1:9" ht="18">
      <c r="A922" s="252"/>
      <c r="B922" s="252"/>
      <c r="C922" s="252"/>
      <c r="D922" s="252"/>
      <c r="E922" s="252"/>
      <c r="F922" s="252"/>
      <c r="G922" s="252"/>
      <c r="H922" s="252"/>
      <c r="I922" s="253"/>
    </row>
    <row r="923" spans="1:9" ht="18">
      <c r="A923" s="219"/>
      <c r="B923" s="94"/>
      <c r="C923" s="94"/>
      <c r="D923" s="94"/>
      <c r="E923" s="94"/>
      <c r="F923" s="94"/>
      <c r="G923" s="94"/>
      <c r="H923" s="94"/>
      <c r="I923" s="94"/>
    </row>
    <row r="924" spans="1:9" ht="18">
      <c r="A924" s="220"/>
      <c r="B924" s="43"/>
      <c r="C924" s="43"/>
      <c r="D924" s="43"/>
      <c r="E924" s="43"/>
      <c r="F924" s="43"/>
      <c r="G924" s="43"/>
      <c r="H924" s="43"/>
      <c r="I924" s="44"/>
    </row>
    <row r="925" spans="1:9" ht="18">
      <c r="A925" s="220"/>
      <c r="B925" s="43"/>
      <c r="C925" s="43"/>
      <c r="D925" s="45"/>
      <c r="E925" s="43"/>
      <c r="F925" s="43"/>
      <c r="G925" s="43"/>
      <c r="H925" s="43"/>
      <c r="I925" s="44"/>
    </row>
    <row r="926" spans="1:9" ht="18">
      <c r="A926" s="220"/>
      <c r="B926" s="43"/>
      <c r="C926" s="43"/>
      <c r="D926" s="43"/>
      <c r="E926" s="43"/>
      <c r="F926" s="43"/>
      <c r="G926" s="43"/>
      <c r="H926" s="43"/>
      <c r="I926" s="44"/>
    </row>
    <row r="927" spans="1:9" ht="18">
      <c r="A927" s="220"/>
      <c r="B927" s="43"/>
      <c r="C927" s="43"/>
      <c r="D927" s="43"/>
      <c r="E927" s="43"/>
      <c r="F927" s="43"/>
      <c r="G927" s="43"/>
      <c r="H927" s="43"/>
      <c r="I927" s="44"/>
    </row>
    <row r="928" spans="1:9" ht="18">
      <c r="A928" s="220"/>
      <c r="B928" s="43"/>
      <c r="C928" s="43"/>
      <c r="D928" s="43"/>
      <c r="E928" s="43"/>
      <c r="F928" s="43"/>
      <c r="G928" s="43"/>
      <c r="H928" s="43"/>
      <c r="I928" s="44"/>
    </row>
    <row r="929" spans="1:9" ht="18">
      <c r="A929" s="220"/>
      <c r="B929" s="43"/>
      <c r="C929" s="43"/>
      <c r="D929" s="43"/>
      <c r="E929" s="43"/>
      <c r="F929" s="43"/>
      <c r="G929" s="43"/>
      <c r="H929" s="43"/>
      <c r="I929" s="44"/>
    </row>
    <row r="930" spans="1:9" ht="18">
      <c r="A930" s="220"/>
      <c r="B930" s="43"/>
      <c r="C930" s="43"/>
      <c r="D930" s="43"/>
      <c r="E930" s="43"/>
      <c r="F930" s="43"/>
      <c r="G930" s="43"/>
      <c r="H930" s="43"/>
      <c r="I930" s="44"/>
    </row>
    <row r="931" spans="1:9" ht="18">
      <c r="A931" s="220"/>
      <c r="B931" s="43"/>
      <c r="C931" s="43"/>
      <c r="D931" s="43"/>
      <c r="E931" s="43"/>
      <c r="F931" s="43"/>
      <c r="G931" s="43"/>
      <c r="H931" s="43"/>
      <c r="I931" s="44"/>
    </row>
    <row r="932" spans="1:9" ht="18">
      <c r="A932" s="220"/>
      <c r="B932" s="43"/>
      <c r="C932" s="43"/>
      <c r="D932" s="43"/>
      <c r="E932" s="43"/>
      <c r="F932" s="43"/>
      <c r="G932" s="43"/>
      <c r="H932" s="43"/>
      <c r="I932" s="44"/>
    </row>
    <row r="933" spans="1:9" ht="18">
      <c r="A933" s="220"/>
      <c r="B933" s="43"/>
      <c r="C933" s="43"/>
      <c r="D933" s="43"/>
      <c r="E933" s="43"/>
      <c r="F933" s="43"/>
      <c r="G933" s="43"/>
      <c r="H933" s="43"/>
      <c r="I933" s="44"/>
    </row>
    <row r="934" spans="1:9" ht="18">
      <c r="A934" s="220"/>
      <c r="B934" s="43"/>
      <c r="C934" s="43"/>
      <c r="D934" s="43"/>
      <c r="E934" s="43"/>
      <c r="F934" s="43"/>
      <c r="G934" s="43"/>
      <c r="H934" s="43"/>
      <c r="I934" s="44"/>
    </row>
    <row r="935" spans="1:9" ht="18">
      <c r="A935" s="220"/>
      <c r="B935" s="43"/>
      <c r="C935" s="43"/>
      <c r="D935" s="43"/>
      <c r="E935" s="43"/>
      <c r="F935" s="43"/>
      <c r="G935" s="43"/>
      <c r="H935" s="43"/>
      <c r="I935" s="44"/>
    </row>
    <row r="936" spans="1:9" ht="18">
      <c r="A936" s="220"/>
      <c r="B936" s="43"/>
      <c r="C936" s="43"/>
      <c r="D936" s="43"/>
      <c r="E936" s="43"/>
      <c r="F936" s="43"/>
      <c r="G936" s="43"/>
      <c r="H936" s="43"/>
      <c r="I936" s="44"/>
    </row>
    <row r="937" spans="1:9" ht="18">
      <c r="A937" s="220"/>
      <c r="B937" s="43"/>
      <c r="C937" s="43"/>
      <c r="D937" s="43"/>
      <c r="E937" s="43"/>
      <c r="F937" s="43"/>
      <c r="G937" s="43"/>
      <c r="H937" s="43"/>
      <c r="I937" s="44"/>
    </row>
    <row r="938" spans="1:9" ht="18">
      <c r="A938" s="220"/>
      <c r="B938" s="43"/>
      <c r="C938" s="43"/>
      <c r="D938" s="43"/>
      <c r="E938" s="43"/>
      <c r="F938" s="43"/>
      <c r="G938" s="43"/>
      <c r="H938" s="43"/>
      <c r="I938" s="44"/>
    </row>
    <row r="939" spans="1:9" ht="18">
      <c r="A939" s="220"/>
      <c r="B939" s="43"/>
      <c r="C939" s="43"/>
      <c r="D939" s="43"/>
      <c r="E939" s="43"/>
      <c r="F939" s="43"/>
      <c r="G939" s="43"/>
      <c r="H939" s="43"/>
      <c r="I939" s="44"/>
    </row>
    <row r="940" spans="1:9" ht="18">
      <c r="A940" s="220"/>
      <c r="B940" s="43"/>
      <c r="C940" s="43"/>
      <c r="D940" s="43"/>
      <c r="E940" s="43"/>
      <c r="F940" s="43"/>
      <c r="G940" s="43"/>
      <c r="H940" s="43"/>
      <c r="I940" s="44"/>
    </row>
    <row r="941" spans="1:9" ht="18">
      <c r="A941" s="220"/>
      <c r="B941" s="43"/>
      <c r="C941" s="43"/>
      <c r="D941" s="43"/>
      <c r="E941" s="43"/>
      <c r="F941" s="43"/>
      <c r="G941" s="43"/>
      <c r="H941" s="43"/>
      <c r="I941" s="44"/>
    </row>
    <row r="942" spans="1:9" ht="18">
      <c r="A942" s="220"/>
      <c r="B942" s="43"/>
      <c r="C942" s="43"/>
      <c r="D942" s="43"/>
      <c r="E942" s="43"/>
      <c r="F942" s="43"/>
      <c r="G942" s="43"/>
      <c r="H942" s="43"/>
      <c r="I942" s="44"/>
    </row>
    <row r="943" spans="1:9" ht="18">
      <c r="A943" s="220"/>
      <c r="B943" s="43"/>
      <c r="C943" s="43"/>
      <c r="D943" s="43"/>
      <c r="E943" s="43"/>
      <c r="F943" s="43"/>
      <c r="G943" s="43"/>
      <c r="H943" s="43"/>
      <c r="I943" s="44"/>
    </row>
    <row r="944" spans="1:9" ht="18">
      <c r="A944" s="220"/>
      <c r="B944" s="43"/>
      <c r="C944" s="43"/>
      <c r="D944" s="43"/>
      <c r="E944" s="43"/>
      <c r="F944" s="43"/>
      <c r="G944" s="43"/>
      <c r="H944" s="43"/>
      <c r="I944" s="44"/>
    </row>
    <row r="945" spans="1:9" ht="18">
      <c r="A945" s="220"/>
      <c r="B945" s="43"/>
      <c r="C945" s="43"/>
      <c r="D945" s="43"/>
      <c r="E945" s="43"/>
      <c r="F945" s="43"/>
      <c r="G945" s="43"/>
      <c r="H945" s="43"/>
      <c r="I945" s="44"/>
    </row>
    <row r="946" spans="1:9" ht="18">
      <c r="A946" s="220"/>
      <c r="B946" s="43"/>
      <c r="C946" s="43"/>
      <c r="D946" s="43"/>
      <c r="E946" s="43"/>
      <c r="F946" s="43"/>
      <c r="G946" s="43"/>
      <c r="H946" s="43"/>
      <c r="I946" s="44"/>
    </row>
    <row r="947" spans="1:9" ht="18">
      <c r="A947" s="220"/>
      <c r="B947" s="43"/>
      <c r="C947" s="43"/>
      <c r="D947" s="43"/>
      <c r="E947" s="43"/>
      <c r="F947" s="43"/>
      <c r="G947" s="43"/>
      <c r="H947" s="43"/>
      <c r="I947" s="44"/>
    </row>
    <row r="948" spans="1:9" ht="18">
      <c r="A948" s="220"/>
      <c r="B948" s="43"/>
      <c r="C948" s="43"/>
      <c r="D948" s="43"/>
      <c r="E948" s="43"/>
      <c r="F948" s="43"/>
      <c r="G948" s="43"/>
      <c r="H948" s="43"/>
      <c r="I948" s="44"/>
    </row>
    <row r="949" spans="1:9" ht="18">
      <c r="A949" s="220"/>
      <c r="B949" s="43"/>
      <c r="C949" s="43"/>
      <c r="D949" s="43"/>
      <c r="E949" s="43"/>
      <c r="F949" s="43"/>
      <c r="G949" s="43"/>
      <c r="H949" s="43"/>
      <c r="I949" s="44"/>
    </row>
    <row r="950" spans="1:9" ht="18">
      <c r="A950" s="220"/>
      <c r="B950" s="43"/>
      <c r="C950" s="43"/>
      <c r="D950" s="43"/>
      <c r="E950" s="43"/>
      <c r="F950" s="43"/>
      <c r="G950" s="43"/>
      <c r="H950" s="43"/>
      <c r="I950" s="44"/>
    </row>
    <row r="951" spans="1:9" ht="18">
      <c r="A951" s="220"/>
      <c r="B951" s="43"/>
      <c r="C951" s="43"/>
      <c r="D951" s="43"/>
      <c r="E951" s="43"/>
      <c r="F951" s="43"/>
      <c r="G951" s="43"/>
      <c r="H951" s="43"/>
      <c r="I951" s="44"/>
    </row>
    <row r="952" spans="1:9" ht="18">
      <c r="A952" s="220"/>
      <c r="B952" s="43"/>
      <c r="C952" s="43"/>
      <c r="D952" s="43"/>
      <c r="E952" s="43"/>
      <c r="F952" s="43"/>
      <c r="G952" s="43"/>
      <c r="H952" s="43"/>
      <c r="I952" s="44"/>
    </row>
    <row r="953" spans="1:9" ht="18">
      <c r="A953" s="220"/>
      <c r="B953" s="43"/>
      <c r="C953" s="43"/>
      <c r="D953" s="43"/>
      <c r="E953" s="43"/>
      <c r="F953" s="43"/>
      <c r="G953" s="43"/>
      <c r="H953" s="43"/>
      <c r="I953" s="44"/>
    </row>
    <row r="954" spans="1:9" ht="18">
      <c r="A954" s="220"/>
      <c r="B954" s="43"/>
      <c r="C954" s="43"/>
      <c r="D954" s="43"/>
      <c r="E954" s="43"/>
      <c r="F954" s="43"/>
      <c r="G954" s="43"/>
      <c r="H954" s="43"/>
      <c r="I954" s="44"/>
    </row>
    <row r="955" spans="1:9" ht="18">
      <c r="A955" s="220"/>
      <c r="B955" s="43"/>
      <c r="C955" s="43"/>
      <c r="D955" s="43"/>
      <c r="E955" s="43"/>
      <c r="F955" s="43"/>
      <c r="G955" s="43"/>
      <c r="H955" s="43"/>
      <c r="I955" s="44"/>
    </row>
    <row r="956" spans="1:9" ht="18">
      <c r="A956" s="220"/>
      <c r="B956" s="43"/>
      <c r="C956" s="43"/>
      <c r="D956" s="43"/>
      <c r="E956" s="43"/>
      <c r="F956" s="43"/>
      <c r="G956" s="43"/>
      <c r="H956" s="43"/>
      <c r="I956" s="44"/>
    </row>
    <row r="957" spans="1:9" ht="18">
      <c r="A957" s="221"/>
      <c r="B957" s="47"/>
      <c r="C957" s="47"/>
      <c r="D957" s="47"/>
      <c r="E957" s="47"/>
      <c r="F957" s="47"/>
      <c r="G957" s="47"/>
      <c r="H957" s="47"/>
      <c r="I957" s="44"/>
    </row>
    <row r="958" spans="1:9" ht="18">
      <c r="A958" s="221"/>
      <c r="B958" s="47"/>
      <c r="C958" s="47"/>
      <c r="D958" s="47"/>
      <c r="E958" s="47"/>
      <c r="F958" s="47"/>
      <c r="G958" s="47"/>
      <c r="H958" s="47"/>
      <c r="I958" s="44"/>
    </row>
    <row r="959" spans="1:9" ht="18">
      <c r="A959" s="221"/>
      <c r="B959" s="47"/>
      <c r="C959" s="47"/>
      <c r="D959" s="47"/>
      <c r="E959" s="47"/>
      <c r="F959" s="47"/>
      <c r="G959" s="47"/>
      <c r="H959" s="47"/>
      <c r="I959" s="44"/>
    </row>
    <row r="960" spans="1:9" ht="18">
      <c r="A960" s="221"/>
      <c r="B960" s="47"/>
      <c r="C960" s="47"/>
      <c r="D960" s="47"/>
      <c r="E960" s="47"/>
      <c r="F960" s="47"/>
      <c r="G960" s="47"/>
      <c r="H960" s="47"/>
      <c r="I960" s="44"/>
    </row>
    <row r="961" spans="1:9" ht="18">
      <c r="A961" s="221"/>
      <c r="B961" s="47"/>
      <c r="C961" s="47"/>
      <c r="D961" s="47"/>
      <c r="E961" s="47"/>
      <c r="F961" s="47"/>
      <c r="G961" s="47"/>
      <c r="H961" s="47"/>
      <c r="I961" s="44"/>
    </row>
    <row r="962" spans="1:9" ht="18">
      <c r="A962" s="221"/>
      <c r="B962" s="47"/>
      <c r="C962" s="47"/>
      <c r="D962" s="47"/>
      <c r="E962" s="47"/>
      <c r="F962" s="47"/>
      <c r="G962" s="47"/>
      <c r="H962" s="47"/>
      <c r="I962" s="44"/>
    </row>
    <row r="963" spans="1:9" ht="18">
      <c r="A963" s="221"/>
      <c r="B963" s="47"/>
      <c r="C963" s="47"/>
      <c r="D963" s="47"/>
      <c r="E963" s="47"/>
      <c r="F963" s="47"/>
      <c r="G963" s="47"/>
      <c r="H963" s="47"/>
      <c r="I963" s="44"/>
    </row>
    <row r="964" spans="1:9" ht="18">
      <c r="A964" s="221"/>
      <c r="B964" s="47"/>
      <c r="C964" s="47"/>
      <c r="D964" s="47"/>
      <c r="E964" s="47"/>
      <c r="F964" s="47"/>
      <c r="G964" s="47"/>
      <c r="H964" s="47"/>
      <c r="I964" s="44"/>
    </row>
    <row r="965" spans="1:9" ht="18">
      <c r="A965" s="221"/>
      <c r="B965" s="47"/>
      <c r="C965" s="47"/>
      <c r="D965" s="47"/>
      <c r="E965" s="47"/>
      <c r="F965" s="47"/>
      <c r="G965" s="47"/>
      <c r="H965" s="47"/>
      <c r="I965" s="44"/>
    </row>
    <row r="966" spans="1:9" ht="18">
      <c r="A966" s="221"/>
      <c r="B966" s="47"/>
      <c r="C966" s="47"/>
      <c r="D966" s="47"/>
      <c r="E966" s="47"/>
      <c r="F966" s="47"/>
      <c r="G966" s="47"/>
      <c r="H966" s="47"/>
      <c r="I966" s="44"/>
    </row>
    <row r="967" spans="1:9" ht="18">
      <c r="A967" s="221"/>
      <c r="B967" s="47"/>
      <c r="C967" s="47"/>
      <c r="D967" s="47"/>
      <c r="E967" s="47"/>
      <c r="F967" s="47"/>
      <c r="G967" s="47"/>
      <c r="H967" s="47"/>
      <c r="I967" s="44"/>
    </row>
    <row r="968" spans="1:9" ht="18">
      <c r="A968" s="221"/>
      <c r="B968" s="47"/>
      <c r="C968" s="47"/>
      <c r="D968" s="47"/>
      <c r="E968" s="47"/>
      <c r="F968" s="47"/>
      <c r="G968" s="47"/>
      <c r="H968" s="47"/>
      <c r="I968" s="44"/>
    </row>
    <row r="969" spans="1:9" ht="18">
      <c r="A969" s="221"/>
      <c r="B969" s="47"/>
      <c r="C969" s="47"/>
      <c r="D969" s="47"/>
      <c r="E969" s="47"/>
      <c r="F969" s="47"/>
      <c r="G969" s="47"/>
      <c r="H969" s="47"/>
      <c r="I969" s="44"/>
    </row>
    <row r="970" spans="1:9" ht="18">
      <c r="A970" s="221"/>
      <c r="B970" s="47"/>
      <c r="C970" s="47"/>
      <c r="D970" s="47"/>
      <c r="E970" s="47"/>
      <c r="F970" s="47"/>
      <c r="G970" s="47"/>
      <c r="H970" s="47"/>
      <c r="I970" s="44"/>
    </row>
    <row r="971" spans="1:9" ht="18">
      <c r="A971" s="221"/>
      <c r="B971" s="47"/>
      <c r="C971" s="47"/>
      <c r="D971" s="47"/>
      <c r="E971" s="47"/>
      <c r="F971" s="47"/>
      <c r="G971" s="47"/>
      <c r="H971" s="47"/>
      <c r="I971" s="44"/>
    </row>
    <row r="972" spans="1:9" ht="18">
      <c r="A972" s="221"/>
      <c r="B972" s="47"/>
      <c r="C972" s="47"/>
      <c r="D972" s="47"/>
      <c r="E972" s="47"/>
      <c r="F972" s="47"/>
      <c r="G972" s="47"/>
      <c r="H972" s="47"/>
      <c r="I972" s="44"/>
    </row>
    <row r="973" spans="1:9" ht="18">
      <c r="A973" s="221"/>
      <c r="B973" s="47"/>
      <c r="C973" s="47"/>
      <c r="D973" s="47"/>
      <c r="E973" s="47"/>
      <c r="F973" s="47"/>
      <c r="G973" s="47"/>
      <c r="H973" s="47"/>
      <c r="I973" s="44"/>
    </row>
    <row r="974" spans="1:9" ht="18">
      <c r="A974" s="221"/>
      <c r="B974" s="47"/>
      <c r="C974" s="47"/>
      <c r="D974" s="47"/>
      <c r="E974" s="47"/>
      <c r="F974" s="47"/>
      <c r="G974" s="47"/>
      <c r="H974" s="47"/>
      <c r="I974" s="44"/>
    </row>
    <row r="975" spans="1:9" ht="18">
      <c r="A975" s="221"/>
      <c r="B975" s="47"/>
      <c r="C975" s="47"/>
      <c r="D975" s="47"/>
      <c r="E975" s="47"/>
      <c r="F975" s="47"/>
      <c r="G975" s="47"/>
      <c r="H975" s="47"/>
      <c r="I975" s="44"/>
    </row>
    <row r="976" spans="1:9" ht="18">
      <c r="A976" s="221"/>
      <c r="B976" s="47"/>
      <c r="C976" s="47"/>
      <c r="D976" s="47"/>
      <c r="E976" s="47"/>
      <c r="F976" s="47"/>
      <c r="G976" s="47"/>
      <c r="H976" s="47"/>
      <c r="I976" s="44"/>
    </row>
    <row r="977" spans="1:9" ht="18">
      <c r="A977" s="221"/>
      <c r="B977" s="47"/>
      <c r="C977" s="47"/>
      <c r="D977" s="47"/>
      <c r="E977" s="47"/>
      <c r="F977" s="47"/>
      <c r="G977" s="47"/>
      <c r="H977" s="47"/>
      <c r="I977" s="44"/>
    </row>
    <row r="978" spans="1:9" ht="18">
      <c r="A978" s="221"/>
      <c r="B978" s="47"/>
      <c r="C978" s="47"/>
      <c r="D978" s="47"/>
      <c r="E978" s="47"/>
      <c r="F978" s="47"/>
      <c r="G978" s="47"/>
      <c r="H978" s="47"/>
      <c r="I978" s="44"/>
    </row>
    <row r="979" spans="1:9" ht="18">
      <c r="A979" s="221"/>
      <c r="B979" s="47"/>
      <c r="C979" s="47"/>
      <c r="D979" s="47"/>
      <c r="E979" s="47"/>
      <c r="F979" s="47"/>
      <c r="G979" s="47"/>
      <c r="H979" s="47"/>
      <c r="I979" s="44"/>
    </row>
    <row r="980" spans="1:9" ht="18">
      <c r="A980" s="221"/>
      <c r="B980" s="47"/>
      <c r="C980" s="47"/>
      <c r="D980" s="47"/>
      <c r="E980" s="47"/>
      <c r="F980" s="47"/>
      <c r="G980" s="47"/>
      <c r="H980" s="47"/>
      <c r="I980" s="44"/>
    </row>
    <row r="981" spans="1:9" ht="18">
      <c r="A981" s="221"/>
      <c r="B981" s="47"/>
      <c r="C981" s="47"/>
      <c r="D981" s="47"/>
      <c r="E981" s="47"/>
      <c r="F981" s="47"/>
      <c r="G981" s="47"/>
      <c r="H981" s="47"/>
      <c r="I981" s="44"/>
    </row>
    <row r="982" spans="1:9" ht="18">
      <c r="A982" s="221"/>
      <c r="B982" s="47"/>
      <c r="C982" s="47"/>
      <c r="D982" s="47"/>
      <c r="E982" s="47"/>
      <c r="F982" s="47"/>
      <c r="G982" s="47"/>
      <c r="H982" s="47"/>
      <c r="I982" s="44"/>
    </row>
    <row r="983" spans="1:9" ht="18">
      <c r="A983" s="221"/>
      <c r="B983" s="47"/>
      <c r="C983" s="47"/>
      <c r="D983" s="47"/>
      <c r="E983" s="47"/>
      <c r="F983" s="47"/>
      <c r="G983" s="47"/>
      <c r="H983" s="47"/>
      <c r="I983" s="44"/>
    </row>
    <row r="984" spans="1:9" ht="18">
      <c r="A984" s="221"/>
      <c r="B984" s="47"/>
      <c r="C984" s="47"/>
      <c r="D984" s="47"/>
      <c r="E984" s="47"/>
      <c r="F984" s="47"/>
      <c r="G984" s="47"/>
      <c r="H984" s="47"/>
      <c r="I984" s="44"/>
    </row>
    <row r="985" spans="1:9" ht="18">
      <c r="A985" s="221"/>
      <c r="B985" s="47"/>
      <c r="C985" s="47"/>
      <c r="D985" s="47"/>
      <c r="E985" s="47"/>
      <c r="F985" s="47"/>
      <c r="G985" s="47"/>
      <c r="H985" s="47"/>
      <c r="I985" s="44"/>
    </row>
    <row r="986" spans="1:9" ht="18">
      <c r="A986" s="221"/>
      <c r="B986" s="47"/>
      <c r="C986" s="47"/>
      <c r="D986" s="47"/>
      <c r="E986" s="47"/>
      <c r="F986" s="47"/>
      <c r="G986" s="47"/>
      <c r="H986" s="47"/>
      <c r="I986" s="44"/>
    </row>
    <row r="987" spans="1:9" ht="18">
      <c r="A987" s="221"/>
      <c r="B987" s="47"/>
      <c r="C987" s="47"/>
      <c r="D987" s="47"/>
      <c r="E987" s="47"/>
      <c r="F987" s="47"/>
      <c r="G987" s="47"/>
      <c r="H987" s="47"/>
      <c r="I987" s="44"/>
    </row>
    <row r="988" spans="1:9" ht="18">
      <c r="A988" s="221"/>
      <c r="B988" s="47"/>
      <c r="C988" s="47"/>
      <c r="D988" s="47"/>
      <c r="E988" s="47"/>
      <c r="F988" s="47"/>
      <c r="G988" s="47"/>
      <c r="H988" s="47"/>
      <c r="I988" s="44"/>
    </row>
    <row r="989" spans="1:9" ht="18">
      <c r="A989" s="221"/>
      <c r="B989" s="47"/>
      <c r="C989" s="47"/>
      <c r="D989" s="47"/>
      <c r="E989" s="47"/>
      <c r="F989" s="47"/>
      <c r="G989" s="47"/>
      <c r="H989" s="47"/>
      <c r="I989" s="44"/>
    </row>
    <row r="990" spans="1:9" ht="18">
      <c r="A990" s="221"/>
      <c r="B990" s="47"/>
      <c r="C990" s="47"/>
      <c r="D990" s="47"/>
      <c r="E990" s="47"/>
      <c r="F990" s="47"/>
      <c r="G990" s="47"/>
      <c r="H990" s="47"/>
      <c r="I990" s="44"/>
    </row>
    <row r="991" spans="1:9" ht="18">
      <c r="A991" s="221"/>
      <c r="B991" s="47"/>
      <c r="C991" s="47"/>
      <c r="D991" s="47"/>
      <c r="E991" s="47"/>
      <c r="F991" s="47"/>
      <c r="G991" s="47"/>
      <c r="H991" s="47"/>
      <c r="I991" s="44"/>
    </row>
    <row r="992" spans="1:9" ht="18">
      <c r="A992" s="221"/>
      <c r="B992" s="47"/>
      <c r="C992" s="47"/>
      <c r="D992" s="47"/>
      <c r="E992" s="47"/>
      <c r="F992" s="47"/>
      <c r="G992" s="47"/>
      <c r="H992" s="47"/>
      <c r="I992" s="44"/>
    </row>
    <row r="993" spans="1:9" ht="18">
      <c r="A993" s="221"/>
      <c r="B993" s="47"/>
      <c r="C993" s="47"/>
      <c r="D993" s="47"/>
      <c r="E993" s="47"/>
      <c r="F993" s="47"/>
      <c r="G993" s="47"/>
      <c r="H993" s="47"/>
      <c r="I993" s="44"/>
    </row>
    <row r="994" spans="1:9" ht="18">
      <c r="A994" s="221"/>
      <c r="B994" s="47"/>
      <c r="C994" s="47"/>
      <c r="D994" s="47"/>
      <c r="E994" s="47"/>
      <c r="F994" s="47"/>
      <c r="G994" s="47"/>
      <c r="H994" s="47"/>
      <c r="I994" s="44"/>
    </row>
    <row r="995" spans="1:9" ht="18">
      <c r="A995" s="221"/>
      <c r="B995" s="47"/>
      <c r="C995" s="47"/>
      <c r="D995" s="47"/>
      <c r="E995" s="47"/>
      <c r="F995" s="47"/>
      <c r="G995" s="47"/>
      <c r="H995" s="47"/>
      <c r="I995" s="44"/>
    </row>
    <row r="996" spans="1:9" ht="18">
      <c r="A996" s="221"/>
      <c r="B996" s="47"/>
      <c r="C996" s="47"/>
      <c r="D996" s="47"/>
      <c r="E996" s="47"/>
      <c r="F996" s="47"/>
      <c r="G996" s="47"/>
      <c r="H996" s="47"/>
      <c r="I996" s="44"/>
    </row>
    <row r="997" spans="1:9" ht="18">
      <c r="A997" s="221"/>
      <c r="B997" s="47"/>
      <c r="C997" s="47"/>
      <c r="D997" s="47"/>
      <c r="E997" s="47"/>
      <c r="F997" s="47"/>
      <c r="G997" s="47"/>
      <c r="H997" s="47"/>
      <c r="I997" s="44"/>
    </row>
    <row r="998" spans="1:9" ht="18">
      <c r="A998" s="221"/>
      <c r="B998" s="47"/>
      <c r="C998" s="47"/>
      <c r="D998" s="47"/>
      <c r="E998" s="47"/>
      <c r="F998" s="47"/>
      <c r="G998" s="47"/>
      <c r="H998" s="47"/>
      <c r="I998" s="44"/>
    </row>
    <row r="999" spans="1:9" ht="18">
      <c r="A999" s="221"/>
      <c r="B999" s="47"/>
      <c r="C999" s="47"/>
      <c r="D999" s="47"/>
      <c r="E999" s="47"/>
      <c r="F999" s="47"/>
      <c r="G999" s="47"/>
      <c r="H999" s="47"/>
      <c r="I999" s="44"/>
    </row>
    <row r="1000" spans="1:9" ht="18">
      <c r="A1000" s="221"/>
      <c r="B1000" s="47"/>
      <c r="C1000" s="47"/>
      <c r="D1000" s="47"/>
      <c r="E1000" s="47"/>
      <c r="F1000" s="47"/>
      <c r="G1000" s="47"/>
      <c r="H1000" s="47"/>
      <c r="I1000" s="44"/>
    </row>
    <row r="1001" spans="1:9" ht="18">
      <c r="A1001" s="221"/>
      <c r="B1001" s="47"/>
      <c r="C1001" s="47"/>
      <c r="D1001" s="47"/>
      <c r="E1001" s="47"/>
      <c r="F1001" s="47"/>
      <c r="G1001" s="47"/>
      <c r="H1001" s="47"/>
      <c r="I1001" s="44"/>
    </row>
    <row r="1002" spans="1:9" ht="18">
      <c r="A1002" s="221"/>
      <c r="B1002" s="47"/>
      <c r="C1002" s="47"/>
      <c r="D1002" s="47"/>
      <c r="E1002" s="47"/>
      <c r="F1002" s="47"/>
      <c r="G1002" s="47"/>
      <c r="H1002" s="47"/>
      <c r="I1002" s="44"/>
    </row>
    <row r="1003" spans="1:9" ht="18">
      <c r="A1003" s="221"/>
      <c r="B1003" s="47"/>
      <c r="C1003" s="47"/>
      <c r="D1003" s="47"/>
      <c r="E1003" s="47"/>
      <c r="F1003" s="47"/>
      <c r="G1003" s="47"/>
      <c r="H1003" s="47"/>
      <c r="I1003" s="44"/>
    </row>
    <row r="1004" spans="1:9" ht="18">
      <c r="A1004" s="221"/>
      <c r="B1004" s="47"/>
      <c r="C1004" s="47"/>
      <c r="D1004" s="47"/>
      <c r="E1004" s="47"/>
      <c r="F1004" s="47"/>
      <c r="G1004" s="47"/>
      <c r="H1004" s="47"/>
      <c r="I1004" s="44"/>
    </row>
    <row r="1005" spans="1:9" ht="18">
      <c r="A1005" s="221"/>
      <c r="B1005" s="47"/>
      <c r="C1005" s="47"/>
      <c r="D1005" s="47"/>
      <c r="E1005" s="47"/>
      <c r="F1005" s="47"/>
      <c r="G1005" s="47"/>
      <c r="H1005" s="47"/>
      <c r="I1005" s="44"/>
    </row>
    <row r="1006" spans="1:9" ht="18">
      <c r="A1006" s="221"/>
      <c r="B1006" s="47"/>
      <c r="C1006" s="47"/>
      <c r="D1006" s="47"/>
      <c r="E1006" s="47"/>
      <c r="F1006" s="47"/>
      <c r="G1006" s="47"/>
      <c r="H1006" s="47"/>
      <c r="I1006" s="44"/>
    </row>
    <row r="1007" spans="1:9" ht="18">
      <c r="A1007" s="221"/>
      <c r="B1007" s="47"/>
      <c r="C1007" s="47"/>
      <c r="D1007" s="47"/>
      <c r="E1007" s="47"/>
      <c r="F1007" s="47"/>
      <c r="G1007" s="47"/>
      <c r="H1007" s="47"/>
      <c r="I1007" s="44"/>
    </row>
    <row r="1008" spans="1:9" ht="18">
      <c r="A1008" s="221"/>
      <c r="B1008" s="47"/>
      <c r="C1008" s="47"/>
      <c r="D1008" s="47"/>
      <c r="E1008" s="47"/>
      <c r="F1008" s="47"/>
      <c r="G1008" s="47"/>
      <c r="H1008" s="47"/>
      <c r="I1008" s="44"/>
    </row>
    <row r="1009" spans="1:9" ht="18">
      <c r="A1009" s="221"/>
      <c r="B1009" s="47"/>
      <c r="C1009" s="47"/>
      <c r="D1009" s="47"/>
      <c r="E1009" s="47"/>
      <c r="F1009" s="47"/>
      <c r="G1009" s="47"/>
      <c r="H1009" s="47"/>
      <c r="I1009" s="44"/>
    </row>
    <row r="1010" spans="1:9" ht="18">
      <c r="A1010" s="221"/>
      <c r="B1010" s="47"/>
      <c r="C1010" s="47"/>
      <c r="D1010" s="47"/>
      <c r="E1010" s="47"/>
      <c r="F1010" s="47"/>
      <c r="G1010" s="47"/>
      <c r="H1010" s="47"/>
      <c r="I1010" s="44"/>
    </row>
    <row r="1011" spans="1:9" ht="18">
      <c r="A1011" s="221"/>
      <c r="B1011" s="47"/>
      <c r="C1011" s="47"/>
      <c r="D1011" s="47"/>
      <c r="E1011" s="47"/>
      <c r="F1011" s="47"/>
      <c r="G1011" s="47"/>
      <c r="H1011" s="47"/>
      <c r="I1011" s="44"/>
    </row>
    <row r="1012" spans="1:9" ht="18">
      <c r="A1012" s="221"/>
      <c r="B1012" s="47"/>
      <c r="C1012" s="47"/>
      <c r="D1012" s="47"/>
      <c r="E1012" s="47"/>
      <c r="F1012" s="47"/>
      <c r="G1012" s="47"/>
      <c r="H1012" s="47"/>
      <c r="I1012" s="44"/>
    </row>
    <row r="1013" spans="1:9" ht="18">
      <c r="A1013" s="221"/>
      <c r="B1013" s="47"/>
      <c r="C1013" s="47"/>
      <c r="D1013" s="47"/>
      <c r="E1013" s="47"/>
      <c r="F1013" s="47"/>
      <c r="G1013" s="47"/>
      <c r="H1013" s="47"/>
      <c r="I1013" s="44"/>
    </row>
    <row r="1014" spans="1:9" ht="18">
      <c r="A1014" s="221"/>
      <c r="B1014" s="47"/>
      <c r="C1014" s="47"/>
      <c r="D1014" s="47"/>
      <c r="E1014" s="47"/>
      <c r="F1014" s="47"/>
      <c r="G1014" s="47"/>
      <c r="H1014" s="47"/>
      <c r="I1014" s="44"/>
    </row>
    <row r="1015" spans="1:9" ht="18">
      <c r="A1015" s="221"/>
      <c r="B1015" s="47"/>
      <c r="C1015" s="47"/>
      <c r="D1015" s="47"/>
      <c r="E1015" s="47"/>
      <c r="F1015" s="47"/>
      <c r="G1015" s="47"/>
      <c r="H1015" s="47"/>
      <c r="I1015" s="44"/>
    </row>
    <row r="1016" spans="1:9" ht="18">
      <c r="A1016" s="221"/>
      <c r="B1016" s="47"/>
      <c r="C1016" s="47"/>
      <c r="D1016" s="47"/>
      <c r="E1016" s="47"/>
      <c r="F1016" s="47"/>
      <c r="G1016" s="47"/>
      <c r="H1016" s="47"/>
      <c r="I1016" s="44"/>
    </row>
    <row r="1017" spans="1:9" ht="18">
      <c r="A1017" s="221"/>
      <c r="B1017" s="47"/>
      <c r="C1017" s="47"/>
      <c r="D1017" s="47"/>
      <c r="E1017" s="47"/>
      <c r="F1017" s="47"/>
      <c r="G1017" s="47"/>
      <c r="H1017" s="47"/>
      <c r="I1017" s="44"/>
    </row>
    <row r="1018" spans="1:9" ht="18">
      <c r="A1018" s="221"/>
      <c r="B1018" s="47"/>
      <c r="C1018" s="47"/>
      <c r="D1018" s="47"/>
      <c r="E1018" s="47"/>
      <c r="F1018" s="47"/>
      <c r="G1018" s="47"/>
      <c r="H1018" s="47"/>
      <c r="I1018" s="44"/>
    </row>
    <row r="1019" spans="1:9" ht="18">
      <c r="A1019" s="221"/>
      <c r="B1019" s="47"/>
      <c r="C1019" s="47"/>
      <c r="D1019" s="47"/>
      <c r="E1019" s="47"/>
      <c r="F1019" s="47"/>
      <c r="G1019" s="47"/>
      <c r="H1019" s="47"/>
      <c r="I1019" s="44"/>
    </row>
    <row r="1020" spans="1:9" ht="18">
      <c r="A1020" s="221"/>
      <c r="B1020" s="47"/>
      <c r="C1020" s="47"/>
      <c r="D1020" s="47"/>
      <c r="E1020" s="47"/>
      <c r="F1020" s="47"/>
      <c r="G1020" s="47"/>
      <c r="H1020" s="47"/>
      <c r="I1020" s="44"/>
    </row>
    <row r="1021" spans="1:9" ht="18">
      <c r="A1021" s="221"/>
      <c r="B1021" s="47"/>
      <c r="C1021" s="47"/>
      <c r="D1021" s="47"/>
      <c r="E1021" s="47"/>
      <c r="F1021" s="47"/>
      <c r="G1021" s="47"/>
      <c r="H1021" s="47"/>
      <c r="I1021" s="44"/>
    </row>
    <row r="1022" spans="1:9" ht="18">
      <c r="A1022" s="221"/>
      <c r="B1022" s="47"/>
      <c r="C1022" s="47"/>
      <c r="D1022" s="47"/>
      <c r="E1022" s="47"/>
      <c r="F1022" s="47"/>
      <c r="G1022" s="47"/>
      <c r="H1022" s="47"/>
      <c r="I1022" s="44"/>
    </row>
    <row r="1023" spans="1:9" ht="18">
      <c r="A1023" s="221"/>
      <c r="B1023" s="47"/>
      <c r="C1023" s="47"/>
      <c r="D1023" s="47"/>
      <c r="E1023" s="47"/>
      <c r="F1023" s="47"/>
      <c r="G1023" s="47"/>
      <c r="H1023" s="47"/>
      <c r="I1023" s="44"/>
    </row>
    <row r="1024" spans="1:9" ht="18">
      <c r="A1024" s="221"/>
      <c r="B1024" s="47"/>
      <c r="C1024" s="47"/>
      <c r="D1024" s="47"/>
      <c r="E1024" s="47"/>
      <c r="F1024" s="47"/>
      <c r="G1024" s="47"/>
      <c r="H1024" s="47"/>
      <c r="I1024" s="44"/>
    </row>
    <row r="1025" spans="1:9" ht="18">
      <c r="A1025" s="221"/>
      <c r="B1025" s="47"/>
      <c r="C1025" s="47"/>
      <c r="D1025" s="47"/>
      <c r="E1025" s="47"/>
      <c r="F1025" s="47"/>
      <c r="G1025" s="47"/>
      <c r="H1025" s="47"/>
      <c r="I1025" s="44"/>
    </row>
    <row r="1026" spans="1:9" ht="18">
      <c r="A1026" s="221"/>
      <c r="B1026" s="47"/>
      <c r="C1026" s="47"/>
      <c r="D1026" s="47"/>
      <c r="E1026" s="47"/>
      <c r="F1026" s="47"/>
      <c r="G1026" s="47"/>
      <c r="H1026" s="47"/>
      <c r="I1026" s="44"/>
    </row>
    <row r="1027" spans="1:9" ht="18">
      <c r="A1027" s="221"/>
      <c r="B1027" s="47"/>
      <c r="C1027" s="47"/>
      <c r="D1027" s="47"/>
      <c r="E1027" s="47"/>
      <c r="F1027" s="47"/>
      <c r="G1027" s="47"/>
      <c r="H1027" s="47"/>
      <c r="I1027" s="44"/>
    </row>
    <row r="1028" spans="1:9" ht="18">
      <c r="A1028" s="221"/>
      <c r="B1028" s="47"/>
      <c r="C1028" s="47"/>
      <c r="D1028" s="47"/>
      <c r="E1028" s="47"/>
      <c r="F1028" s="47"/>
      <c r="G1028" s="47"/>
      <c r="H1028" s="47"/>
      <c r="I1028" s="44"/>
    </row>
    <row r="1029" spans="1:9" ht="18">
      <c r="A1029" s="221"/>
      <c r="B1029" s="47"/>
      <c r="C1029" s="47"/>
      <c r="D1029" s="47"/>
      <c r="E1029" s="47"/>
      <c r="F1029" s="47"/>
      <c r="G1029" s="47"/>
      <c r="H1029" s="47"/>
      <c r="I1029" s="44"/>
    </row>
    <row r="1030" spans="1:9" ht="18">
      <c r="A1030" s="221"/>
      <c r="B1030" s="47"/>
      <c r="C1030" s="47"/>
      <c r="D1030" s="47"/>
      <c r="E1030" s="47"/>
      <c r="F1030" s="47"/>
      <c r="G1030" s="47"/>
      <c r="H1030" s="47"/>
      <c r="I1030" s="44"/>
    </row>
    <row r="1031" spans="1:9" ht="18">
      <c r="A1031" s="221"/>
      <c r="B1031" s="47"/>
      <c r="C1031" s="47"/>
      <c r="D1031" s="47"/>
      <c r="E1031" s="47"/>
      <c r="F1031" s="47"/>
      <c r="G1031" s="47"/>
      <c r="H1031" s="47"/>
      <c r="I1031" s="44"/>
    </row>
    <row r="1032" spans="1:9" ht="18">
      <c r="A1032" s="221"/>
      <c r="B1032" s="47"/>
      <c r="C1032" s="47"/>
      <c r="D1032" s="47"/>
      <c r="E1032" s="47"/>
      <c r="F1032" s="47"/>
      <c r="G1032" s="47"/>
      <c r="H1032" s="47"/>
      <c r="I1032" s="44"/>
    </row>
    <row r="1033" spans="1:9" ht="18">
      <c r="A1033" s="221"/>
      <c r="B1033" s="47"/>
      <c r="C1033" s="47"/>
      <c r="D1033" s="47"/>
      <c r="E1033" s="47"/>
      <c r="F1033" s="47"/>
      <c r="G1033" s="47"/>
      <c r="H1033" s="47"/>
      <c r="I1033" s="44"/>
    </row>
    <row r="1034" spans="1:9" ht="18">
      <c r="A1034" s="221"/>
      <c r="B1034" s="47"/>
      <c r="C1034" s="47"/>
      <c r="D1034" s="47"/>
      <c r="E1034" s="47"/>
      <c r="F1034" s="47"/>
      <c r="G1034" s="47"/>
      <c r="H1034" s="47"/>
      <c r="I1034" s="44"/>
    </row>
    <row r="1035" spans="1:9" ht="18">
      <c r="A1035" s="221"/>
      <c r="B1035" s="47"/>
      <c r="C1035" s="47"/>
      <c r="D1035" s="47"/>
      <c r="E1035" s="47"/>
      <c r="F1035" s="47"/>
      <c r="G1035" s="47"/>
      <c r="H1035" s="47"/>
      <c r="I1035" s="44"/>
    </row>
    <row r="1036" spans="1:9" ht="18">
      <c r="A1036" s="221"/>
      <c r="B1036" s="47"/>
      <c r="C1036" s="47"/>
      <c r="D1036" s="47"/>
      <c r="E1036" s="47"/>
      <c r="F1036" s="47"/>
      <c r="G1036" s="47"/>
      <c r="H1036" s="47"/>
      <c r="I1036" s="44"/>
    </row>
    <row r="1037" spans="1:9" ht="18">
      <c r="A1037" s="221"/>
      <c r="B1037" s="47"/>
      <c r="C1037" s="47"/>
      <c r="D1037" s="47"/>
      <c r="E1037" s="47"/>
      <c r="F1037" s="47"/>
      <c r="G1037" s="47"/>
      <c r="H1037" s="47"/>
      <c r="I1037" s="44"/>
    </row>
    <row r="1038" spans="1:9" ht="18">
      <c r="A1038" s="221"/>
      <c r="B1038" s="47"/>
      <c r="C1038" s="47"/>
      <c r="D1038" s="47"/>
      <c r="E1038" s="47"/>
      <c r="F1038" s="47"/>
      <c r="G1038" s="47"/>
      <c r="H1038" s="47"/>
      <c r="I1038" s="44"/>
    </row>
    <row r="1039" spans="1:9" ht="18">
      <c r="A1039" s="221"/>
      <c r="B1039" s="47"/>
      <c r="C1039" s="47"/>
      <c r="D1039" s="47"/>
      <c r="E1039" s="47"/>
      <c r="F1039" s="47"/>
      <c r="G1039" s="47"/>
      <c r="H1039" s="47"/>
      <c r="I1039" s="44"/>
    </row>
    <row r="1040" spans="1:9" ht="18">
      <c r="A1040" s="221"/>
      <c r="B1040" s="47"/>
      <c r="C1040" s="47"/>
      <c r="D1040" s="47"/>
      <c r="E1040" s="47"/>
      <c r="F1040" s="47"/>
      <c r="G1040" s="47"/>
      <c r="H1040" s="47"/>
      <c r="I1040" s="44"/>
    </row>
    <row r="1041" spans="1:9" ht="18">
      <c r="A1041" s="221"/>
      <c r="B1041" s="47"/>
      <c r="C1041" s="47"/>
      <c r="D1041" s="47"/>
      <c r="E1041" s="47"/>
      <c r="F1041" s="47"/>
      <c r="G1041" s="47"/>
      <c r="H1041" s="47"/>
      <c r="I1041" s="44"/>
    </row>
    <row r="1042" spans="1:9" ht="18">
      <c r="A1042" s="221"/>
      <c r="B1042" s="47"/>
      <c r="C1042" s="47"/>
      <c r="D1042" s="47"/>
      <c r="E1042" s="47"/>
      <c r="F1042" s="47"/>
      <c r="G1042" s="47"/>
      <c r="H1042" s="47"/>
      <c r="I1042" s="44"/>
    </row>
    <row r="1043" spans="1:9" ht="18">
      <c r="A1043" s="221"/>
      <c r="B1043" s="47"/>
      <c r="C1043" s="47"/>
      <c r="D1043" s="47"/>
      <c r="E1043" s="47"/>
      <c r="F1043" s="47"/>
      <c r="G1043" s="47"/>
      <c r="H1043" s="47"/>
      <c r="I1043" s="44"/>
    </row>
    <row r="1044" spans="1:9" ht="18">
      <c r="A1044" s="221"/>
      <c r="B1044" s="47"/>
      <c r="C1044" s="47"/>
      <c r="D1044" s="47"/>
      <c r="E1044" s="47"/>
      <c r="F1044" s="47"/>
      <c r="G1044" s="47"/>
      <c r="H1044" s="47"/>
      <c r="I1044" s="44"/>
    </row>
    <row r="1045" spans="1:9" ht="18">
      <c r="A1045" s="221"/>
      <c r="B1045" s="47"/>
      <c r="C1045" s="47"/>
      <c r="D1045" s="47"/>
      <c r="E1045" s="47"/>
      <c r="F1045" s="47"/>
      <c r="G1045" s="47"/>
      <c r="H1045" s="47"/>
      <c r="I1045" s="44"/>
    </row>
    <row r="1046" spans="1:9" ht="18">
      <c r="A1046" s="221"/>
      <c r="B1046" s="47"/>
      <c r="C1046" s="47"/>
      <c r="D1046" s="47"/>
      <c r="E1046" s="47"/>
      <c r="F1046" s="47"/>
      <c r="G1046" s="47"/>
      <c r="H1046" s="47"/>
      <c r="I1046" s="44"/>
    </row>
    <row r="1047" spans="1:9" ht="18">
      <c r="A1047" s="221"/>
      <c r="B1047" s="47"/>
      <c r="C1047" s="47"/>
      <c r="D1047" s="47"/>
      <c r="E1047" s="47"/>
      <c r="F1047" s="47"/>
      <c r="G1047" s="47"/>
      <c r="H1047" s="47"/>
      <c r="I1047" s="44"/>
    </row>
    <row r="1048" spans="1:9" ht="18">
      <c r="A1048" s="221"/>
      <c r="B1048" s="47"/>
      <c r="C1048" s="47"/>
      <c r="D1048" s="47"/>
      <c r="E1048" s="47"/>
      <c r="F1048" s="47"/>
      <c r="G1048" s="47"/>
      <c r="H1048" s="47"/>
      <c r="I1048" s="44"/>
    </row>
    <row r="1049" spans="1:9" ht="18">
      <c r="A1049" s="221"/>
      <c r="B1049" s="47"/>
      <c r="C1049" s="47"/>
      <c r="D1049" s="47"/>
      <c r="E1049" s="47"/>
      <c r="F1049" s="47"/>
      <c r="G1049" s="47"/>
      <c r="H1049" s="47"/>
      <c r="I1049" s="44"/>
    </row>
    <row r="1050" spans="1:9" ht="18">
      <c r="A1050" s="221"/>
      <c r="B1050" s="47"/>
      <c r="C1050" s="47"/>
      <c r="D1050" s="47"/>
      <c r="E1050" s="47"/>
      <c r="F1050" s="47"/>
      <c r="G1050" s="47"/>
      <c r="H1050" s="47"/>
      <c r="I1050" s="44"/>
    </row>
    <row r="1051" spans="1:9" ht="18">
      <c r="A1051" s="221"/>
      <c r="B1051" s="47"/>
      <c r="C1051" s="47"/>
      <c r="D1051" s="47"/>
      <c r="E1051" s="47"/>
      <c r="F1051" s="47"/>
      <c r="G1051" s="47"/>
      <c r="H1051" s="47"/>
      <c r="I1051" s="44"/>
    </row>
    <row r="1052" spans="1:9" ht="18">
      <c r="A1052" s="221"/>
      <c r="B1052" s="47"/>
      <c r="C1052" s="47"/>
      <c r="D1052" s="47"/>
      <c r="E1052" s="47"/>
      <c r="F1052" s="47"/>
      <c r="G1052" s="47"/>
      <c r="H1052" s="47"/>
      <c r="I1052" s="44"/>
    </row>
    <row r="1053" spans="1:9" ht="18">
      <c r="A1053" s="221"/>
      <c r="B1053" s="47"/>
      <c r="C1053" s="47"/>
      <c r="D1053" s="47"/>
      <c r="E1053" s="47"/>
      <c r="F1053" s="47"/>
      <c r="G1053" s="47"/>
      <c r="H1053" s="47"/>
      <c r="I1053" s="44"/>
    </row>
    <row r="1054" spans="1:9" ht="18">
      <c r="A1054" s="221"/>
      <c r="B1054" s="47"/>
      <c r="C1054" s="47"/>
      <c r="D1054" s="47"/>
      <c r="E1054" s="47"/>
      <c r="F1054" s="47"/>
      <c r="G1054" s="47"/>
      <c r="H1054" s="47"/>
      <c r="I1054" s="44"/>
    </row>
    <row r="1055" spans="1:9" ht="18">
      <c r="A1055" s="221"/>
      <c r="B1055" s="47"/>
      <c r="C1055" s="47"/>
      <c r="D1055" s="47"/>
      <c r="E1055" s="47"/>
      <c r="F1055" s="47"/>
      <c r="G1055" s="47"/>
      <c r="H1055" s="47"/>
      <c r="I1055" s="44"/>
    </row>
    <row r="1056" spans="1:9" ht="18">
      <c r="A1056" s="221"/>
      <c r="B1056" s="47"/>
      <c r="C1056" s="47"/>
      <c r="D1056" s="47"/>
      <c r="E1056" s="47"/>
      <c r="F1056" s="47"/>
      <c r="G1056" s="47"/>
      <c r="H1056" s="47"/>
      <c r="I1056" s="44"/>
    </row>
    <row r="1057" spans="1:9" ht="18">
      <c r="A1057" s="221"/>
      <c r="B1057" s="47"/>
      <c r="C1057" s="47"/>
      <c r="D1057" s="47"/>
      <c r="E1057" s="47"/>
      <c r="F1057" s="47"/>
      <c r="G1057" s="47"/>
      <c r="H1057" s="47"/>
      <c r="I1057" s="44"/>
    </row>
    <row r="1058" spans="1:9" ht="18">
      <c r="A1058" s="221"/>
      <c r="B1058" s="47"/>
      <c r="C1058" s="47"/>
      <c r="D1058" s="47"/>
      <c r="E1058" s="47"/>
      <c r="F1058" s="47"/>
      <c r="G1058" s="47"/>
      <c r="H1058" s="47"/>
      <c r="I1058" s="44"/>
    </row>
    <row r="1059" spans="1:9" ht="18">
      <c r="A1059" s="221"/>
      <c r="B1059" s="47"/>
      <c r="C1059" s="47"/>
      <c r="D1059" s="47"/>
      <c r="E1059" s="47"/>
      <c r="F1059" s="47"/>
      <c r="G1059" s="47"/>
      <c r="H1059" s="47"/>
      <c r="I1059" s="44"/>
    </row>
    <row r="1060" spans="1:9" ht="18">
      <c r="A1060" s="221"/>
      <c r="B1060" s="47"/>
      <c r="C1060" s="47"/>
      <c r="D1060" s="47"/>
      <c r="E1060" s="47"/>
      <c r="F1060" s="47"/>
      <c r="G1060" s="47"/>
      <c r="H1060" s="47"/>
      <c r="I1060" s="44"/>
    </row>
    <row r="1061" spans="1:9" ht="18">
      <c r="A1061" s="221"/>
      <c r="B1061" s="47"/>
      <c r="C1061" s="47"/>
      <c r="D1061" s="47"/>
      <c r="E1061" s="47"/>
      <c r="F1061" s="47"/>
      <c r="G1061" s="47"/>
      <c r="H1061" s="47"/>
      <c r="I1061" s="44"/>
    </row>
    <row r="1062" spans="1:9" ht="18">
      <c r="A1062" s="221"/>
      <c r="B1062" s="47"/>
      <c r="C1062" s="47"/>
      <c r="D1062" s="47"/>
      <c r="E1062" s="47"/>
      <c r="F1062" s="47"/>
      <c r="G1062" s="47"/>
      <c r="H1062" s="47"/>
      <c r="I1062" s="44"/>
    </row>
    <row r="1063" spans="1:9" ht="18">
      <c r="A1063" s="221"/>
      <c r="B1063" s="47"/>
      <c r="C1063" s="47"/>
      <c r="D1063" s="47"/>
      <c r="E1063" s="47"/>
      <c r="F1063" s="47"/>
      <c r="G1063" s="47"/>
      <c r="H1063" s="47"/>
      <c r="I1063" s="44"/>
    </row>
    <row r="1064" spans="1:9" ht="18">
      <c r="A1064" s="221"/>
      <c r="B1064" s="47"/>
      <c r="C1064" s="47"/>
      <c r="D1064" s="47"/>
      <c r="E1064" s="47"/>
      <c r="F1064" s="47"/>
      <c r="G1064" s="47"/>
      <c r="H1064" s="47"/>
      <c r="I1064" s="44"/>
    </row>
    <row r="1065" spans="1:9" ht="18">
      <c r="A1065" s="221"/>
      <c r="B1065" s="47"/>
      <c r="C1065" s="47"/>
      <c r="D1065" s="47"/>
      <c r="E1065" s="47"/>
      <c r="F1065" s="47"/>
      <c r="G1065" s="47"/>
      <c r="H1065" s="47"/>
      <c r="I1065" s="44"/>
    </row>
    <row r="1066" spans="1:9" ht="18">
      <c r="A1066" s="221"/>
      <c r="B1066" s="47"/>
      <c r="C1066" s="47"/>
      <c r="D1066" s="47"/>
      <c r="E1066" s="47"/>
      <c r="F1066" s="47"/>
      <c r="G1066" s="47"/>
      <c r="H1066" s="47"/>
      <c r="I1066" s="44"/>
    </row>
    <row r="1067" spans="1:9" ht="18">
      <c r="A1067" s="221"/>
      <c r="B1067" s="47"/>
      <c r="C1067" s="47"/>
      <c r="D1067" s="47"/>
      <c r="E1067" s="47"/>
      <c r="F1067" s="47"/>
      <c r="G1067" s="47"/>
      <c r="H1067" s="47"/>
      <c r="I1067" s="44"/>
    </row>
    <row r="1068" spans="1:9" ht="18">
      <c r="A1068" s="221"/>
      <c r="B1068" s="47"/>
      <c r="C1068" s="47"/>
      <c r="D1068" s="47"/>
      <c r="E1068" s="47"/>
      <c r="F1068" s="47"/>
      <c r="G1068" s="47"/>
      <c r="H1068" s="47"/>
      <c r="I1068" s="44"/>
    </row>
    <row r="1069" spans="1:9" ht="18">
      <c r="A1069" s="221"/>
      <c r="B1069" s="47"/>
      <c r="C1069" s="47"/>
      <c r="D1069" s="47"/>
      <c r="E1069" s="47"/>
      <c r="F1069" s="47"/>
      <c r="G1069" s="47"/>
      <c r="H1069" s="47"/>
      <c r="I1069" s="44"/>
    </row>
    <row r="1070" spans="1:9" ht="18">
      <c r="A1070" s="221"/>
      <c r="B1070" s="47"/>
      <c r="C1070" s="47"/>
      <c r="D1070" s="47"/>
      <c r="E1070" s="47"/>
      <c r="F1070" s="47"/>
      <c r="G1070" s="47"/>
      <c r="H1070" s="47"/>
      <c r="I1070" s="44"/>
    </row>
    <row r="1071" spans="1:9" ht="18">
      <c r="A1071" s="221"/>
      <c r="B1071" s="47"/>
      <c r="C1071" s="47"/>
      <c r="D1071" s="47"/>
      <c r="E1071" s="47"/>
      <c r="F1071" s="47"/>
      <c r="G1071" s="47"/>
      <c r="H1071" s="47"/>
      <c r="I1071" s="44"/>
    </row>
    <row r="1072" spans="1:9" ht="18">
      <c r="A1072" s="221"/>
      <c r="B1072" s="47"/>
      <c r="C1072" s="47"/>
      <c r="D1072" s="47"/>
      <c r="E1072" s="47"/>
      <c r="F1072" s="47"/>
      <c r="G1072" s="47"/>
      <c r="H1072" s="47"/>
      <c r="I1072" s="44"/>
    </row>
    <row r="1073" spans="1:9" ht="18">
      <c r="A1073" s="221"/>
      <c r="B1073" s="47"/>
      <c r="C1073" s="47"/>
      <c r="D1073" s="47"/>
      <c r="E1073" s="47"/>
      <c r="F1073" s="47"/>
      <c r="G1073" s="47"/>
      <c r="H1073" s="47"/>
      <c r="I1073" s="44"/>
    </row>
    <row r="1074" spans="1:9" ht="18">
      <c r="A1074" s="221"/>
      <c r="B1074" s="47"/>
      <c r="C1074" s="47"/>
      <c r="D1074" s="47"/>
      <c r="E1074" s="47"/>
      <c r="F1074" s="47"/>
      <c r="G1074" s="47"/>
      <c r="H1074" s="47"/>
      <c r="I1074" s="44"/>
    </row>
    <row r="1075" spans="1:9" ht="18">
      <c r="A1075" s="221"/>
      <c r="B1075" s="47"/>
      <c r="C1075" s="47"/>
      <c r="D1075" s="47"/>
      <c r="E1075" s="47"/>
      <c r="F1075" s="47"/>
      <c r="G1075" s="47"/>
      <c r="H1075" s="47"/>
      <c r="I1075" s="44"/>
    </row>
    <row r="1076" spans="1:9" ht="18">
      <c r="A1076" s="221"/>
      <c r="B1076" s="47"/>
      <c r="C1076" s="47"/>
      <c r="D1076" s="47"/>
      <c r="E1076" s="47"/>
      <c r="F1076" s="47"/>
      <c r="G1076" s="47"/>
      <c r="H1076" s="47"/>
      <c r="I1076" s="44"/>
    </row>
    <row r="1077" spans="1:9" ht="18">
      <c r="A1077" s="221"/>
      <c r="B1077" s="47"/>
      <c r="C1077" s="47"/>
      <c r="D1077" s="47"/>
      <c r="E1077" s="47"/>
      <c r="F1077" s="47"/>
      <c r="G1077" s="47"/>
      <c r="H1077" s="47"/>
      <c r="I1077" s="44"/>
    </row>
    <row r="1078" spans="1:9" ht="18">
      <c r="A1078" s="221"/>
      <c r="B1078" s="47"/>
      <c r="C1078" s="47"/>
      <c r="D1078" s="47"/>
      <c r="E1078" s="47"/>
      <c r="F1078" s="47"/>
      <c r="G1078" s="47"/>
      <c r="H1078" s="47"/>
      <c r="I1078" s="44"/>
    </row>
    <row r="1079" spans="1:9" ht="18">
      <c r="A1079" s="221"/>
      <c r="B1079" s="47"/>
      <c r="C1079" s="47"/>
      <c r="D1079" s="47"/>
      <c r="E1079" s="47"/>
      <c r="F1079" s="47"/>
      <c r="G1079" s="47"/>
      <c r="H1079" s="47"/>
      <c r="I1079" s="44"/>
    </row>
    <row r="1080" spans="1:9" ht="18">
      <c r="A1080" s="221"/>
      <c r="B1080" s="47"/>
      <c r="C1080" s="47"/>
      <c r="D1080" s="47"/>
      <c r="E1080" s="47"/>
      <c r="F1080" s="47"/>
      <c r="G1080" s="47"/>
      <c r="H1080" s="47"/>
      <c r="I1080" s="44"/>
    </row>
    <row r="1081" spans="1:9" ht="18">
      <c r="A1081" s="221"/>
      <c r="B1081" s="47"/>
      <c r="C1081" s="47"/>
      <c r="D1081" s="47"/>
      <c r="E1081" s="47"/>
      <c r="F1081" s="47"/>
      <c r="G1081" s="47"/>
      <c r="H1081" s="47"/>
      <c r="I1081" s="44"/>
    </row>
    <row r="1082" spans="1:9" ht="18">
      <c r="A1082" s="221"/>
      <c r="B1082" s="47"/>
      <c r="C1082" s="47"/>
      <c r="D1082" s="47"/>
      <c r="E1082" s="47"/>
      <c r="F1082" s="47"/>
      <c r="G1082" s="47"/>
      <c r="H1082" s="47"/>
      <c r="I1082" s="44"/>
    </row>
    <row r="1083" spans="1:9" ht="18">
      <c r="A1083" s="221"/>
      <c r="B1083" s="47"/>
      <c r="C1083" s="47"/>
      <c r="D1083" s="47"/>
      <c r="E1083" s="47"/>
      <c r="F1083" s="47"/>
      <c r="G1083" s="47"/>
      <c r="H1083" s="47"/>
      <c r="I1083" s="44"/>
    </row>
    <row r="1084" spans="1:9" ht="18">
      <c r="A1084" s="221"/>
      <c r="B1084" s="47"/>
      <c r="C1084" s="47"/>
      <c r="D1084" s="47"/>
      <c r="E1084" s="47"/>
      <c r="F1084" s="47"/>
      <c r="G1084" s="47"/>
      <c r="H1084" s="47"/>
      <c r="I1084" s="44"/>
    </row>
    <row r="1085" spans="1:9" ht="18">
      <c r="A1085" s="221"/>
      <c r="B1085" s="47"/>
      <c r="C1085" s="47"/>
      <c r="D1085" s="47"/>
      <c r="E1085" s="47"/>
      <c r="F1085" s="47"/>
      <c r="G1085" s="47"/>
      <c r="H1085" s="47"/>
      <c r="I1085" s="44"/>
    </row>
    <row r="1086" spans="1:9" ht="18">
      <c r="A1086" s="221"/>
      <c r="B1086" s="47"/>
      <c r="C1086" s="47"/>
      <c r="D1086" s="47"/>
      <c r="E1086" s="47"/>
      <c r="F1086" s="47"/>
      <c r="G1086" s="47"/>
      <c r="H1086" s="47"/>
      <c r="I1086" s="44"/>
    </row>
    <row r="1087" spans="1:9" ht="18">
      <c r="A1087" s="221"/>
      <c r="B1087" s="47"/>
      <c r="C1087" s="47"/>
      <c r="D1087" s="47"/>
      <c r="E1087" s="47"/>
      <c r="F1087" s="47"/>
      <c r="G1087" s="47"/>
      <c r="H1087" s="47"/>
      <c r="I1087" s="44"/>
    </row>
    <row r="1088" spans="1:9" ht="18">
      <c r="A1088" s="221"/>
      <c r="B1088" s="47"/>
      <c r="C1088" s="47"/>
      <c r="D1088" s="47"/>
      <c r="E1088" s="47"/>
      <c r="F1088" s="47"/>
      <c r="G1088" s="47"/>
      <c r="H1088" s="47"/>
      <c r="I1088" s="44"/>
    </row>
    <row r="1089" spans="1:9" ht="18">
      <c r="A1089" s="221"/>
      <c r="B1089" s="47"/>
      <c r="C1089" s="47"/>
      <c r="D1089" s="47"/>
      <c r="E1089" s="47"/>
      <c r="F1089" s="47"/>
      <c r="G1089" s="47"/>
      <c r="H1089" s="47"/>
      <c r="I1089" s="44"/>
    </row>
    <row r="1090" spans="1:9" ht="18">
      <c r="A1090" s="221"/>
      <c r="B1090" s="47"/>
      <c r="C1090" s="47"/>
      <c r="D1090" s="47"/>
      <c r="E1090" s="47"/>
      <c r="F1090" s="47"/>
      <c r="G1090" s="47"/>
      <c r="H1090" s="47"/>
      <c r="I1090" s="44"/>
    </row>
    <row r="1091" spans="1:9" ht="18">
      <c r="A1091" s="221"/>
      <c r="B1091" s="47"/>
      <c r="C1091" s="47"/>
      <c r="D1091" s="47"/>
      <c r="E1091" s="47"/>
      <c r="F1091" s="47"/>
      <c r="G1091" s="47"/>
      <c r="H1091" s="47"/>
      <c r="I1091" s="44"/>
    </row>
    <row r="1092" spans="1:9" ht="18">
      <c r="A1092" s="221"/>
      <c r="B1092" s="47"/>
      <c r="C1092" s="47"/>
      <c r="D1092" s="47"/>
      <c r="E1092" s="47"/>
      <c r="F1092" s="47"/>
      <c r="G1092" s="47"/>
      <c r="H1092" s="47"/>
      <c r="I1092" s="44"/>
    </row>
    <row r="1093" spans="1:9" ht="18">
      <c r="A1093" s="221"/>
      <c r="B1093" s="47"/>
      <c r="C1093" s="47"/>
      <c r="D1093" s="47"/>
      <c r="E1093" s="47"/>
      <c r="F1093" s="47"/>
      <c r="G1093" s="47"/>
      <c r="H1093" s="47"/>
      <c r="I1093" s="44"/>
    </row>
    <row r="1094" spans="1:9" ht="18">
      <c r="A1094" s="221"/>
      <c r="B1094" s="47"/>
      <c r="C1094" s="47"/>
      <c r="D1094" s="47"/>
      <c r="E1094" s="47"/>
      <c r="F1094" s="47"/>
      <c r="G1094" s="47"/>
      <c r="H1094" s="47"/>
      <c r="I1094" s="44"/>
    </row>
    <row r="1095" spans="1:9" ht="18">
      <c r="A1095" s="221"/>
      <c r="B1095" s="47"/>
      <c r="C1095" s="47"/>
      <c r="D1095" s="47"/>
      <c r="E1095" s="47"/>
      <c r="F1095" s="47"/>
      <c r="G1095" s="47"/>
      <c r="H1095" s="47"/>
      <c r="I1095" s="44"/>
    </row>
    <row r="1096" spans="1:9" ht="18">
      <c r="A1096" s="221"/>
      <c r="B1096" s="47"/>
      <c r="C1096" s="47"/>
      <c r="D1096" s="47"/>
      <c r="E1096" s="47"/>
      <c r="F1096" s="47"/>
      <c r="G1096" s="47"/>
      <c r="H1096" s="47"/>
      <c r="I1096" s="44"/>
    </row>
    <row r="1097" spans="1:9" ht="18">
      <c r="A1097" s="221"/>
      <c r="B1097" s="47"/>
      <c r="C1097" s="47"/>
      <c r="D1097" s="47"/>
      <c r="E1097" s="47"/>
      <c r="F1097" s="47"/>
      <c r="G1097" s="47"/>
      <c r="H1097" s="47"/>
      <c r="I1097" s="44"/>
    </row>
    <row r="1098" spans="1:9" ht="18">
      <c r="A1098" s="221"/>
      <c r="B1098" s="47"/>
      <c r="C1098" s="47"/>
      <c r="D1098" s="47"/>
      <c r="E1098" s="47"/>
      <c r="F1098" s="47"/>
      <c r="G1098" s="47"/>
      <c r="H1098" s="47"/>
      <c r="I1098" s="44"/>
    </row>
    <row r="1099" spans="1:9" ht="18">
      <c r="A1099" s="221"/>
      <c r="B1099" s="47"/>
      <c r="C1099" s="47"/>
      <c r="D1099" s="47"/>
      <c r="E1099" s="47"/>
      <c r="F1099" s="47"/>
      <c r="G1099" s="47"/>
      <c r="H1099" s="47"/>
      <c r="I1099" s="44"/>
    </row>
    <row r="1100" spans="1:9" ht="18">
      <c r="A1100" s="221"/>
      <c r="B1100" s="47"/>
      <c r="C1100" s="47"/>
      <c r="D1100" s="47"/>
      <c r="E1100" s="47"/>
      <c r="F1100" s="47"/>
      <c r="G1100" s="47"/>
      <c r="H1100" s="47"/>
      <c r="I1100" s="44"/>
    </row>
    <row r="1101" spans="1:9" ht="18">
      <c r="A1101" s="221"/>
      <c r="B1101" s="47"/>
      <c r="C1101" s="47"/>
      <c r="D1101" s="47"/>
      <c r="E1101" s="47"/>
      <c r="F1101" s="47"/>
      <c r="G1101" s="47"/>
      <c r="H1101" s="47"/>
      <c r="I1101" s="44"/>
    </row>
    <row r="1102" spans="1:9" ht="18">
      <c r="A1102" s="221"/>
      <c r="B1102" s="47"/>
      <c r="C1102" s="47"/>
      <c r="D1102" s="47"/>
      <c r="E1102" s="47"/>
      <c r="F1102" s="47"/>
      <c r="G1102" s="47"/>
      <c r="H1102" s="47"/>
      <c r="I1102" s="44"/>
    </row>
    <row r="1103" spans="1:9" ht="18">
      <c r="A1103" s="221"/>
      <c r="B1103" s="47"/>
      <c r="C1103" s="47"/>
      <c r="D1103" s="47"/>
      <c r="E1103" s="47"/>
      <c r="F1103" s="47"/>
      <c r="G1103" s="47"/>
      <c r="H1103" s="47"/>
      <c r="I1103" s="44"/>
    </row>
    <row r="1104" spans="1:9" ht="18">
      <c r="A1104" s="221"/>
      <c r="B1104" s="47"/>
      <c r="C1104" s="47"/>
      <c r="D1104" s="47"/>
      <c r="E1104" s="47"/>
      <c r="F1104" s="47"/>
      <c r="G1104" s="47"/>
      <c r="H1104" s="47"/>
      <c r="I1104" s="44"/>
    </row>
    <row r="1105" spans="1:9" ht="18">
      <c r="A1105" s="221"/>
      <c r="B1105" s="47"/>
      <c r="C1105" s="47"/>
      <c r="D1105" s="47"/>
      <c r="E1105" s="47"/>
      <c r="F1105" s="47"/>
      <c r="G1105" s="47"/>
      <c r="H1105" s="47"/>
      <c r="I1105" s="44"/>
    </row>
    <row r="1106" spans="1:9" ht="18">
      <c r="A1106" s="221"/>
      <c r="B1106" s="47"/>
      <c r="C1106" s="47"/>
      <c r="D1106" s="47"/>
      <c r="E1106" s="47"/>
      <c r="F1106" s="47"/>
      <c r="G1106" s="47"/>
      <c r="H1106" s="47"/>
      <c r="I1106" s="44"/>
    </row>
    <row r="1107" spans="1:9" ht="18">
      <c r="A1107" s="221"/>
      <c r="B1107" s="47"/>
      <c r="C1107" s="47"/>
      <c r="D1107" s="47"/>
      <c r="E1107" s="47"/>
      <c r="F1107" s="47"/>
      <c r="G1107" s="47"/>
      <c r="H1107" s="47"/>
      <c r="I1107" s="44"/>
    </row>
    <row r="1108" spans="1:9" ht="18">
      <c r="A1108" s="221"/>
      <c r="B1108" s="47"/>
      <c r="C1108" s="47"/>
      <c r="D1108" s="47"/>
      <c r="E1108" s="47"/>
      <c r="F1108" s="47"/>
      <c r="G1108" s="47"/>
      <c r="H1108" s="47"/>
      <c r="I1108" s="44"/>
    </row>
    <row r="1109" spans="1:9" ht="18">
      <c r="A1109" s="221"/>
      <c r="B1109" s="47"/>
      <c r="C1109" s="47"/>
      <c r="D1109" s="47"/>
      <c r="E1109" s="47"/>
      <c r="F1109" s="47"/>
      <c r="G1109" s="47"/>
      <c r="H1109" s="47"/>
      <c r="I1109" s="44"/>
    </row>
    <row r="1110" spans="1:9" ht="18">
      <c r="A1110" s="221"/>
      <c r="B1110" s="47"/>
      <c r="C1110" s="47"/>
      <c r="D1110" s="47"/>
      <c r="E1110" s="47"/>
      <c r="F1110" s="47"/>
      <c r="G1110" s="47"/>
      <c r="H1110" s="47"/>
      <c r="I1110" s="44"/>
    </row>
    <row r="1111" spans="1:9" ht="18">
      <c r="A1111" s="221"/>
      <c r="B1111" s="47"/>
      <c r="C1111" s="47"/>
      <c r="D1111" s="47"/>
      <c r="E1111" s="47"/>
      <c r="F1111" s="47"/>
      <c r="G1111" s="47"/>
      <c r="H1111" s="47"/>
      <c r="I1111" s="44"/>
    </row>
    <row r="1112" spans="1:9" ht="18">
      <c r="A1112" s="221"/>
      <c r="B1112" s="47"/>
      <c r="C1112" s="47"/>
      <c r="D1112" s="47"/>
      <c r="E1112" s="47"/>
      <c r="F1112" s="47"/>
      <c r="G1112" s="47"/>
      <c r="H1112" s="47"/>
      <c r="I1112" s="44"/>
    </row>
    <row r="1113" spans="1:9" ht="18">
      <c r="A1113" s="221"/>
      <c r="B1113" s="47"/>
      <c r="C1113" s="47"/>
      <c r="D1113" s="47"/>
      <c r="E1113" s="47"/>
      <c r="F1113" s="47"/>
      <c r="G1113" s="47"/>
      <c r="H1113" s="47"/>
      <c r="I1113" s="44"/>
    </row>
    <row r="1114" spans="1:9" ht="18">
      <c r="A1114" s="221"/>
      <c r="B1114" s="47"/>
      <c r="C1114" s="47"/>
      <c r="D1114" s="47"/>
      <c r="E1114" s="47"/>
      <c r="F1114" s="47"/>
      <c r="G1114" s="47"/>
      <c r="H1114" s="47"/>
      <c r="I1114" s="44"/>
    </row>
    <row r="1115" spans="1:9" ht="18">
      <c r="A1115" s="221"/>
      <c r="B1115" s="47"/>
      <c r="C1115" s="47"/>
      <c r="D1115" s="47"/>
      <c r="E1115" s="47"/>
      <c r="F1115" s="47"/>
      <c r="G1115" s="47"/>
      <c r="H1115" s="47"/>
      <c r="I1115" s="44"/>
    </row>
    <row r="1116" spans="1:9" ht="18">
      <c r="A1116" s="221"/>
      <c r="B1116" s="47"/>
      <c r="C1116" s="47"/>
      <c r="D1116" s="47"/>
      <c r="E1116" s="47"/>
      <c r="F1116" s="47"/>
      <c r="G1116" s="47"/>
      <c r="H1116" s="47"/>
      <c r="I1116" s="44"/>
    </row>
    <row r="1117" spans="1:9" ht="18">
      <c r="A1117" s="221"/>
      <c r="B1117" s="47"/>
      <c r="C1117" s="47"/>
      <c r="D1117" s="47"/>
      <c r="E1117" s="47"/>
      <c r="F1117" s="47"/>
      <c r="G1117" s="47"/>
      <c r="H1117" s="47"/>
      <c r="I1117" s="44"/>
    </row>
    <row r="1118" spans="1:9" ht="18">
      <c r="A1118" s="221"/>
      <c r="B1118" s="47"/>
      <c r="C1118" s="47"/>
      <c r="D1118" s="47"/>
      <c r="E1118" s="47"/>
      <c r="F1118" s="47"/>
      <c r="G1118" s="47"/>
      <c r="H1118" s="47"/>
      <c r="I1118" s="44"/>
    </row>
    <row r="1119" spans="1:9" ht="18">
      <c r="A1119" s="221"/>
      <c r="B1119" s="47"/>
      <c r="C1119" s="47"/>
      <c r="D1119" s="47"/>
      <c r="E1119" s="47"/>
      <c r="F1119" s="47"/>
      <c r="G1119" s="47"/>
      <c r="H1119" s="47"/>
      <c r="I1119" s="44"/>
    </row>
    <row r="1120" spans="1:9" ht="18">
      <c r="A1120" s="221"/>
      <c r="B1120" s="47"/>
      <c r="C1120" s="47"/>
      <c r="D1120" s="47"/>
      <c r="E1120" s="47"/>
      <c r="F1120" s="47"/>
      <c r="G1120" s="47"/>
      <c r="H1120" s="47"/>
      <c r="I1120" s="44"/>
    </row>
    <row r="1121" spans="1:9" ht="18">
      <c r="A1121" s="221"/>
      <c r="B1121" s="47"/>
      <c r="C1121" s="47"/>
      <c r="D1121" s="47"/>
      <c r="E1121" s="47"/>
      <c r="F1121" s="47"/>
      <c r="G1121" s="47"/>
      <c r="H1121" s="47"/>
      <c r="I1121" s="44"/>
    </row>
    <row r="1122" spans="1:9" ht="18">
      <c r="A1122" s="221"/>
      <c r="B1122" s="47"/>
      <c r="C1122" s="47"/>
      <c r="D1122" s="47"/>
      <c r="E1122" s="47"/>
      <c r="F1122" s="47"/>
      <c r="G1122" s="47"/>
      <c r="H1122" s="47"/>
      <c r="I1122" s="44"/>
    </row>
    <row r="1123" spans="1:9" ht="18">
      <c r="A1123" s="221"/>
      <c r="B1123" s="47"/>
      <c r="C1123" s="47"/>
      <c r="D1123" s="47"/>
      <c r="E1123" s="47"/>
      <c r="F1123" s="47"/>
      <c r="G1123" s="47"/>
      <c r="H1123" s="47"/>
      <c r="I1123" s="44"/>
    </row>
    <row r="1124" spans="1:9" ht="18">
      <c r="A1124" s="221"/>
      <c r="B1124" s="47"/>
      <c r="C1124" s="47"/>
      <c r="D1124" s="47"/>
      <c r="E1124" s="47"/>
      <c r="F1124" s="47"/>
      <c r="G1124" s="47"/>
      <c r="H1124" s="47"/>
      <c r="I1124" s="44"/>
    </row>
    <row r="1125" spans="1:9" ht="18">
      <c r="A1125" s="221"/>
      <c r="B1125" s="47"/>
      <c r="C1125" s="47"/>
      <c r="D1125" s="47"/>
      <c r="E1125" s="47"/>
      <c r="F1125" s="47"/>
      <c r="G1125" s="47"/>
      <c r="H1125" s="47"/>
      <c r="I1125" s="44"/>
    </row>
    <row r="1126" spans="1:9" ht="18">
      <c r="A1126" s="221"/>
      <c r="B1126" s="47"/>
      <c r="C1126" s="47"/>
      <c r="D1126" s="47"/>
      <c r="E1126" s="47"/>
      <c r="F1126" s="47"/>
      <c r="G1126" s="47"/>
      <c r="H1126" s="47"/>
      <c r="I1126" s="44"/>
    </row>
    <row r="1127" spans="1:9" ht="18">
      <c r="A1127" s="221"/>
      <c r="B1127" s="47"/>
      <c r="C1127" s="47"/>
      <c r="D1127" s="47"/>
      <c r="E1127" s="47"/>
      <c r="F1127" s="47"/>
      <c r="G1127" s="47"/>
      <c r="H1127" s="47"/>
      <c r="I1127" s="44"/>
    </row>
    <row r="1128" spans="1:9" ht="18">
      <c r="A1128" s="221"/>
      <c r="B1128" s="47"/>
      <c r="C1128" s="47"/>
      <c r="D1128" s="47"/>
      <c r="E1128" s="47"/>
      <c r="F1128" s="47"/>
      <c r="G1128" s="47"/>
      <c r="H1128" s="47"/>
      <c r="I1128" s="44"/>
    </row>
    <row r="1129" spans="1:9" ht="18">
      <c r="A1129" s="221"/>
      <c r="B1129" s="47"/>
      <c r="C1129" s="47"/>
      <c r="D1129" s="47"/>
      <c r="E1129" s="47"/>
      <c r="F1129" s="47"/>
      <c r="G1129" s="47"/>
      <c r="H1129" s="47"/>
      <c r="I1129" s="44"/>
    </row>
    <row r="1130" spans="1:9" ht="18">
      <c r="A1130" s="221"/>
      <c r="B1130" s="47"/>
      <c r="C1130" s="47"/>
      <c r="D1130" s="47"/>
      <c r="E1130" s="47"/>
      <c r="F1130" s="47"/>
      <c r="G1130" s="47"/>
      <c r="H1130" s="47"/>
      <c r="I1130" s="44"/>
    </row>
    <row r="1131" spans="1:9" ht="18">
      <c r="A1131" s="221"/>
      <c r="B1131" s="47"/>
      <c r="C1131" s="47"/>
      <c r="D1131" s="47"/>
      <c r="E1131" s="47"/>
      <c r="F1131" s="47"/>
      <c r="G1131" s="47"/>
      <c r="H1131" s="47"/>
      <c r="I1131" s="44"/>
    </row>
    <row r="1132" spans="1:9" ht="18">
      <c r="A1132" s="221"/>
      <c r="B1132" s="47"/>
      <c r="C1132" s="47"/>
      <c r="D1132" s="47"/>
      <c r="E1132" s="47"/>
      <c r="F1132" s="47"/>
      <c r="G1132" s="47"/>
      <c r="H1132" s="47"/>
      <c r="I1132" s="44"/>
    </row>
    <row r="1133" spans="1:9" ht="18">
      <c r="A1133" s="221"/>
      <c r="B1133" s="47"/>
      <c r="C1133" s="47"/>
      <c r="D1133" s="47"/>
      <c r="E1133" s="47"/>
      <c r="F1133" s="47"/>
      <c r="G1133" s="47"/>
      <c r="H1133" s="47"/>
      <c r="I1133" s="44"/>
    </row>
    <row r="1134" spans="1:9" ht="18">
      <c r="A1134" s="221"/>
      <c r="B1134" s="47"/>
      <c r="C1134" s="47"/>
      <c r="D1134" s="47"/>
      <c r="E1134" s="47"/>
      <c r="F1134" s="47"/>
      <c r="G1134" s="47"/>
      <c r="H1134" s="47"/>
      <c r="I1134" s="44"/>
    </row>
    <row r="1135" spans="1:9" ht="18">
      <c r="A1135" s="221"/>
      <c r="B1135" s="47"/>
      <c r="C1135" s="47"/>
      <c r="D1135" s="47"/>
      <c r="E1135" s="47"/>
      <c r="F1135" s="47"/>
      <c r="G1135" s="47"/>
      <c r="H1135" s="47"/>
      <c r="I1135" s="44"/>
    </row>
    <row r="1136" spans="1:9" ht="18">
      <c r="A1136" s="221"/>
      <c r="B1136" s="47"/>
      <c r="C1136" s="47"/>
      <c r="D1136" s="47"/>
      <c r="E1136" s="47"/>
      <c r="F1136" s="47"/>
      <c r="G1136" s="47"/>
      <c r="H1136" s="47"/>
      <c r="I1136" s="44"/>
    </row>
    <row r="1137" spans="1:9" ht="18">
      <c r="A1137" s="221"/>
      <c r="B1137" s="47"/>
      <c r="C1137" s="47"/>
      <c r="D1137" s="47"/>
      <c r="E1137" s="47"/>
      <c r="F1137" s="47"/>
      <c r="G1137" s="47"/>
      <c r="H1137" s="47"/>
      <c r="I1137" s="44"/>
    </row>
    <row r="1138" spans="1:9" ht="18">
      <c r="A1138" s="221"/>
      <c r="B1138" s="47"/>
      <c r="C1138" s="47"/>
      <c r="D1138" s="47"/>
      <c r="E1138" s="47"/>
      <c r="F1138" s="47"/>
      <c r="G1138" s="47"/>
      <c r="H1138" s="47"/>
      <c r="I1138" s="44"/>
    </row>
    <row r="1139" spans="1:9" ht="18">
      <c r="A1139" s="221"/>
      <c r="B1139" s="47"/>
      <c r="C1139" s="47"/>
      <c r="D1139" s="47"/>
      <c r="E1139" s="47"/>
      <c r="F1139" s="47"/>
      <c r="G1139" s="47"/>
      <c r="H1139" s="47"/>
      <c r="I1139" s="44"/>
    </row>
    <row r="1140" spans="1:9" ht="18">
      <c r="A1140" s="221"/>
      <c r="B1140" s="47"/>
      <c r="C1140" s="47"/>
      <c r="D1140" s="47"/>
      <c r="E1140" s="47"/>
      <c r="F1140" s="47"/>
      <c r="G1140" s="47"/>
      <c r="H1140" s="47"/>
      <c r="I1140" s="44"/>
    </row>
    <row r="1141" spans="1:9" ht="18">
      <c r="A1141" s="221"/>
      <c r="B1141" s="47"/>
      <c r="C1141" s="47"/>
      <c r="D1141" s="47"/>
      <c r="E1141" s="47"/>
      <c r="F1141" s="47"/>
      <c r="G1141" s="47"/>
      <c r="H1141" s="47"/>
      <c r="I1141" s="44"/>
    </row>
    <row r="1142" spans="1:9" ht="18">
      <c r="A1142" s="221"/>
      <c r="B1142" s="47"/>
      <c r="C1142" s="47"/>
      <c r="D1142" s="47"/>
      <c r="E1142" s="47"/>
      <c r="F1142" s="47"/>
      <c r="G1142" s="47"/>
      <c r="H1142" s="47"/>
      <c r="I1142" s="44"/>
    </row>
    <row r="1143" spans="1:9" ht="18">
      <c r="A1143" s="221"/>
      <c r="B1143" s="47"/>
      <c r="C1143" s="47"/>
      <c r="D1143" s="47"/>
      <c r="E1143" s="47"/>
      <c r="F1143" s="47"/>
      <c r="G1143" s="47"/>
      <c r="H1143" s="47"/>
      <c r="I1143" s="44"/>
    </row>
    <row r="1144" spans="1:9" ht="18">
      <c r="A1144" s="221"/>
      <c r="B1144" s="47"/>
      <c r="C1144" s="47"/>
      <c r="D1144" s="47"/>
      <c r="E1144" s="47"/>
      <c r="F1144" s="47"/>
      <c r="G1144" s="47"/>
      <c r="H1144" s="47"/>
      <c r="I1144" s="44"/>
    </row>
    <row r="1145" spans="1:9" ht="18">
      <c r="A1145" s="221"/>
      <c r="B1145" s="47"/>
      <c r="C1145" s="47"/>
      <c r="D1145" s="47"/>
      <c r="E1145" s="47"/>
      <c r="F1145" s="47"/>
      <c r="G1145" s="47"/>
      <c r="H1145" s="47"/>
      <c r="I1145" s="44"/>
    </row>
    <row r="1146" spans="1:9" ht="18">
      <c r="A1146" s="221"/>
      <c r="B1146" s="47"/>
      <c r="C1146" s="47"/>
      <c r="D1146" s="47"/>
      <c r="E1146" s="47"/>
      <c r="F1146" s="47"/>
      <c r="G1146" s="47"/>
      <c r="H1146" s="47"/>
      <c r="I1146" s="44"/>
    </row>
    <row r="1147" spans="1:9" ht="18">
      <c r="A1147" s="221"/>
      <c r="B1147" s="47"/>
      <c r="C1147" s="47"/>
      <c r="D1147" s="47"/>
      <c r="E1147" s="47"/>
      <c r="F1147" s="47"/>
      <c r="G1147" s="47"/>
      <c r="H1147" s="47"/>
      <c r="I1147" s="44"/>
    </row>
    <row r="1148" spans="1:9" ht="18">
      <c r="A1148" s="221"/>
      <c r="B1148" s="47"/>
      <c r="C1148" s="47"/>
      <c r="D1148" s="47"/>
      <c r="E1148" s="47"/>
      <c r="F1148" s="47"/>
      <c r="G1148" s="47"/>
      <c r="H1148" s="47"/>
      <c r="I1148" s="44"/>
    </row>
    <row r="1149" spans="1:9" ht="18">
      <c r="A1149" s="221"/>
      <c r="B1149" s="47"/>
      <c r="C1149" s="47"/>
      <c r="D1149" s="47"/>
      <c r="E1149" s="47"/>
      <c r="F1149" s="47"/>
      <c r="G1149" s="47"/>
      <c r="H1149" s="47"/>
      <c r="I1149" s="44"/>
    </row>
    <row r="1150" spans="1:9" ht="18">
      <c r="A1150" s="221"/>
      <c r="B1150" s="47"/>
      <c r="C1150" s="47"/>
      <c r="D1150" s="47"/>
      <c r="E1150" s="47"/>
      <c r="F1150" s="47"/>
      <c r="G1150" s="47"/>
      <c r="H1150" s="47"/>
      <c r="I1150" s="44"/>
    </row>
    <row r="1151" spans="1:9" ht="18">
      <c r="A1151" s="221"/>
      <c r="B1151" s="47"/>
      <c r="C1151" s="47"/>
      <c r="D1151" s="47"/>
      <c r="E1151" s="47"/>
      <c r="F1151" s="47"/>
      <c r="G1151" s="47"/>
      <c r="H1151" s="47"/>
      <c r="I1151" s="44"/>
    </row>
    <row r="1152" spans="1:9" ht="18">
      <c r="A1152" s="221"/>
      <c r="B1152" s="47"/>
      <c r="C1152" s="47"/>
      <c r="D1152" s="47"/>
      <c r="E1152" s="47"/>
      <c r="F1152" s="47"/>
      <c r="G1152" s="47"/>
      <c r="H1152" s="47"/>
      <c r="I1152" s="44"/>
    </row>
    <row r="1153" spans="1:9" ht="18">
      <c r="A1153" s="221"/>
      <c r="B1153" s="47"/>
      <c r="C1153" s="47"/>
      <c r="D1153" s="47"/>
      <c r="E1153" s="47"/>
      <c r="F1153" s="47"/>
      <c r="G1153" s="47"/>
      <c r="H1153" s="47"/>
      <c r="I1153" s="44"/>
    </row>
    <row r="1154" spans="1:9" ht="18">
      <c r="A1154" s="221"/>
      <c r="B1154" s="47"/>
      <c r="C1154" s="47"/>
      <c r="D1154" s="47"/>
      <c r="E1154" s="47"/>
      <c r="F1154" s="47"/>
      <c r="G1154" s="47"/>
      <c r="H1154" s="47"/>
      <c r="I1154" s="44"/>
    </row>
    <row r="1155" spans="1:9" ht="18">
      <c r="A1155" s="221"/>
      <c r="B1155" s="47"/>
      <c r="C1155" s="47"/>
      <c r="D1155" s="47"/>
      <c r="E1155" s="47"/>
      <c r="F1155" s="47"/>
      <c r="G1155" s="47"/>
      <c r="H1155" s="47"/>
      <c r="I1155" s="44"/>
    </row>
    <row r="1156" spans="1:9" ht="18">
      <c r="A1156" s="221"/>
      <c r="B1156" s="47"/>
      <c r="C1156" s="47"/>
      <c r="D1156" s="47"/>
      <c r="E1156" s="47"/>
      <c r="F1156" s="47"/>
      <c r="G1156" s="47"/>
      <c r="H1156" s="47"/>
      <c r="I1156" s="44"/>
    </row>
    <row r="1157" spans="1:9" ht="18">
      <c r="A1157" s="221"/>
      <c r="B1157" s="47"/>
      <c r="C1157" s="47"/>
      <c r="D1157" s="47"/>
      <c r="E1157" s="47"/>
      <c r="F1157" s="47"/>
      <c r="G1157" s="47"/>
      <c r="H1157" s="47"/>
      <c r="I1157" s="44"/>
    </row>
    <row r="1158" spans="1:9" ht="18">
      <c r="A1158" s="221"/>
      <c r="B1158" s="47"/>
      <c r="C1158" s="47"/>
      <c r="D1158" s="47"/>
      <c r="E1158" s="47"/>
      <c r="F1158" s="47"/>
      <c r="G1158" s="47"/>
      <c r="H1158" s="47"/>
      <c r="I1158" s="44"/>
    </row>
    <row r="1159" spans="1:9" ht="18">
      <c r="A1159" s="221"/>
      <c r="B1159" s="47"/>
      <c r="C1159" s="47"/>
      <c r="D1159" s="47"/>
      <c r="E1159" s="47"/>
      <c r="F1159" s="47"/>
      <c r="G1159" s="47"/>
      <c r="H1159" s="47"/>
      <c r="I1159" s="44"/>
    </row>
    <row r="1160" spans="1:9" ht="18">
      <c r="A1160" s="221"/>
      <c r="B1160" s="47"/>
      <c r="C1160" s="47"/>
      <c r="D1160" s="47"/>
      <c r="E1160" s="47"/>
      <c r="F1160" s="47"/>
      <c r="G1160" s="47"/>
      <c r="H1160" s="47"/>
      <c r="I1160" s="44"/>
    </row>
    <row r="1161" spans="1:9" ht="18">
      <c r="A1161" s="221"/>
      <c r="B1161" s="47"/>
      <c r="C1161" s="47"/>
      <c r="D1161" s="47"/>
      <c r="E1161" s="47"/>
      <c r="F1161" s="47"/>
      <c r="G1161" s="47"/>
      <c r="H1161" s="47"/>
      <c r="I1161" s="44"/>
    </row>
    <row r="1162" spans="1:9" ht="18">
      <c r="A1162" s="221"/>
      <c r="B1162" s="47"/>
      <c r="C1162" s="47"/>
      <c r="D1162" s="47"/>
      <c r="E1162" s="47"/>
      <c r="F1162" s="47"/>
      <c r="G1162" s="47"/>
      <c r="H1162" s="47"/>
      <c r="I1162" s="44"/>
    </row>
    <row r="1163" spans="1:9" ht="18">
      <c r="A1163" s="221"/>
      <c r="B1163" s="47"/>
      <c r="C1163" s="47"/>
      <c r="D1163" s="47"/>
      <c r="E1163" s="47"/>
      <c r="F1163" s="47"/>
      <c r="G1163" s="47"/>
      <c r="H1163" s="47"/>
      <c r="I1163" s="44"/>
    </row>
    <row r="1164" spans="1:9" ht="18">
      <c r="A1164" s="221"/>
      <c r="B1164" s="47"/>
      <c r="C1164" s="47"/>
      <c r="D1164" s="47"/>
      <c r="E1164" s="47"/>
      <c r="F1164" s="47"/>
      <c r="G1164" s="47"/>
      <c r="H1164" s="47"/>
      <c r="I1164" s="44"/>
    </row>
    <row r="1165" spans="1:9" ht="18">
      <c r="A1165" s="221"/>
      <c r="B1165" s="47"/>
      <c r="C1165" s="47"/>
      <c r="D1165" s="47"/>
      <c r="E1165" s="47"/>
      <c r="F1165" s="47"/>
      <c r="G1165" s="47"/>
      <c r="H1165" s="47"/>
      <c r="I1165" s="44"/>
    </row>
    <row r="1166" spans="1:9" ht="18">
      <c r="A1166" s="221"/>
      <c r="B1166" s="47"/>
      <c r="C1166" s="47"/>
      <c r="D1166" s="47"/>
      <c r="E1166" s="47"/>
      <c r="F1166" s="47"/>
      <c r="G1166" s="47"/>
      <c r="H1166" s="47"/>
      <c r="I1166" s="44"/>
    </row>
    <row r="1167" spans="1:9" ht="18">
      <c r="A1167" s="221"/>
      <c r="B1167" s="47"/>
      <c r="C1167" s="47"/>
      <c r="D1167" s="47"/>
      <c r="E1167" s="47"/>
      <c r="F1167" s="47"/>
      <c r="G1167" s="47"/>
      <c r="H1167" s="47"/>
      <c r="I1167" s="44"/>
    </row>
    <row r="1168" spans="1:9" ht="18">
      <c r="A1168" s="221"/>
      <c r="B1168" s="47"/>
      <c r="C1168" s="47"/>
      <c r="D1168" s="47"/>
      <c r="E1168" s="47"/>
      <c r="F1168" s="47"/>
      <c r="G1168" s="47"/>
      <c r="H1168" s="47"/>
      <c r="I1168" s="44"/>
    </row>
    <row r="1169" spans="1:9" ht="18">
      <c r="A1169" s="221"/>
      <c r="B1169" s="47"/>
      <c r="C1169" s="47"/>
      <c r="D1169" s="47"/>
      <c r="E1169" s="47"/>
      <c r="F1169" s="47"/>
      <c r="G1169" s="47"/>
      <c r="H1169" s="47"/>
      <c r="I1169" s="44"/>
    </row>
    <row r="1170" spans="1:9" ht="18">
      <c r="A1170" s="221"/>
      <c r="B1170" s="47"/>
      <c r="C1170" s="47"/>
      <c r="D1170" s="47"/>
      <c r="E1170" s="47"/>
      <c r="F1170" s="47"/>
      <c r="G1170" s="47"/>
      <c r="H1170" s="47"/>
      <c r="I1170" s="44"/>
    </row>
    <row r="1171" spans="1:9" ht="18">
      <c r="A1171" s="221"/>
      <c r="B1171" s="47"/>
      <c r="C1171" s="47"/>
      <c r="D1171" s="47"/>
      <c r="E1171" s="47"/>
      <c r="F1171" s="47"/>
      <c r="G1171" s="47"/>
      <c r="H1171" s="47"/>
      <c r="I1171" s="44"/>
    </row>
    <row r="1172" spans="1:9" ht="18">
      <c r="A1172" s="221"/>
      <c r="B1172" s="47"/>
      <c r="C1172" s="47"/>
      <c r="D1172" s="47"/>
      <c r="E1172" s="47"/>
      <c r="F1172" s="47"/>
      <c r="G1172" s="47"/>
      <c r="H1172" s="47"/>
      <c r="I1172" s="44"/>
    </row>
    <row r="1173" spans="1:9" ht="18">
      <c r="A1173" s="221"/>
      <c r="B1173" s="47"/>
      <c r="C1173" s="47"/>
      <c r="D1173" s="47"/>
      <c r="E1173" s="47"/>
      <c r="F1173" s="47"/>
      <c r="G1173" s="47"/>
      <c r="H1173" s="47"/>
      <c r="I1173" s="44"/>
    </row>
    <row r="1174" spans="1:9" ht="18">
      <c r="A1174" s="221"/>
      <c r="B1174" s="47"/>
      <c r="C1174" s="47"/>
      <c r="D1174" s="47"/>
      <c r="E1174" s="47"/>
      <c r="F1174" s="47"/>
      <c r="G1174" s="47"/>
      <c r="H1174" s="47"/>
      <c r="I1174" s="44"/>
    </row>
    <row r="1175" spans="1:9" ht="18">
      <c r="A1175" s="221"/>
      <c r="B1175" s="47"/>
      <c r="C1175" s="47"/>
      <c r="D1175" s="47"/>
      <c r="E1175" s="47"/>
      <c r="F1175" s="47"/>
      <c r="G1175" s="47"/>
      <c r="H1175" s="47"/>
      <c r="I1175" s="44"/>
    </row>
    <row r="1176" spans="1:9" ht="18">
      <c r="A1176" s="221"/>
      <c r="B1176" s="47"/>
      <c r="C1176" s="47"/>
      <c r="D1176" s="47"/>
      <c r="E1176" s="47"/>
      <c r="F1176" s="47"/>
      <c r="G1176" s="47"/>
      <c r="H1176" s="47"/>
      <c r="I1176" s="44"/>
    </row>
    <row r="1177" spans="1:9" ht="18">
      <c r="A1177" s="221"/>
      <c r="B1177" s="47"/>
      <c r="C1177" s="47"/>
      <c r="D1177" s="47"/>
      <c r="E1177" s="47"/>
      <c r="F1177" s="47"/>
      <c r="G1177" s="47"/>
      <c r="H1177" s="47"/>
      <c r="I1177" s="44"/>
    </row>
    <row r="1178" spans="1:9" ht="18">
      <c r="A1178" s="221"/>
      <c r="B1178" s="47"/>
      <c r="C1178" s="47"/>
      <c r="D1178" s="47"/>
      <c r="E1178" s="47"/>
      <c r="F1178" s="47"/>
      <c r="G1178" s="47"/>
      <c r="H1178" s="47"/>
      <c r="I1178" s="44"/>
    </row>
    <row r="1179" spans="1:9" ht="18">
      <c r="A1179" s="221"/>
      <c r="B1179" s="47"/>
      <c r="C1179" s="47"/>
      <c r="D1179" s="47"/>
      <c r="E1179" s="47"/>
      <c r="F1179" s="47"/>
      <c r="G1179" s="47"/>
      <c r="H1179" s="47"/>
      <c r="I1179" s="44"/>
    </row>
    <row r="1180" spans="1:9" ht="18">
      <c r="A1180" s="221"/>
      <c r="B1180" s="47"/>
      <c r="C1180" s="47"/>
      <c r="D1180" s="47"/>
      <c r="E1180" s="47"/>
      <c r="F1180" s="47"/>
      <c r="G1180" s="47"/>
      <c r="H1180" s="47"/>
      <c r="I1180" s="44"/>
    </row>
    <row r="1181" spans="1:9" ht="18">
      <c r="A1181" s="221"/>
      <c r="B1181" s="47"/>
      <c r="C1181" s="47"/>
      <c r="D1181" s="47"/>
      <c r="E1181" s="47"/>
      <c r="F1181" s="47"/>
      <c r="G1181" s="47"/>
      <c r="H1181" s="47"/>
      <c r="I1181" s="44"/>
    </row>
    <row r="1182" spans="1:9" ht="18">
      <c r="A1182" s="221"/>
      <c r="B1182" s="47"/>
      <c r="C1182" s="47"/>
      <c r="D1182" s="47"/>
      <c r="E1182" s="47"/>
      <c r="F1182" s="47"/>
      <c r="G1182" s="47"/>
      <c r="H1182" s="47"/>
      <c r="I1182" s="44"/>
    </row>
    <row r="1183" spans="1:9" ht="18">
      <c r="A1183" s="221"/>
      <c r="B1183" s="47"/>
      <c r="C1183" s="47"/>
      <c r="D1183" s="47"/>
      <c r="E1183" s="47"/>
      <c r="F1183" s="47"/>
      <c r="G1183" s="47"/>
      <c r="H1183" s="47"/>
      <c r="I1183" s="44"/>
    </row>
    <row r="1184" spans="1:9" ht="18">
      <c r="A1184" s="221"/>
      <c r="B1184" s="47"/>
      <c r="C1184" s="47"/>
      <c r="D1184" s="47"/>
      <c r="E1184" s="47"/>
      <c r="F1184" s="47"/>
      <c r="G1184" s="47"/>
      <c r="H1184" s="47"/>
      <c r="I1184" s="44"/>
    </row>
    <row r="1185" spans="1:9" ht="18">
      <c r="A1185" s="221"/>
      <c r="B1185" s="47"/>
      <c r="C1185" s="47"/>
      <c r="D1185" s="47"/>
      <c r="E1185" s="47"/>
      <c r="F1185" s="47"/>
      <c r="G1185" s="47"/>
      <c r="H1185" s="47"/>
      <c r="I1185" s="44"/>
    </row>
    <row r="1186" spans="1:9" ht="18">
      <c r="A1186" s="221"/>
      <c r="B1186" s="47"/>
      <c r="C1186" s="47"/>
      <c r="D1186" s="47"/>
      <c r="E1186" s="47"/>
      <c r="F1186" s="47"/>
      <c r="G1186" s="47"/>
      <c r="H1186" s="47"/>
      <c r="I1186" s="44"/>
    </row>
    <row r="1187" spans="1:9" ht="18">
      <c r="A1187" s="221"/>
      <c r="B1187" s="47"/>
      <c r="C1187" s="47"/>
      <c r="D1187" s="47"/>
      <c r="E1187" s="47"/>
      <c r="F1187" s="47"/>
      <c r="G1187" s="47"/>
      <c r="H1187" s="47"/>
      <c r="I1187" s="44"/>
    </row>
    <row r="1188" spans="1:9" ht="18">
      <c r="A1188" s="221"/>
      <c r="B1188" s="47"/>
      <c r="C1188" s="47"/>
      <c r="D1188" s="47"/>
      <c r="E1188" s="47"/>
      <c r="F1188" s="47"/>
      <c r="G1188" s="47"/>
      <c r="H1188" s="47"/>
      <c r="I1188" s="44"/>
    </row>
  </sheetData>
  <sheetProtection/>
  <mergeCells count="4">
    <mergeCell ref="A3:K3"/>
    <mergeCell ref="E1:K1"/>
    <mergeCell ref="A922:I922"/>
    <mergeCell ref="I4:K4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headerFooter alignWithMargins="0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L43"/>
  <sheetViews>
    <sheetView zoomScalePageLayoutView="0" workbookViewId="0" topLeftCell="B1">
      <selection activeCell="G1" sqref="G1:J1"/>
    </sheetView>
  </sheetViews>
  <sheetFormatPr defaultColWidth="9.125" defaultRowHeight="12.75"/>
  <cols>
    <col min="1" max="1" width="1.12109375" style="3" hidden="1" customWidth="1"/>
    <col min="2" max="2" width="52.125" style="3" customWidth="1"/>
    <col min="3" max="3" width="8.00390625" style="4" customWidth="1"/>
    <col min="4" max="4" width="8.75390625" style="4" customWidth="1"/>
    <col min="5" max="5" width="13.375" style="11" customWidth="1"/>
    <col min="6" max="6" width="12.00390625" style="3" customWidth="1"/>
    <col min="7" max="7" width="11.875" style="3" customWidth="1"/>
    <col min="8" max="8" width="11.75390625" style="3" customWidth="1"/>
    <col min="9" max="9" width="9.125" style="3" customWidth="1"/>
    <col min="10" max="10" width="10.25390625" style="3" customWidth="1"/>
    <col min="11" max="16384" width="9.125" style="3" customWidth="1"/>
  </cols>
  <sheetData>
    <row r="1" spans="7:10" ht="99" customHeight="1">
      <c r="G1" s="256" t="s">
        <v>512</v>
      </c>
      <c r="H1" s="256"/>
      <c r="I1" s="256"/>
      <c r="J1" s="256"/>
    </row>
    <row r="2" spans="2:10" ht="45.75" customHeight="1">
      <c r="B2" s="241" t="s">
        <v>434</v>
      </c>
      <c r="C2" s="241"/>
      <c r="D2" s="241"/>
      <c r="E2" s="241"/>
      <c r="F2" s="241"/>
      <c r="G2" s="241"/>
      <c r="H2" s="241"/>
      <c r="I2" s="241"/>
      <c r="J2" s="241"/>
    </row>
    <row r="3" ht="15.75">
      <c r="J3" s="132" t="s">
        <v>81</v>
      </c>
    </row>
    <row r="4" spans="2:10" ht="38.25">
      <c r="B4" s="257" t="s">
        <v>50</v>
      </c>
      <c r="C4" s="258" t="s">
        <v>483</v>
      </c>
      <c r="D4" s="258" t="s">
        <v>253</v>
      </c>
      <c r="E4" s="183" t="s">
        <v>256</v>
      </c>
      <c r="F4" s="183" t="s">
        <v>109</v>
      </c>
      <c r="G4" s="155" t="s">
        <v>484</v>
      </c>
      <c r="H4" s="155" t="s">
        <v>256</v>
      </c>
      <c r="I4" s="155" t="s">
        <v>109</v>
      </c>
      <c r="J4" s="155" t="s">
        <v>485</v>
      </c>
    </row>
    <row r="5" spans="2:10" ht="15">
      <c r="B5" s="257"/>
      <c r="C5" s="258"/>
      <c r="D5" s="258"/>
      <c r="E5" s="259" t="s">
        <v>165</v>
      </c>
      <c r="F5" s="259"/>
      <c r="G5" s="259"/>
      <c r="H5" s="255" t="s">
        <v>433</v>
      </c>
      <c r="I5" s="255"/>
      <c r="J5" s="255"/>
    </row>
    <row r="6" spans="2:10" s="5" customFormat="1" ht="15.75">
      <c r="B6" s="65" t="s">
        <v>125</v>
      </c>
      <c r="C6" s="66" t="s">
        <v>68</v>
      </c>
      <c r="D6" s="66"/>
      <c r="E6" s="160">
        <f>SUM(E7:E13)</f>
        <v>54374.799999999996</v>
      </c>
      <c r="F6" s="160">
        <f>SUM(F7:F13)</f>
        <v>0</v>
      </c>
      <c r="G6" s="153">
        <f>E6+F6</f>
        <v>54374.799999999996</v>
      </c>
      <c r="H6" s="160">
        <f>SUM(H7:H13)</f>
        <v>54237.799999999996</v>
      </c>
      <c r="I6" s="160">
        <f>SUM(I7:I13)</f>
        <v>0</v>
      </c>
      <c r="J6" s="153">
        <f>H6+I6</f>
        <v>54237.799999999996</v>
      </c>
    </row>
    <row r="7" spans="2:10" ht="15.75">
      <c r="B7" s="67" t="s">
        <v>128</v>
      </c>
      <c r="C7" s="68" t="s">
        <v>68</v>
      </c>
      <c r="D7" s="68" t="s">
        <v>74</v>
      </c>
      <c r="E7" s="93">
        <f>'р.пр.ц.ст.прил 8'!H10</f>
        <v>1507</v>
      </c>
      <c r="F7" s="93">
        <f>'р.пр.ц.ст.прил 8'!I10</f>
        <v>0</v>
      </c>
      <c r="G7" s="153">
        <f aca="true" t="shared" si="0" ref="G7:G42">E7+F7</f>
        <v>1507</v>
      </c>
      <c r="H7" s="93">
        <f>'р.пр.ц.ст.прил 8'!K10</f>
        <v>1507</v>
      </c>
      <c r="I7" s="93">
        <f>'р.пр.ц.ст.прил 8'!L10</f>
        <v>0</v>
      </c>
      <c r="J7" s="153">
        <f aca="true" t="shared" si="1" ref="J7:J42">H7+I7</f>
        <v>1507</v>
      </c>
    </row>
    <row r="8" spans="2:10" ht="15.75">
      <c r="B8" s="69" t="s">
        <v>129</v>
      </c>
      <c r="C8" s="68" t="s">
        <v>68</v>
      </c>
      <c r="D8" s="68" t="s">
        <v>69</v>
      </c>
      <c r="E8" s="93">
        <f>'р.пр.ц.ст.прил 8'!H16</f>
        <v>2791.7</v>
      </c>
      <c r="F8" s="93">
        <f>'р.пр.ц.ст.прил 8'!I16</f>
        <v>0</v>
      </c>
      <c r="G8" s="153">
        <f t="shared" si="0"/>
        <v>2791.7</v>
      </c>
      <c r="H8" s="93">
        <f>'р.пр.ц.ст.прил 8'!K16</f>
        <v>2791.7</v>
      </c>
      <c r="I8" s="93">
        <f>'р.пр.ц.ст.прил 8'!L16</f>
        <v>0</v>
      </c>
      <c r="J8" s="153">
        <f t="shared" si="1"/>
        <v>2791.7</v>
      </c>
    </row>
    <row r="9" spans="2:10" ht="31.5">
      <c r="B9" s="67" t="s">
        <v>51</v>
      </c>
      <c r="C9" s="68" t="s">
        <v>68</v>
      </c>
      <c r="D9" s="68" t="s">
        <v>71</v>
      </c>
      <c r="E9" s="93">
        <f>'р.пр.ц.ст.прил 8'!H32</f>
        <v>31169.1</v>
      </c>
      <c r="F9" s="93">
        <f>'р.пр.ц.ст.прил 8'!I32</f>
        <v>0</v>
      </c>
      <c r="G9" s="153">
        <f t="shared" si="0"/>
        <v>31169.1</v>
      </c>
      <c r="H9" s="93">
        <f>'р.пр.ц.ст.прил 8'!K32</f>
        <v>31139.1</v>
      </c>
      <c r="I9" s="93">
        <f>'р.пр.ц.ст.прил 8'!L32</f>
        <v>0</v>
      </c>
      <c r="J9" s="153">
        <f t="shared" si="1"/>
        <v>31139.1</v>
      </c>
    </row>
    <row r="10" spans="2:10" ht="15.75">
      <c r="B10" s="67" t="s">
        <v>453</v>
      </c>
      <c r="C10" s="68" t="s">
        <v>68</v>
      </c>
      <c r="D10" s="68" t="s">
        <v>73</v>
      </c>
      <c r="E10" s="93">
        <f>'р.пр.ц.ст.прил 8'!H53</f>
        <v>27</v>
      </c>
      <c r="F10" s="93">
        <f>'р.пр.ц.ст.прил 8'!I53</f>
        <v>0</v>
      </c>
      <c r="G10" s="153">
        <f t="shared" si="0"/>
        <v>27</v>
      </c>
      <c r="H10" s="93">
        <f>'р.пр.ц.ст.прил 8'!K53</f>
        <v>43</v>
      </c>
      <c r="I10" s="93">
        <f>'р.пр.ц.ст.прил 8'!L53</f>
        <v>0</v>
      </c>
      <c r="J10" s="153">
        <f t="shared" si="1"/>
        <v>43</v>
      </c>
    </row>
    <row r="11" spans="2:10" ht="15.75">
      <c r="B11" s="67" t="s">
        <v>52</v>
      </c>
      <c r="C11" s="68" t="s">
        <v>68</v>
      </c>
      <c r="D11" s="68" t="s">
        <v>76</v>
      </c>
      <c r="E11" s="93">
        <f>'р.пр.ц.ст.прил 8'!H59</f>
        <v>6254.2</v>
      </c>
      <c r="F11" s="93">
        <f>'р.пр.ц.ст.прил 8'!I59</f>
        <v>0</v>
      </c>
      <c r="G11" s="153">
        <f t="shared" si="0"/>
        <v>6254.2</v>
      </c>
      <c r="H11" s="93">
        <f>'р.пр.ц.ст.прил 8'!K59</f>
        <v>6254.2</v>
      </c>
      <c r="I11" s="93">
        <f>'р.пр.ц.ст.прил 8'!L59</f>
        <v>0</v>
      </c>
      <c r="J11" s="153">
        <f t="shared" si="1"/>
        <v>6254.2</v>
      </c>
    </row>
    <row r="12" spans="2:10" ht="15.75">
      <c r="B12" s="67" t="s">
        <v>53</v>
      </c>
      <c r="C12" s="68" t="s">
        <v>68</v>
      </c>
      <c r="D12" s="68" t="s">
        <v>86</v>
      </c>
      <c r="E12" s="93">
        <f>'р.пр.ц.ст.прил 8'!H71</f>
        <v>100</v>
      </c>
      <c r="F12" s="93">
        <f>'р.пр.ц.ст.прил 8'!I71</f>
        <v>0</v>
      </c>
      <c r="G12" s="153">
        <f t="shared" si="0"/>
        <v>100</v>
      </c>
      <c r="H12" s="93">
        <f>'р.пр.ц.ст.прил 8'!K71</f>
        <v>100</v>
      </c>
      <c r="I12" s="93">
        <f>'р.пр.ц.ст.прил 8'!L71</f>
        <v>0</v>
      </c>
      <c r="J12" s="153">
        <f t="shared" si="1"/>
        <v>100</v>
      </c>
    </row>
    <row r="13" spans="2:10" ht="15.75">
      <c r="B13" s="67" t="s">
        <v>54</v>
      </c>
      <c r="C13" s="68" t="s">
        <v>68</v>
      </c>
      <c r="D13" s="68" t="s">
        <v>111</v>
      </c>
      <c r="E13" s="93">
        <f>'р.пр.ц.ст.прил 8'!H77</f>
        <v>12525.800000000001</v>
      </c>
      <c r="F13" s="93">
        <f>'р.пр.ц.ст.прил 8'!I77</f>
        <v>0</v>
      </c>
      <c r="G13" s="153">
        <f t="shared" si="0"/>
        <v>12525.800000000001</v>
      </c>
      <c r="H13" s="93">
        <f>'р.пр.ц.ст.прил 8'!K77</f>
        <v>12402.800000000001</v>
      </c>
      <c r="I13" s="93">
        <f>'р.пр.ц.ст.прил 8'!L77</f>
        <v>0</v>
      </c>
      <c r="J13" s="153">
        <f t="shared" si="1"/>
        <v>12402.800000000001</v>
      </c>
    </row>
    <row r="14" spans="2:142" s="5" customFormat="1" ht="15.75">
      <c r="B14" s="65" t="s">
        <v>55</v>
      </c>
      <c r="C14" s="66" t="s">
        <v>71</v>
      </c>
      <c r="D14" s="66"/>
      <c r="E14" s="90">
        <f>SUM(E15:E17)</f>
        <v>29008.9</v>
      </c>
      <c r="F14" s="90">
        <f>SUM(F15:F17)</f>
        <v>0</v>
      </c>
      <c r="G14" s="153">
        <f t="shared" si="0"/>
        <v>29008.9</v>
      </c>
      <c r="H14" s="90">
        <f>SUM(H15:H17)</f>
        <v>3998.9</v>
      </c>
      <c r="I14" s="90">
        <f>SUM(I15:I17)</f>
        <v>0</v>
      </c>
      <c r="J14" s="153">
        <f t="shared" si="1"/>
        <v>3998.9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7" t="s">
        <v>230</v>
      </c>
      <c r="C15" s="68" t="s">
        <v>71</v>
      </c>
      <c r="D15" s="68" t="s">
        <v>72</v>
      </c>
      <c r="E15" s="93">
        <f>'р.пр.ц.ст.прил 8'!H159</f>
        <v>0.4</v>
      </c>
      <c r="F15" s="93">
        <f>'р.пр.ц.ст.прил 8'!I159</f>
        <v>0</v>
      </c>
      <c r="G15" s="153">
        <f t="shared" si="0"/>
        <v>0.4</v>
      </c>
      <c r="H15" s="93">
        <f>'р.пр.ц.ст.прил 8'!K159</f>
        <v>0.4</v>
      </c>
      <c r="I15" s="93">
        <f>'р.пр.ц.ст.прил 8'!L159</f>
        <v>0</v>
      </c>
      <c r="J15" s="153">
        <f t="shared" si="1"/>
        <v>0.4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7" t="s">
        <v>122</v>
      </c>
      <c r="C16" s="68" t="s">
        <v>71</v>
      </c>
      <c r="D16" s="68" t="s">
        <v>70</v>
      </c>
      <c r="E16" s="93">
        <f>'р.пр.ц.ст.прил 8'!H165</f>
        <v>28798.5</v>
      </c>
      <c r="F16" s="93">
        <f>'р.пр.ц.ст.прил 8'!I165</f>
        <v>0</v>
      </c>
      <c r="G16" s="153">
        <f t="shared" si="0"/>
        <v>28798.5</v>
      </c>
      <c r="H16" s="93">
        <f>'р.пр.ц.ст.прил 8'!K165</f>
        <v>3798.5</v>
      </c>
      <c r="I16" s="93">
        <f>'р.пр.ц.ст.прил 8'!L165</f>
        <v>0</v>
      </c>
      <c r="J16" s="153">
        <f t="shared" si="1"/>
        <v>3798.5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1:142" s="8" customFormat="1" ht="31.5">
      <c r="A17" s="7"/>
      <c r="B17" s="67" t="s">
        <v>87</v>
      </c>
      <c r="C17" s="68" t="s">
        <v>71</v>
      </c>
      <c r="D17" s="68" t="s">
        <v>83</v>
      </c>
      <c r="E17" s="93">
        <f>'р.пр.ц.ст.прил 8'!H181</f>
        <v>210</v>
      </c>
      <c r="F17" s="93">
        <f>'р.пр.ц.ст.прил 8'!I181</f>
        <v>0</v>
      </c>
      <c r="G17" s="153">
        <f t="shared" si="0"/>
        <v>210</v>
      </c>
      <c r="H17" s="93">
        <f>'р.пр.ц.ст.прил 8'!K181</f>
        <v>200</v>
      </c>
      <c r="I17" s="93">
        <f>'р.пр.ц.ст.прил 8'!L181</f>
        <v>0</v>
      </c>
      <c r="J17" s="153">
        <f t="shared" si="1"/>
        <v>200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</row>
    <row r="18" spans="2:142" s="5" customFormat="1" ht="15.75">
      <c r="B18" s="65" t="s">
        <v>56</v>
      </c>
      <c r="C18" s="66" t="s">
        <v>73</v>
      </c>
      <c r="D18" s="66"/>
      <c r="E18" s="90">
        <f>SUM(E19:E22)</f>
        <v>26657.199999999997</v>
      </c>
      <c r="F18" s="90">
        <f>SUM(F19:F22)</f>
        <v>0</v>
      </c>
      <c r="G18" s="153">
        <f t="shared" si="0"/>
        <v>26657.199999999997</v>
      </c>
      <c r="H18" s="90">
        <f>SUM(H19:H22)</f>
        <v>27207.199999999997</v>
      </c>
      <c r="I18" s="90">
        <f>SUM(I19:I22)</f>
        <v>0</v>
      </c>
      <c r="J18" s="153">
        <f t="shared" si="1"/>
        <v>27207.199999999997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2:142" ht="15.75">
      <c r="B19" s="67" t="s">
        <v>57</v>
      </c>
      <c r="C19" s="68" t="s">
        <v>73</v>
      </c>
      <c r="D19" s="68" t="s">
        <v>68</v>
      </c>
      <c r="E19" s="93">
        <f>'р.пр.ц.ст.прил 8'!H199</f>
        <v>2066</v>
      </c>
      <c r="F19" s="93">
        <f>'р.пр.ц.ст.прил 8'!I199</f>
        <v>0</v>
      </c>
      <c r="G19" s="153">
        <f t="shared" si="0"/>
        <v>2066</v>
      </c>
      <c r="H19" s="93">
        <f>'р.пр.ц.ст.прил 8'!K199</f>
        <v>2066</v>
      </c>
      <c r="I19" s="93">
        <f>'р.пр.ц.ст.прил 8'!L199</f>
        <v>0</v>
      </c>
      <c r="J19" s="153">
        <f t="shared" si="1"/>
        <v>2066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</row>
    <row r="20" spans="2:142" ht="15.75">
      <c r="B20" s="67" t="s">
        <v>58</v>
      </c>
      <c r="C20" s="68" t="s">
        <v>73</v>
      </c>
      <c r="D20" s="68" t="s">
        <v>74</v>
      </c>
      <c r="E20" s="93">
        <f>'р.пр.ц.ст.прил 8'!H205</f>
        <v>2880</v>
      </c>
      <c r="F20" s="93">
        <f>'р.пр.ц.ст.прил 8'!I205</f>
        <v>0</v>
      </c>
      <c r="G20" s="153">
        <f t="shared" si="0"/>
        <v>2880</v>
      </c>
      <c r="H20" s="93">
        <f>'р.пр.ц.ст.прил 8'!K205</f>
        <v>3430</v>
      </c>
      <c r="I20" s="93">
        <f>'р.пр.ц.ст.прил 8'!L205</f>
        <v>0</v>
      </c>
      <c r="J20" s="153">
        <f t="shared" si="1"/>
        <v>3430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15.75">
      <c r="B21" s="67" t="s">
        <v>85</v>
      </c>
      <c r="C21" s="68" t="s">
        <v>73</v>
      </c>
      <c r="D21" s="68" t="s">
        <v>69</v>
      </c>
      <c r="E21" s="93">
        <f>'р.пр.ц.ст.прил 8'!H215</f>
        <v>21401.6</v>
      </c>
      <c r="F21" s="93">
        <f>'р.пр.ц.ст.прил 8'!I215</f>
        <v>0</v>
      </c>
      <c r="G21" s="153">
        <f t="shared" si="0"/>
        <v>21401.6</v>
      </c>
      <c r="H21" s="93">
        <f>'р.пр.ц.ст.прил 8'!K215</f>
        <v>21401.6</v>
      </c>
      <c r="I21" s="93">
        <f>'р.пр.ц.ст.прил 8'!L215</f>
        <v>0</v>
      </c>
      <c r="J21" s="153">
        <f t="shared" si="1"/>
        <v>21401.6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31.5">
      <c r="B22" s="97" t="s">
        <v>282</v>
      </c>
      <c r="C22" s="68" t="s">
        <v>73</v>
      </c>
      <c r="D22" s="68" t="s">
        <v>73</v>
      </c>
      <c r="E22" s="93">
        <f>'р.пр.ц.ст.прил 8'!H244</f>
        <v>309.6</v>
      </c>
      <c r="F22" s="93">
        <f>'р.пр.ц.ст.прил 8'!I244</f>
        <v>0</v>
      </c>
      <c r="G22" s="153">
        <f t="shared" si="0"/>
        <v>309.6</v>
      </c>
      <c r="H22" s="93">
        <f>'р.пр.ц.ст.прил 8'!K244</f>
        <v>309.6</v>
      </c>
      <c r="I22" s="93">
        <f>'р.пр.ц.ст.прил 8'!L244</f>
        <v>0</v>
      </c>
      <c r="J22" s="153">
        <f t="shared" si="1"/>
        <v>309.6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0" s="5" customFormat="1" ht="15.75">
      <c r="B23" s="65" t="s">
        <v>59</v>
      </c>
      <c r="C23" s="66" t="s">
        <v>75</v>
      </c>
      <c r="D23" s="66"/>
      <c r="E23" s="90">
        <f>SUM(E24:E28)</f>
        <v>544416.8</v>
      </c>
      <c r="F23" s="90">
        <f>SUM(F24:F28)</f>
        <v>0</v>
      </c>
      <c r="G23" s="153">
        <f t="shared" si="0"/>
        <v>544416.8</v>
      </c>
      <c r="H23" s="90">
        <f>SUM(H24:H28)</f>
        <v>462235.29999999993</v>
      </c>
      <c r="I23" s="90">
        <f>SUM(I24:I28)</f>
        <v>0</v>
      </c>
      <c r="J23" s="153">
        <f t="shared" si="1"/>
        <v>462235.29999999993</v>
      </c>
    </row>
    <row r="24" spans="2:10" ht="15.75">
      <c r="B24" s="67" t="s">
        <v>60</v>
      </c>
      <c r="C24" s="68" t="s">
        <v>75</v>
      </c>
      <c r="D24" s="68" t="s">
        <v>68</v>
      </c>
      <c r="E24" s="93">
        <f>'р.пр.ц.ст.прил 8'!H260</f>
        <v>180355.6</v>
      </c>
      <c r="F24" s="93">
        <f>'р.пр.ц.ст.прил 8'!I260</f>
        <v>0</v>
      </c>
      <c r="G24" s="153">
        <f t="shared" si="0"/>
        <v>180355.6</v>
      </c>
      <c r="H24" s="93">
        <f>'р.пр.ц.ст.прил 8'!K260</f>
        <v>180105.4</v>
      </c>
      <c r="I24" s="93">
        <f>'р.пр.ц.ст.прил 8'!L260</f>
        <v>0</v>
      </c>
      <c r="J24" s="153">
        <f t="shared" si="1"/>
        <v>180105.4</v>
      </c>
    </row>
    <row r="25" spans="2:10" ht="15.75">
      <c r="B25" s="67" t="s">
        <v>61</v>
      </c>
      <c r="C25" s="68" t="s">
        <v>75</v>
      </c>
      <c r="D25" s="68" t="s">
        <v>74</v>
      </c>
      <c r="E25" s="93">
        <f>'р.пр.ц.ст.прил 8'!H284</f>
        <v>302489.10000000003</v>
      </c>
      <c r="F25" s="93">
        <f>'р.пр.ц.ст.прил 8'!I284</f>
        <v>0</v>
      </c>
      <c r="G25" s="153">
        <f t="shared" si="0"/>
        <v>302489.10000000003</v>
      </c>
      <c r="H25" s="93">
        <f>'р.пр.ц.ст.прил 8'!K284</f>
        <v>220557.8</v>
      </c>
      <c r="I25" s="93">
        <f>'р.пр.ц.ст.прил 8'!L284</f>
        <v>0</v>
      </c>
      <c r="J25" s="153">
        <f t="shared" si="1"/>
        <v>220557.8</v>
      </c>
    </row>
    <row r="26" spans="2:10" ht="15.75">
      <c r="B26" s="67" t="s">
        <v>445</v>
      </c>
      <c r="C26" s="68" t="s">
        <v>75</v>
      </c>
      <c r="D26" s="68" t="s">
        <v>69</v>
      </c>
      <c r="E26" s="93">
        <f>'р.пр.ц.ст.прил 8'!H323</f>
        <v>39343</v>
      </c>
      <c r="F26" s="93">
        <f>'р.пр.ц.ст.прил 8'!I323</f>
        <v>0</v>
      </c>
      <c r="G26" s="153">
        <f t="shared" si="0"/>
        <v>39343</v>
      </c>
      <c r="H26" s="93">
        <f>'р.пр.ц.ст.прил 8'!K323</f>
        <v>39343</v>
      </c>
      <c r="I26" s="93">
        <f>'р.пр.ц.ст.прил 8'!L323</f>
        <v>0</v>
      </c>
      <c r="J26" s="153">
        <f t="shared" si="1"/>
        <v>39343</v>
      </c>
    </row>
    <row r="27" spans="2:10" ht="15.75">
      <c r="B27" s="67" t="s">
        <v>62</v>
      </c>
      <c r="C27" s="68" t="s">
        <v>75</v>
      </c>
      <c r="D27" s="68" t="s">
        <v>75</v>
      </c>
      <c r="E27" s="93">
        <f>'р.пр.ц.ст.прил 8'!H345</f>
        <v>2000</v>
      </c>
      <c r="F27" s="93">
        <f>'р.пр.ц.ст.прил 8'!I345</f>
        <v>0</v>
      </c>
      <c r="G27" s="153">
        <f t="shared" si="0"/>
        <v>2000</v>
      </c>
      <c r="H27" s="93">
        <f>'р.пр.ц.ст.прил 8'!K345</f>
        <v>2000</v>
      </c>
      <c r="I27" s="93">
        <f>'р.пр.ц.ст.прил 8'!L345</f>
        <v>0</v>
      </c>
      <c r="J27" s="153">
        <f t="shared" si="1"/>
        <v>2000</v>
      </c>
    </row>
    <row r="28" spans="2:10" ht="15.75">
      <c r="B28" s="67" t="s">
        <v>63</v>
      </c>
      <c r="C28" s="68" t="s">
        <v>75</v>
      </c>
      <c r="D28" s="68" t="s">
        <v>70</v>
      </c>
      <c r="E28" s="93">
        <f>'р.пр.ц.ст.прил 8'!H353</f>
        <v>20229.1</v>
      </c>
      <c r="F28" s="93">
        <f>'р.пр.ц.ст.прил 8'!I353</f>
        <v>0</v>
      </c>
      <c r="G28" s="153">
        <f t="shared" si="0"/>
        <v>20229.1</v>
      </c>
      <c r="H28" s="93">
        <f>'р.пр.ц.ст.прил 8'!K353</f>
        <v>20229.1</v>
      </c>
      <c r="I28" s="93">
        <f>'р.пр.ц.ст.прил 8'!L353</f>
        <v>0</v>
      </c>
      <c r="J28" s="153">
        <f t="shared" si="1"/>
        <v>20229.1</v>
      </c>
    </row>
    <row r="29" spans="2:10" s="5" customFormat="1" ht="15.75">
      <c r="B29" s="65" t="s">
        <v>113</v>
      </c>
      <c r="C29" s="66" t="s">
        <v>72</v>
      </c>
      <c r="D29" s="66"/>
      <c r="E29" s="90">
        <f>SUM(E30:E31)</f>
        <v>26423</v>
      </c>
      <c r="F29" s="90">
        <f>SUM(F30:F31)</f>
        <v>0</v>
      </c>
      <c r="G29" s="153">
        <f t="shared" si="0"/>
        <v>26423</v>
      </c>
      <c r="H29" s="90">
        <f>SUM(H30:H31)</f>
        <v>26393</v>
      </c>
      <c r="I29" s="90">
        <f>SUM(I30:I31)</f>
        <v>0</v>
      </c>
      <c r="J29" s="153">
        <f t="shared" si="1"/>
        <v>26393</v>
      </c>
    </row>
    <row r="30" spans="2:10" ht="15.75">
      <c r="B30" s="67" t="s">
        <v>64</v>
      </c>
      <c r="C30" s="68" t="s">
        <v>72</v>
      </c>
      <c r="D30" s="68" t="s">
        <v>68</v>
      </c>
      <c r="E30" s="93">
        <f>'р.пр.ц.ст.прил 8'!H397</f>
        <v>19590.8</v>
      </c>
      <c r="F30" s="93">
        <f>'р.пр.ц.ст.прил 8'!I397</f>
        <v>0</v>
      </c>
      <c r="G30" s="153">
        <f t="shared" si="0"/>
        <v>19590.8</v>
      </c>
      <c r="H30" s="93">
        <f>'р.пр.ц.ст.прил 8'!K397</f>
        <v>19560.8</v>
      </c>
      <c r="I30" s="93">
        <f>'р.пр.ц.ст.прил 8'!L397</f>
        <v>0</v>
      </c>
      <c r="J30" s="153">
        <f t="shared" si="1"/>
        <v>19560.8</v>
      </c>
    </row>
    <row r="31" spans="2:10" ht="31.5">
      <c r="B31" s="67" t="s">
        <v>114</v>
      </c>
      <c r="C31" s="68" t="s">
        <v>72</v>
      </c>
      <c r="D31" s="68" t="s">
        <v>71</v>
      </c>
      <c r="E31" s="93">
        <f>'р.пр.ц.ст.прил 8'!H445</f>
        <v>6832.2</v>
      </c>
      <c r="F31" s="93">
        <f>'р.пр.ц.ст.прил 8'!I445</f>
        <v>0</v>
      </c>
      <c r="G31" s="153">
        <f t="shared" si="0"/>
        <v>6832.2</v>
      </c>
      <c r="H31" s="93">
        <f>'р.пр.ц.ст.прил 8'!K445</f>
        <v>6832.2</v>
      </c>
      <c r="I31" s="93">
        <f>'р.пр.ц.ст.прил 8'!L445</f>
        <v>0</v>
      </c>
      <c r="J31" s="153">
        <f t="shared" si="1"/>
        <v>6832.2</v>
      </c>
    </row>
    <row r="32" spans="2:10" s="5" customFormat="1" ht="15.75">
      <c r="B32" s="65" t="s">
        <v>65</v>
      </c>
      <c r="C32" s="66">
        <v>10</v>
      </c>
      <c r="D32" s="66"/>
      <c r="E32" s="90">
        <f>SUM(E33:E36)</f>
        <v>40784.1</v>
      </c>
      <c r="F32" s="90">
        <f>SUM(F33:F36)</f>
        <v>0</v>
      </c>
      <c r="G32" s="153">
        <f t="shared" si="0"/>
        <v>40784.1</v>
      </c>
      <c r="H32" s="90">
        <f>SUM(H33:H36)</f>
        <v>41325.5</v>
      </c>
      <c r="I32" s="90">
        <f>SUM(I33:I36)</f>
        <v>0</v>
      </c>
      <c r="J32" s="153">
        <f t="shared" si="1"/>
        <v>41325.5</v>
      </c>
    </row>
    <row r="33" spans="2:10" ht="15.75">
      <c r="B33" s="67" t="s">
        <v>66</v>
      </c>
      <c r="C33" s="68">
        <v>10</v>
      </c>
      <c r="D33" s="68" t="s">
        <v>68</v>
      </c>
      <c r="E33" s="93">
        <f>'р.пр.ц.ст.прил 8'!H470</f>
        <v>7200</v>
      </c>
      <c r="F33" s="93">
        <f>'р.пр.ц.ст.прил 8'!I470</f>
        <v>0</v>
      </c>
      <c r="G33" s="153">
        <f t="shared" si="0"/>
        <v>7200</v>
      </c>
      <c r="H33" s="93">
        <f>'р.пр.ц.ст.прил 8'!K470</f>
        <v>7200</v>
      </c>
      <c r="I33" s="93">
        <f>'р.пр.ц.ст.прил 8'!L470</f>
        <v>0</v>
      </c>
      <c r="J33" s="153">
        <f t="shared" si="1"/>
        <v>7200</v>
      </c>
    </row>
    <row r="34" spans="2:10" ht="15.75">
      <c r="B34" s="67" t="s">
        <v>80</v>
      </c>
      <c r="C34" s="68">
        <v>10</v>
      </c>
      <c r="D34" s="68" t="s">
        <v>69</v>
      </c>
      <c r="E34" s="93">
        <f>'р.пр.ц.ст.прил 8'!H476</f>
        <v>132</v>
      </c>
      <c r="F34" s="93">
        <f>'р.пр.ц.ст.прил 8'!I476</f>
        <v>0</v>
      </c>
      <c r="G34" s="153">
        <f t="shared" si="0"/>
        <v>132</v>
      </c>
      <c r="H34" s="93">
        <f>'р.пр.ц.ст.прил 8'!K476</f>
        <v>649.3</v>
      </c>
      <c r="I34" s="93">
        <f>'р.пр.ц.ст.прил 8'!L476</f>
        <v>0</v>
      </c>
      <c r="J34" s="153">
        <f t="shared" si="1"/>
        <v>649.3</v>
      </c>
    </row>
    <row r="35" spans="2:10" ht="15.75">
      <c r="B35" s="67" t="s">
        <v>123</v>
      </c>
      <c r="C35" s="68">
        <v>10</v>
      </c>
      <c r="D35" s="68" t="s">
        <v>71</v>
      </c>
      <c r="E35" s="93">
        <f>'р.пр.ц.ст.прил 8'!H490</f>
        <v>31027.1</v>
      </c>
      <c r="F35" s="93">
        <f>'р.пр.ц.ст.прил 8'!I490</f>
        <v>0</v>
      </c>
      <c r="G35" s="153">
        <f t="shared" si="0"/>
        <v>31027.1</v>
      </c>
      <c r="H35" s="93">
        <f>'р.пр.ц.ст.прил 8'!K490</f>
        <v>31051.199999999997</v>
      </c>
      <c r="I35" s="93">
        <f>'р.пр.ц.ст.прил 8'!L490</f>
        <v>0</v>
      </c>
      <c r="J35" s="153">
        <f t="shared" si="1"/>
        <v>31051.199999999997</v>
      </c>
    </row>
    <row r="36" spans="2:10" ht="15.75">
      <c r="B36" s="67" t="s">
        <v>67</v>
      </c>
      <c r="C36" s="68">
        <v>10</v>
      </c>
      <c r="D36" s="68" t="s">
        <v>76</v>
      </c>
      <c r="E36" s="93">
        <f>'р.пр.ц.ст.прил 8'!H533</f>
        <v>2425</v>
      </c>
      <c r="F36" s="93">
        <f>'р.пр.ц.ст.прил 8'!I533</f>
        <v>0</v>
      </c>
      <c r="G36" s="153">
        <f t="shared" si="0"/>
        <v>2425</v>
      </c>
      <c r="H36" s="93">
        <f>'р.пр.ц.ст.прил 8'!K533</f>
        <v>2425</v>
      </c>
      <c r="I36" s="93">
        <f>'р.пр.ц.ст.прил 8'!L533</f>
        <v>0</v>
      </c>
      <c r="J36" s="153">
        <f t="shared" si="1"/>
        <v>2425</v>
      </c>
    </row>
    <row r="37" spans="2:10" ht="15.75">
      <c r="B37" s="65" t="s">
        <v>99</v>
      </c>
      <c r="C37" s="66" t="s">
        <v>86</v>
      </c>
      <c r="D37" s="66"/>
      <c r="E37" s="90">
        <f>E38</f>
        <v>6800</v>
      </c>
      <c r="F37" s="90">
        <f>F38</f>
        <v>0</v>
      </c>
      <c r="G37" s="153">
        <f t="shared" si="0"/>
        <v>6800</v>
      </c>
      <c r="H37" s="90">
        <f>H38</f>
        <v>6800</v>
      </c>
      <c r="I37" s="90">
        <f>I38</f>
        <v>0</v>
      </c>
      <c r="J37" s="153">
        <f t="shared" si="1"/>
        <v>6800</v>
      </c>
    </row>
    <row r="38" spans="2:10" ht="15.75">
      <c r="B38" s="67" t="s">
        <v>112</v>
      </c>
      <c r="C38" s="68" t="s">
        <v>86</v>
      </c>
      <c r="D38" s="68" t="s">
        <v>74</v>
      </c>
      <c r="E38" s="93">
        <f>'р.пр.ц.ст.прил 8'!H545</f>
        <v>6800</v>
      </c>
      <c r="F38" s="93">
        <f>'р.пр.ц.ст.прил 8'!I545</f>
        <v>0</v>
      </c>
      <c r="G38" s="153">
        <f t="shared" si="0"/>
        <v>6800</v>
      </c>
      <c r="H38" s="93">
        <f>'р.пр.ц.ст.прил 8'!K545</f>
        <v>6800</v>
      </c>
      <c r="I38" s="93">
        <f>'р.пр.ц.ст.прил 8'!L545</f>
        <v>0</v>
      </c>
      <c r="J38" s="153">
        <f t="shared" si="1"/>
        <v>6800</v>
      </c>
    </row>
    <row r="39" spans="2:10" ht="31.5">
      <c r="B39" s="88" t="s">
        <v>254</v>
      </c>
      <c r="C39" s="89" t="s">
        <v>111</v>
      </c>
      <c r="D39" s="89"/>
      <c r="E39" s="90">
        <f>E40</f>
        <v>7225</v>
      </c>
      <c r="F39" s="90">
        <f>F40</f>
        <v>0</v>
      </c>
      <c r="G39" s="153">
        <f t="shared" si="0"/>
        <v>7225</v>
      </c>
      <c r="H39" s="90">
        <f>H40</f>
        <v>7225</v>
      </c>
      <c r="I39" s="90">
        <f>I40</f>
        <v>0</v>
      </c>
      <c r="J39" s="153">
        <f t="shared" si="1"/>
        <v>7225</v>
      </c>
    </row>
    <row r="40" spans="2:11" ht="31.5">
      <c r="B40" s="91" t="s">
        <v>255</v>
      </c>
      <c r="C40" s="92" t="s">
        <v>111</v>
      </c>
      <c r="D40" s="92" t="s">
        <v>68</v>
      </c>
      <c r="E40" s="93">
        <f>'р.пр.ц.ст.прил 8'!H564</f>
        <v>7225</v>
      </c>
      <c r="F40" s="93">
        <f>'р.пр.ц.ст.прил 8'!I564</f>
        <v>0</v>
      </c>
      <c r="G40" s="153">
        <f t="shared" si="0"/>
        <v>7225</v>
      </c>
      <c r="H40" s="93">
        <f>'р.пр.ц.ст.прил 8'!K564</f>
        <v>7225</v>
      </c>
      <c r="I40" s="93">
        <f>'р.пр.ц.ст.прил 8'!L564</f>
        <v>0</v>
      </c>
      <c r="J40" s="153">
        <f t="shared" si="1"/>
        <v>7225</v>
      </c>
      <c r="K40" s="5"/>
    </row>
    <row r="41" spans="2:11" ht="15.75">
      <c r="B41" s="149" t="s">
        <v>480</v>
      </c>
      <c r="C41" s="89" t="s">
        <v>477</v>
      </c>
      <c r="D41" s="89" t="s">
        <v>477</v>
      </c>
      <c r="E41" s="90">
        <f>'р.пр.ц.ст.прил 8'!H571</f>
        <v>0</v>
      </c>
      <c r="F41" s="90">
        <f>'р.пр.ц.ст.прил 8'!I571</f>
        <v>0</v>
      </c>
      <c r="G41" s="153">
        <f t="shared" si="0"/>
        <v>0</v>
      </c>
      <c r="H41" s="90">
        <f>'р.пр.ц.ст.прил 8'!K571</f>
        <v>2434.1</v>
      </c>
      <c r="I41" s="90">
        <f>'р.пр.ц.ст.прил 8'!L571</f>
        <v>0</v>
      </c>
      <c r="J41" s="153">
        <f t="shared" si="1"/>
        <v>2434.1</v>
      </c>
      <c r="K41" s="5"/>
    </row>
    <row r="42" spans="2:10" s="5" customFormat="1" ht="15.75">
      <c r="B42" s="50" t="s">
        <v>244</v>
      </c>
      <c r="C42" s="66"/>
      <c r="D42" s="66"/>
      <c r="E42" s="90">
        <f>E37+E32+E29+E23+E18+E14+E6+E39+E41</f>
        <v>735689.8</v>
      </c>
      <c r="F42" s="90">
        <f>F37+F32+F29+F23+F18+F14+F6+F39+F41</f>
        <v>0</v>
      </c>
      <c r="G42" s="153">
        <f t="shared" si="0"/>
        <v>735689.8</v>
      </c>
      <c r="H42" s="90">
        <f>H37+H32+H29+H23+H18+H14+H6+H39+H41</f>
        <v>631856.7999999999</v>
      </c>
      <c r="I42" s="90">
        <f>I37+I32+I29+I23+I18+I14+I6+I39+I41</f>
        <v>0</v>
      </c>
      <c r="J42" s="153">
        <f t="shared" si="1"/>
        <v>631856.7999999999</v>
      </c>
    </row>
    <row r="43" spans="2:10" s="5" customFormat="1" ht="15.75">
      <c r="B43" s="71"/>
      <c r="C43" s="72"/>
      <c r="D43" s="72"/>
      <c r="E43" s="73"/>
      <c r="F43" s="223"/>
      <c r="G43" s="223"/>
      <c r="H43" s="223"/>
      <c r="I43" s="223"/>
      <c r="J43" s="224"/>
    </row>
  </sheetData>
  <sheetProtection formatCells="0" formatColumns="0" formatRows="0" insertColumns="0" insertRows="0" insertHyperlinks="0" deleteColumns="0" deleteRows="0" sort="0" autoFilter="0" pivotTables="0"/>
  <mergeCells count="7">
    <mergeCell ref="H5:J5"/>
    <mergeCell ref="G1:J1"/>
    <mergeCell ref="B4:B5"/>
    <mergeCell ref="C4:C5"/>
    <mergeCell ref="D4:D5"/>
    <mergeCell ref="E5:G5"/>
    <mergeCell ref="B2:J2"/>
  </mergeCells>
  <printOptions/>
  <pageMargins left="0.984251968503937" right="0.5905511811023623" top="0.7874015748031497" bottom="0.5905511811023623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665"/>
  <sheetViews>
    <sheetView view="pageBreakPreview" zoomScaleSheetLayoutView="100" zoomScalePageLayoutView="0" workbookViewId="0" topLeftCell="B1">
      <selection activeCell="J1" sqref="J1:M1"/>
    </sheetView>
  </sheetViews>
  <sheetFormatPr defaultColWidth="9.125" defaultRowHeight="12.75"/>
  <cols>
    <col min="1" max="1" width="0" style="2" hidden="1" customWidth="1"/>
    <col min="2" max="2" width="41.25390625" style="96" customWidth="1"/>
    <col min="3" max="3" width="4.125" style="24" customWidth="1"/>
    <col min="4" max="4" width="4.375" style="24" customWidth="1"/>
    <col min="5" max="5" width="15.375" style="22" customWidth="1"/>
    <col min="6" max="6" width="5.00390625" style="22" customWidth="1"/>
    <col min="7" max="7" width="3.875" style="22" customWidth="1"/>
    <col min="8" max="8" width="12.125" style="23" customWidth="1"/>
    <col min="9" max="9" width="10.75390625" style="23" customWidth="1"/>
    <col min="10" max="10" width="12.125" style="23" customWidth="1"/>
    <col min="11" max="12" width="11.00390625" style="2" customWidth="1"/>
    <col min="13" max="13" width="11.75390625" style="2" customWidth="1"/>
    <col min="14" max="16384" width="9.125" style="2" customWidth="1"/>
  </cols>
  <sheetData>
    <row r="1" spans="2:13" ht="102.75" customHeight="1">
      <c r="B1" s="249"/>
      <c r="C1" s="249"/>
      <c r="D1" s="249"/>
      <c r="G1" s="199"/>
      <c r="H1" s="199"/>
      <c r="I1" s="199"/>
      <c r="J1" s="261" t="s">
        <v>0</v>
      </c>
      <c r="K1" s="261"/>
      <c r="L1" s="261"/>
      <c r="M1" s="261"/>
    </row>
    <row r="2" spans="2:13" s="13" customFormat="1" ht="51.75" customHeight="1">
      <c r="B2" s="245" t="s">
        <v>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2:13" s="13" customFormat="1" ht="7.5" customHeight="1">
      <c r="B3" s="95"/>
      <c r="C3" s="14"/>
      <c r="D3" s="14"/>
      <c r="E3" s="14"/>
      <c r="F3" s="14"/>
      <c r="G3" s="14"/>
      <c r="K3" s="265" t="s">
        <v>81</v>
      </c>
      <c r="L3" s="265"/>
      <c r="M3" s="265"/>
    </row>
    <row r="4" spans="2:13" ht="56.25" customHeight="1">
      <c r="B4" s="246" t="s">
        <v>50</v>
      </c>
      <c r="C4" s="246" t="s">
        <v>77</v>
      </c>
      <c r="D4" s="246" t="s">
        <v>78</v>
      </c>
      <c r="E4" s="246" t="s">
        <v>257</v>
      </c>
      <c r="F4" s="246" t="s">
        <v>79</v>
      </c>
      <c r="G4" s="246" t="s">
        <v>101</v>
      </c>
      <c r="H4" s="98" t="s">
        <v>256</v>
      </c>
      <c r="I4" s="98" t="s">
        <v>109</v>
      </c>
      <c r="J4" s="98" t="s">
        <v>485</v>
      </c>
      <c r="K4" s="98" t="s">
        <v>256</v>
      </c>
      <c r="L4" s="98" t="s">
        <v>109</v>
      </c>
      <c r="M4" s="98" t="s">
        <v>485</v>
      </c>
    </row>
    <row r="5" spans="2:13" ht="15" customHeight="1" hidden="1">
      <c r="B5" s="246"/>
      <c r="C5" s="246"/>
      <c r="D5" s="246"/>
      <c r="E5" s="246"/>
      <c r="F5" s="246"/>
      <c r="G5" s="246"/>
      <c r="H5" s="184"/>
      <c r="I5" s="185"/>
      <c r="J5" s="185"/>
      <c r="K5" s="186"/>
      <c r="L5" s="187"/>
      <c r="M5" s="188"/>
    </row>
    <row r="6" spans="2:13" ht="19.5" customHeight="1">
      <c r="B6" s="246"/>
      <c r="C6" s="246"/>
      <c r="D6" s="246"/>
      <c r="E6" s="246"/>
      <c r="F6" s="246"/>
      <c r="G6" s="246"/>
      <c r="H6" s="262" t="s">
        <v>165</v>
      </c>
      <c r="I6" s="263"/>
      <c r="J6" s="264"/>
      <c r="K6" s="262" t="s">
        <v>433</v>
      </c>
      <c r="L6" s="263"/>
      <c r="M6" s="264"/>
    </row>
    <row r="7" spans="2:13" s="1" customFormat="1" ht="14.25">
      <c r="B7" s="99" t="s">
        <v>125</v>
      </c>
      <c r="C7" s="100" t="s">
        <v>68</v>
      </c>
      <c r="D7" s="100"/>
      <c r="E7" s="100"/>
      <c r="F7" s="100"/>
      <c r="G7" s="100"/>
      <c r="H7" s="55">
        <f>H10+H16+H32+H53+H59+H71+H77</f>
        <v>54374.799999999996</v>
      </c>
      <c r="I7" s="55">
        <f>I10+I16+I32+I53+I59+I71+I77</f>
        <v>0</v>
      </c>
      <c r="J7" s="55">
        <f>H7+I7</f>
        <v>54374.799999999996</v>
      </c>
      <c r="K7" s="55">
        <f>K10+K16+K32+K53+K59+K71+K77</f>
        <v>54237.799999999996</v>
      </c>
      <c r="L7" s="55">
        <f>L10+L16+L32+L53+L59+L71+L77</f>
        <v>0</v>
      </c>
      <c r="M7" s="107">
        <f>K7+L7</f>
        <v>54237.799999999996</v>
      </c>
    </row>
    <row r="8" spans="2:13" s="1" customFormat="1" ht="14.25">
      <c r="B8" s="99" t="s">
        <v>119</v>
      </c>
      <c r="C8" s="100" t="s">
        <v>68</v>
      </c>
      <c r="D8" s="100"/>
      <c r="E8" s="100"/>
      <c r="F8" s="100"/>
      <c r="G8" s="100" t="s">
        <v>103</v>
      </c>
      <c r="H8" s="55">
        <f>H15+H21+H24+H27+H31+H37+H40+H43+H49+H52+H64+H67+H70+H76+H103+H106+H109+H113+H116+H120+H124+H127+H133+H139+H144+H149+H155</f>
        <v>52941.200000000004</v>
      </c>
      <c r="I8" s="55">
        <f>I15+I21+I24+I27+I31+I37+I40+I43+I49+I52+I64+I67+I70+I76+I103+I106+I109+I113+I116+I120+I124+I127+I133+I139+I144+I149+I155</f>
        <v>0</v>
      </c>
      <c r="J8" s="55">
        <f aca="true" t="shared" si="0" ref="J8:J71">H8+I8</f>
        <v>52941.200000000004</v>
      </c>
      <c r="K8" s="55">
        <f>K15+K21+K24+K27+K31+K37+K40+K43+K49+K52+K64+K67+K70+K76+K103+K106+K109+K113+K116+K120+K124+K127+K133+K139+K144+K149+K155</f>
        <v>52788.200000000004</v>
      </c>
      <c r="L8" s="55">
        <f>L15+L21+L24+L27+L31+L37+L40+L43+L49+L52+L64+L67+L70+L76+L103+L106+L109+L113+L116+L120+L124+L127+L133+L139+L144+L149+L155</f>
        <v>0</v>
      </c>
      <c r="M8" s="107">
        <f aca="true" t="shared" si="1" ref="M8:M71">K8+L8</f>
        <v>52788.200000000004</v>
      </c>
    </row>
    <row r="9" spans="2:13" s="1" customFormat="1" ht="14.25">
      <c r="B9" s="99" t="s">
        <v>120</v>
      </c>
      <c r="C9" s="100" t="s">
        <v>68</v>
      </c>
      <c r="D9" s="100"/>
      <c r="E9" s="100"/>
      <c r="F9" s="100"/>
      <c r="G9" s="100" t="s">
        <v>104</v>
      </c>
      <c r="H9" s="55">
        <f>H58+H82+H85+H89+H92+H96+H99</f>
        <v>1433.6000000000001</v>
      </c>
      <c r="I9" s="55">
        <f>I58+I82+I85+I89+I92+I96+I99</f>
        <v>0</v>
      </c>
      <c r="J9" s="55">
        <f t="shared" si="0"/>
        <v>1433.6000000000001</v>
      </c>
      <c r="K9" s="55">
        <f>K58+K82+K85+K89+K92+K96+K99</f>
        <v>1449.6000000000001</v>
      </c>
      <c r="L9" s="55">
        <f>L58+L82+L85+L89+L92+L96+L99</f>
        <v>0</v>
      </c>
      <c r="M9" s="107">
        <f t="shared" si="1"/>
        <v>1449.6000000000001</v>
      </c>
    </row>
    <row r="10" spans="2:13" ht="28.5">
      <c r="B10" s="99" t="s">
        <v>130</v>
      </c>
      <c r="C10" s="100" t="s">
        <v>68</v>
      </c>
      <c r="D10" s="100" t="s">
        <v>74</v>
      </c>
      <c r="E10" s="100"/>
      <c r="F10" s="100"/>
      <c r="G10" s="100"/>
      <c r="H10" s="55">
        <f aca="true" t="shared" si="2" ref="H10:L14">H11</f>
        <v>1507</v>
      </c>
      <c r="I10" s="55">
        <f t="shared" si="2"/>
        <v>0</v>
      </c>
      <c r="J10" s="55">
        <f t="shared" si="0"/>
        <v>1507</v>
      </c>
      <c r="K10" s="55">
        <f t="shared" si="2"/>
        <v>1507</v>
      </c>
      <c r="L10" s="55">
        <f t="shared" si="2"/>
        <v>0</v>
      </c>
      <c r="M10" s="107">
        <f t="shared" si="1"/>
        <v>1507</v>
      </c>
    </row>
    <row r="11" spans="2:13" ht="15">
      <c r="B11" s="76" t="s">
        <v>37</v>
      </c>
      <c r="C11" s="101" t="s">
        <v>68</v>
      </c>
      <c r="D11" s="101" t="s">
        <v>74</v>
      </c>
      <c r="E11" s="101" t="s">
        <v>283</v>
      </c>
      <c r="F11" s="101"/>
      <c r="G11" s="101"/>
      <c r="H11" s="56">
        <f t="shared" si="2"/>
        <v>1507</v>
      </c>
      <c r="I11" s="56">
        <f t="shared" si="2"/>
        <v>0</v>
      </c>
      <c r="J11" s="56">
        <f t="shared" si="0"/>
        <v>1507</v>
      </c>
      <c r="K11" s="56">
        <f t="shared" si="2"/>
        <v>1507</v>
      </c>
      <c r="L11" s="56">
        <f t="shared" si="2"/>
        <v>0</v>
      </c>
      <c r="M11" s="108">
        <f t="shared" si="1"/>
        <v>1507</v>
      </c>
    </row>
    <row r="12" spans="2:13" ht="30" customHeight="1">
      <c r="B12" s="103" t="s">
        <v>48</v>
      </c>
      <c r="C12" s="101" t="s">
        <v>68</v>
      </c>
      <c r="D12" s="101" t="s">
        <v>74</v>
      </c>
      <c r="E12" s="101" t="s">
        <v>414</v>
      </c>
      <c r="F12" s="101"/>
      <c r="G12" s="101"/>
      <c r="H12" s="56">
        <f t="shared" si="2"/>
        <v>1507</v>
      </c>
      <c r="I12" s="56">
        <f t="shared" si="2"/>
        <v>0</v>
      </c>
      <c r="J12" s="56">
        <f t="shared" si="0"/>
        <v>1507</v>
      </c>
      <c r="K12" s="56">
        <f t="shared" si="2"/>
        <v>1507</v>
      </c>
      <c r="L12" s="56">
        <f t="shared" si="2"/>
        <v>0</v>
      </c>
      <c r="M12" s="108">
        <f t="shared" si="1"/>
        <v>1507</v>
      </c>
    </row>
    <row r="13" spans="2:13" ht="89.25" customHeight="1">
      <c r="B13" s="76" t="s">
        <v>267</v>
      </c>
      <c r="C13" s="101" t="s">
        <v>68</v>
      </c>
      <c r="D13" s="101" t="s">
        <v>74</v>
      </c>
      <c r="E13" s="101" t="s">
        <v>414</v>
      </c>
      <c r="F13" s="101" t="s">
        <v>133</v>
      </c>
      <c r="G13" s="101"/>
      <c r="H13" s="56">
        <f t="shared" si="2"/>
        <v>1507</v>
      </c>
      <c r="I13" s="56">
        <f t="shared" si="2"/>
        <v>0</v>
      </c>
      <c r="J13" s="56">
        <f t="shared" si="0"/>
        <v>1507</v>
      </c>
      <c r="K13" s="56">
        <f t="shared" si="2"/>
        <v>1507</v>
      </c>
      <c r="L13" s="56">
        <f t="shared" si="2"/>
        <v>0</v>
      </c>
      <c r="M13" s="108">
        <f t="shared" si="1"/>
        <v>1507</v>
      </c>
    </row>
    <row r="14" spans="2:13" s="9" customFormat="1" ht="30.75" customHeight="1">
      <c r="B14" s="76" t="s">
        <v>137</v>
      </c>
      <c r="C14" s="101" t="s">
        <v>68</v>
      </c>
      <c r="D14" s="101" t="s">
        <v>74</v>
      </c>
      <c r="E14" s="101" t="s">
        <v>414</v>
      </c>
      <c r="F14" s="101" t="s">
        <v>134</v>
      </c>
      <c r="G14" s="101"/>
      <c r="H14" s="56">
        <f t="shared" si="2"/>
        <v>1507</v>
      </c>
      <c r="I14" s="56">
        <f t="shared" si="2"/>
        <v>0</v>
      </c>
      <c r="J14" s="56">
        <f t="shared" si="0"/>
        <v>1507</v>
      </c>
      <c r="K14" s="56">
        <f t="shared" si="2"/>
        <v>1507</v>
      </c>
      <c r="L14" s="56">
        <f t="shared" si="2"/>
        <v>0</v>
      </c>
      <c r="M14" s="108">
        <f t="shared" si="1"/>
        <v>1507</v>
      </c>
    </row>
    <row r="15" spans="2:13" ht="15">
      <c r="B15" s="106" t="s">
        <v>119</v>
      </c>
      <c r="C15" s="104" t="s">
        <v>68</v>
      </c>
      <c r="D15" s="104" t="s">
        <v>74</v>
      </c>
      <c r="E15" s="104" t="s">
        <v>414</v>
      </c>
      <c r="F15" s="104" t="s">
        <v>134</v>
      </c>
      <c r="G15" s="104" t="s">
        <v>103</v>
      </c>
      <c r="H15" s="58">
        <f>'вед.прил.10'!H250</f>
        <v>1507</v>
      </c>
      <c r="I15" s="58">
        <f>'вед.прил.10'!I250</f>
        <v>0</v>
      </c>
      <c r="J15" s="58">
        <f t="shared" si="0"/>
        <v>1507</v>
      </c>
      <c r="K15" s="58">
        <f>'вед.прил.10'!K250</f>
        <v>1507</v>
      </c>
      <c r="L15" s="58">
        <f>'вед.прил.10'!L250</f>
        <v>0</v>
      </c>
      <c r="M15" s="109">
        <f t="shared" si="1"/>
        <v>1507</v>
      </c>
    </row>
    <row r="16" spans="2:13" ht="28.5" customHeight="1">
      <c r="B16" s="99" t="s">
        <v>131</v>
      </c>
      <c r="C16" s="100" t="s">
        <v>68</v>
      </c>
      <c r="D16" s="100" t="s">
        <v>69</v>
      </c>
      <c r="E16" s="100"/>
      <c r="F16" s="100"/>
      <c r="G16" s="100"/>
      <c r="H16" s="60">
        <f>H17</f>
        <v>2791.7</v>
      </c>
      <c r="I16" s="60">
        <f>I17</f>
        <v>0</v>
      </c>
      <c r="J16" s="55">
        <f t="shared" si="0"/>
        <v>2791.7</v>
      </c>
      <c r="K16" s="60">
        <f>K17</f>
        <v>2791.7</v>
      </c>
      <c r="L16" s="60">
        <f>L17</f>
        <v>0</v>
      </c>
      <c r="M16" s="107">
        <f t="shared" si="1"/>
        <v>2791.7</v>
      </c>
    </row>
    <row r="17" spans="2:13" ht="15">
      <c r="B17" s="76" t="s">
        <v>37</v>
      </c>
      <c r="C17" s="101" t="s">
        <v>68</v>
      </c>
      <c r="D17" s="101" t="s">
        <v>69</v>
      </c>
      <c r="E17" s="101" t="s">
        <v>283</v>
      </c>
      <c r="F17" s="101"/>
      <c r="G17" s="101"/>
      <c r="H17" s="144">
        <f>H18+H28</f>
        <v>2791.7</v>
      </c>
      <c r="I17" s="144">
        <f>I18+I28</f>
        <v>0</v>
      </c>
      <c r="J17" s="56">
        <f t="shared" si="0"/>
        <v>2791.7</v>
      </c>
      <c r="K17" s="144">
        <f>K18+K28</f>
        <v>2791.7</v>
      </c>
      <c r="L17" s="144">
        <f>L18+L28</f>
        <v>0</v>
      </c>
      <c r="M17" s="108">
        <f t="shared" si="1"/>
        <v>2791.7</v>
      </c>
    </row>
    <row r="18" spans="2:13" ht="30">
      <c r="B18" s="146" t="s">
        <v>132</v>
      </c>
      <c r="C18" s="51" t="s">
        <v>68</v>
      </c>
      <c r="D18" s="51" t="s">
        <v>69</v>
      </c>
      <c r="E18" s="51" t="s">
        <v>284</v>
      </c>
      <c r="F18" s="51"/>
      <c r="G18" s="51"/>
      <c r="H18" s="56">
        <f>H19+H22+H25</f>
        <v>1403.7</v>
      </c>
      <c r="I18" s="56">
        <f>I19+I22+I25</f>
        <v>0</v>
      </c>
      <c r="J18" s="56">
        <f t="shared" si="0"/>
        <v>1403.7</v>
      </c>
      <c r="K18" s="56">
        <f>K19+K22+K25</f>
        <v>1403.7</v>
      </c>
      <c r="L18" s="56">
        <f>L19+L22+L25</f>
        <v>0</v>
      </c>
      <c r="M18" s="108">
        <f t="shared" si="1"/>
        <v>1403.7</v>
      </c>
    </row>
    <row r="19" spans="2:13" s="9" customFormat="1" ht="88.5" customHeight="1">
      <c r="B19" s="76" t="s">
        <v>267</v>
      </c>
      <c r="C19" s="51" t="s">
        <v>68</v>
      </c>
      <c r="D19" s="51" t="s">
        <v>69</v>
      </c>
      <c r="E19" s="51" t="s">
        <v>284</v>
      </c>
      <c r="F19" s="51" t="s">
        <v>133</v>
      </c>
      <c r="G19" s="51"/>
      <c r="H19" s="56">
        <f>H20</f>
        <v>1252</v>
      </c>
      <c r="I19" s="56">
        <f>I20</f>
        <v>0</v>
      </c>
      <c r="J19" s="56">
        <f t="shared" si="0"/>
        <v>1252</v>
      </c>
      <c r="K19" s="56">
        <f>K20</f>
        <v>1252</v>
      </c>
      <c r="L19" s="56">
        <f>L20</f>
        <v>0</v>
      </c>
      <c r="M19" s="108">
        <f t="shared" si="1"/>
        <v>1252</v>
      </c>
    </row>
    <row r="20" spans="2:13" s="9" customFormat="1" ht="29.25" customHeight="1">
      <c r="B20" s="76" t="s">
        <v>137</v>
      </c>
      <c r="C20" s="51" t="s">
        <v>68</v>
      </c>
      <c r="D20" s="51" t="s">
        <v>69</v>
      </c>
      <c r="E20" s="51" t="s">
        <v>284</v>
      </c>
      <c r="F20" s="51" t="s">
        <v>134</v>
      </c>
      <c r="G20" s="51"/>
      <c r="H20" s="56">
        <f>H21</f>
        <v>1252</v>
      </c>
      <c r="I20" s="56">
        <f>I21</f>
        <v>0</v>
      </c>
      <c r="J20" s="56">
        <f t="shared" si="0"/>
        <v>1252</v>
      </c>
      <c r="K20" s="56">
        <f>K21</f>
        <v>1252</v>
      </c>
      <c r="L20" s="56">
        <f>L21</f>
        <v>0</v>
      </c>
      <c r="M20" s="108">
        <f t="shared" si="1"/>
        <v>1252</v>
      </c>
    </row>
    <row r="21" spans="2:13" s="9" customFormat="1" ht="15">
      <c r="B21" s="78" t="s">
        <v>119</v>
      </c>
      <c r="C21" s="52" t="s">
        <v>68</v>
      </c>
      <c r="D21" s="52" t="s">
        <v>69</v>
      </c>
      <c r="E21" s="52" t="s">
        <v>284</v>
      </c>
      <c r="F21" s="52" t="s">
        <v>134</v>
      </c>
      <c r="G21" s="52" t="s">
        <v>103</v>
      </c>
      <c r="H21" s="58">
        <f>'вед.прил.10'!H16</f>
        <v>1252</v>
      </c>
      <c r="I21" s="58">
        <f>'вед.прил.10'!I16</f>
        <v>0</v>
      </c>
      <c r="J21" s="58">
        <f t="shared" si="0"/>
        <v>1252</v>
      </c>
      <c r="K21" s="58">
        <f>'вед.прил.10'!K16</f>
        <v>1252</v>
      </c>
      <c r="L21" s="58">
        <f>'вед.прил.10'!L16</f>
        <v>0</v>
      </c>
      <c r="M21" s="109">
        <f t="shared" si="1"/>
        <v>1252</v>
      </c>
    </row>
    <row r="22" spans="2:13" s="9" customFormat="1" ht="29.25" customHeight="1">
      <c r="B22" s="77" t="s">
        <v>135</v>
      </c>
      <c r="C22" s="51" t="s">
        <v>68</v>
      </c>
      <c r="D22" s="51" t="s">
        <v>69</v>
      </c>
      <c r="E22" s="51" t="s">
        <v>284</v>
      </c>
      <c r="F22" s="51" t="s">
        <v>136</v>
      </c>
      <c r="G22" s="51"/>
      <c r="H22" s="56">
        <f>H23</f>
        <v>146.7</v>
      </c>
      <c r="I22" s="56">
        <f>I23</f>
        <v>0</v>
      </c>
      <c r="J22" s="56">
        <f t="shared" si="0"/>
        <v>146.7</v>
      </c>
      <c r="K22" s="56">
        <f>K23</f>
        <v>146.7</v>
      </c>
      <c r="L22" s="56">
        <f>L23</f>
        <v>0</v>
      </c>
      <c r="M22" s="108">
        <f t="shared" si="1"/>
        <v>146.7</v>
      </c>
    </row>
    <row r="23" spans="2:13" s="9" customFormat="1" ht="30">
      <c r="B23" s="77" t="s">
        <v>139</v>
      </c>
      <c r="C23" s="51" t="s">
        <v>68</v>
      </c>
      <c r="D23" s="51" t="s">
        <v>69</v>
      </c>
      <c r="E23" s="51" t="s">
        <v>284</v>
      </c>
      <c r="F23" s="51" t="s">
        <v>138</v>
      </c>
      <c r="G23" s="51"/>
      <c r="H23" s="56">
        <f>H24</f>
        <v>146.7</v>
      </c>
      <c r="I23" s="56">
        <f>I24</f>
        <v>0</v>
      </c>
      <c r="J23" s="56">
        <f t="shared" si="0"/>
        <v>146.7</v>
      </c>
      <c r="K23" s="56">
        <f>K24</f>
        <v>146.7</v>
      </c>
      <c r="L23" s="56">
        <f>L24</f>
        <v>0</v>
      </c>
      <c r="M23" s="108">
        <f t="shared" si="1"/>
        <v>146.7</v>
      </c>
    </row>
    <row r="24" spans="2:13" s="9" customFormat="1" ht="15">
      <c r="B24" s="78" t="s">
        <v>119</v>
      </c>
      <c r="C24" s="52" t="s">
        <v>68</v>
      </c>
      <c r="D24" s="52" t="s">
        <v>69</v>
      </c>
      <c r="E24" s="52" t="s">
        <v>284</v>
      </c>
      <c r="F24" s="52" t="s">
        <v>138</v>
      </c>
      <c r="G24" s="52" t="s">
        <v>103</v>
      </c>
      <c r="H24" s="58">
        <f>'вед.прил.10'!H19</f>
        <v>146.7</v>
      </c>
      <c r="I24" s="58">
        <f>'вед.прил.10'!I19</f>
        <v>0</v>
      </c>
      <c r="J24" s="58">
        <f t="shared" si="0"/>
        <v>146.7</v>
      </c>
      <c r="K24" s="58">
        <f>'вед.прил.10'!K19</f>
        <v>146.7</v>
      </c>
      <c r="L24" s="58">
        <f>'вед.прил.10'!L19</f>
        <v>0</v>
      </c>
      <c r="M24" s="109">
        <f t="shared" si="1"/>
        <v>146.7</v>
      </c>
    </row>
    <row r="25" spans="2:13" s="9" customFormat="1" ht="15">
      <c r="B25" s="77" t="s">
        <v>148</v>
      </c>
      <c r="C25" s="51" t="s">
        <v>68</v>
      </c>
      <c r="D25" s="51" t="s">
        <v>69</v>
      </c>
      <c r="E25" s="51" t="s">
        <v>284</v>
      </c>
      <c r="F25" s="51" t="s">
        <v>147</v>
      </c>
      <c r="G25" s="51"/>
      <c r="H25" s="56">
        <f>H26</f>
        <v>5</v>
      </c>
      <c r="I25" s="56">
        <f>I26</f>
        <v>0</v>
      </c>
      <c r="J25" s="56">
        <f t="shared" si="0"/>
        <v>5</v>
      </c>
      <c r="K25" s="56">
        <f>K26</f>
        <v>5</v>
      </c>
      <c r="L25" s="56">
        <f>L26</f>
        <v>0</v>
      </c>
      <c r="M25" s="108">
        <f t="shared" si="1"/>
        <v>5</v>
      </c>
    </row>
    <row r="26" spans="2:13" s="9" customFormat="1" ht="15">
      <c r="B26" s="77" t="s">
        <v>150</v>
      </c>
      <c r="C26" s="51" t="s">
        <v>68</v>
      </c>
      <c r="D26" s="51" t="s">
        <v>69</v>
      </c>
      <c r="E26" s="51" t="s">
        <v>284</v>
      </c>
      <c r="F26" s="51" t="s">
        <v>149</v>
      </c>
      <c r="G26" s="51"/>
      <c r="H26" s="56">
        <f>H27</f>
        <v>5</v>
      </c>
      <c r="I26" s="56">
        <f>I27</f>
        <v>0</v>
      </c>
      <c r="J26" s="56">
        <f t="shared" si="0"/>
        <v>5</v>
      </c>
      <c r="K26" s="56">
        <f>K27</f>
        <v>5</v>
      </c>
      <c r="L26" s="56">
        <f>L27</f>
        <v>0</v>
      </c>
      <c r="M26" s="108">
        <f t="shared" si="1"/>
        <v>5</v>
      </c>
    </row>
    <row r="27" spans="2:13" s="9" customFormat="1" ht="15">
      <c r="B27" s="78" t="s">
        <v>119</v>
      </c>
      <c r="C27" s="52" t="s">
        <v>68</v>
      </c>
      <c r="D27" s="52" t="s">
        <v>69</v>
      </c>
      <c r="E27" s="52" t="s">
        <v>284</v>
      </c>
      <c r="F27" s="52" t="s">
        <v>149</v>
      </c>
      <c r="G27" s="52" t="s">
        <v>103</v>
      </c>
      <c r="H27" s="58">
        <f>'вед.прил.10'!H22</f>
        <v>5</v>
      </c>
      <c r="I27" s="58">
        <f>'вед.прил.10'!I22</f>
        <v>0</v>
      </c>
      <c r="J27" s="58">
        <f t="shared" si="0"/>
        <v>5</v>
      </c>
      <c r="K27" s="58">
        <f>'вед.прил.10'!K22</f>
        <v>5</v>
      </c>
      <c r="L27" s="58">
        <f>'вед.прил.10'!L22</f>
        <v>0</v>
      </c>
      <c r="M27" s="109">
        <f t="shared" si="1"/>
        <v>5</v>
      </c>
    </row>
    <row r="28" spans="2:13" ht="45">
      <c r="B28" s="81" t="s">
        <v>260</v>
      </c>
      <c r="C28" s="101" t="s">
        <v>68</v>
      </c>
      <c r="D28" s="101" t="s">
        <v>69</v>
      </c>
      <c r="E28" s="101" t="s">
        <v>285</v>
      </c>
      <c r="F28" s="101"/>
      <c r="G28" s="101"/>
      <c r="H28" s="144">
        <f aca="true" t="shared" si="3" ref="H28:L30">H29</f>
        <v>1388</v>
      </c>
      <c r="I28" s="144">
        <f t="shared" si="3"/>
        <v>0</v>
      </c>
      <c r="J28" s="56">
        <f t="shared" si="0"/>
        <v>1388</v>
      </c>
      <c r="K28" s="144">
        <f t="shared" si="3"/>
        <v>1388</v>
      </c>
      <c r="L28" s="144">
        <f t="shared" si="3"/>
        <v>0</v>
      </c>
      <c r="M28" s="108">
        <f t="shared" si="1"/>
        <v>1388</v>
      </c>
    </row>
    <row r="29" spans="2:13" s="20" customFormat="1" ht="91.5" customHeight="1">
      <c r="B29" s="76" t="s">
        <v>267</v>
      </c>
      <c r="C29" s="101" t="s">
        <v>68</v>
      </c>
      <c r="D29" s="101" t="s">
        <v>69</v>
      </c>
      <c r="E29" s="101" t="s">
        <v>285</v>
      </c>
      <c r="F29" s="101" t="s">
        <v>133</v>
      </c>
      <c r="G29" s="101"/>
      <c r="H29" s="144">
        <f t="shared" si="3"/>
        <v>1388</v>
      </c>
      <c r="I29" s="144">
        <f t="shared" si="3"/>
        <v>0</v>
      </c>
      <c r="J29" s="56">
        <f t="shared" si="0"/>
        <v>1388</v>
      </c>
      <c r="K29" s="144">
        <f t="shared" si="3"/>
        <v>1388</v>
      </c>
      <c r="L29" s="144">
        <f t="shared" si="3"/>
        <v>0</v>
      </c>
      <c r="M29" s="108">
        <f t="shared" si="1"/>
        <v>1388</v>
      </c>
    </row>
    <row r="30" spans="2:13" s="10" customFormat="1" ht="28.5" customHeight="1">
      <c r="B30" s="76" t="s">
        <v>137</v>
      </c>
      <c r="C30" s="101" t="s">
        <v>68</v>
      </c>
      <c r="D30" s="101" t="s">
        <v>69</v>
      </c>
      <c r="E30" s="101" t="s">
        <v>285</v>
      </c>
      <c r="F30" s="101" t="s">
        <v>134</v>
      </c>
      <c r="G30" s="101"/>
      <c r="H30" s="144">
        <f t="shared" si="3"/>
        <v>1388</v>
      </c>
      <c r="I30" s="144">
        <f t="shared" si="3"/>
        <v>0</v>
      </c>
      <c r="J30" s="56">
        <f t="shared" si="0"/>
        <v>1388</v>
      </c>
      <c r="K30" s="144">
        <f t="shared" si="3"/>
        <v>1388</v>
      </c>
      <c r="L30" s="144">
        <f t="shared" si="3"/>
        <v>0</v>
      </c>
      <c r="M30" s="108">
        <f t="shared" si="1"/>
        <v>1388</v>
      </c>
    </row>
    <row r="31" spans="2:13" s="10" customFormat="1" ht="15">
      <c r="B31" s="78" t="s">
        <v>119</v>
      </c>
      <c r="C31" s="104" t="s">
        <v>68</v>
      </c>
      <c r="D31" s="104" t="s">
        <v>69</v>
      </c>
      <c r="E31" s="104" t="s">
        <v>285</v>
      </c>
      <c r="F31" s="104" t="s">
        <v>134</v>
      </c>
      <c r="G31" s="104" t="s">
        <v>103</v>
      </c>
      <c r="H31" s="64">
        <f>'вед.прил.10'!H26</f>
        <v>1388</v>
      </c>
      <c r="I31" s="64">
        <f>'вед.прил.10'!I26</f>
        <v>0</v>
      </c>
      <c r="J31" s="58">
        <f t="shared" si="0"/>
        <v>1388</v>
      </c>
      <c r="K31" s="64">
        <f>'вед.прил.10'!K26</f>
        <v>1388</v>
      </c>
      <c r="L31" s="64">
        <f>'вед.прил.10'!L26</f>
        <v>0</v>
      </c>
      <c r="M31" s="109">
        <f t="shared" si="1"/>
        <v>1388</v>
      </c>
    </row>
    <row r="32" spans="2:13" s="10" customFormat="1" ht="24" customHeight="1">
      <c r="B32" s="99" t="s">
        <v>51</v>
      </c>
      <c r="C32" s="100" t="s">
        <v>68</v>
      </c>
      <c r="D32" s="100" t="s">
        <v>71</v>
      </c>
      <c r="E32" s="100"/>
      <c r="F32" s="100"/>
      <c r="G32" s="100"/>
      <c r="H32" s="60">
        <f>H33+H44</f>
        <v>31169.1</v>
      </c>
      <c r="I32" s="60">
        <f>I33+I44</f>
        <v>0</v>
      </c>
      <c r="J32" s="55">
        <f t="shared" si="0"/>
        <v>31169.1</v>
      </c>
      <c r="K32" s="60">
        <f>K33+K44</f>
        <v>31139.1</v>
      </c>
      <c r="L32" s="60">
        <f>L33+L44</f>
        <v>0</v>
      </c>
      <c r="M32" s="107">
        <f t="shared" si="1"/>
        <v>31139.1</v>
      </c>
    </row>
    <row r="33" spans="2:13" s="10" customFormat="1" ht="15">
      <c r="B33" s="76" t="s">
        <v>37</v>
      </c>
      <c r="C33" s="51" t="s">
        <v>68</v>
      </c>
      <c r="D33" s="51" t="s">
        <v>71</v>
      </c>
      <c r="E33" s="51" t="s">
        <v>283</v>
      </c>
      <c r="F33" s="51"/>
      <c r="G33" s="51"/>
      <c r="H33" s="56">
        <f>H34</f>
        <v>31139.1</v>
      </c>
      <c r="I33" s="56">
        <f>I34</f>
        <v>0</v>
      </c>
      <c r="J33" s="56">
        <f t="shared" si="0"/>
        <v>31139.1</v>
      </c>
      <c r="K33" s="56">
        <f>K34</f>
        <v>31139.1</v>
      </c>
      <c r="L33" s="56">
        <f>L34</f>
        <v>0</v>
      </c>
      <c r="M33" s="108">
        <f t="shared" si="1"/>
        <v>31139.1</v>
      </c>
    </row>
    <row r="34" spans="2:13" s="20" customFormat="1" ht="30">
      <c r="B34" s="81" t="s">
        <v>132</v>
      </c>
      <c r="C34" s="51" t="s">
        <v>68</v>
      </c>
      <c r="D34" s="51" t="s">
        <v>71</v>
      </c>
      <c r="E34" s="51" t="s">
        <v>276</v>
      </c>
      <c r="F34" s="51"/>
      <c r="G34" s="51"/>
      <c r="H34" s="56">
        <f>H36+H38+H41</f>
        <v>31139.1</v>
      </c>
      <c r="I34" s="56">
        <f>I36+I38+I41</f>
        <v>0</v>
      </c>
      <c r="J34" s="56">
        <f t="shared" si="0"/>
        <v>31139.1</v>
      </c>
      <c r="K34" s="56">
        <f>K36+K38+K41</f>
        <v>31139.1</v>
      </c>
      <c r="L34" s="56">
        <f>L36+L38+L41</f>
        <v>0</v>
      </c>
      <c r="M34" s="108">
        <f t="shared" si="1"/>
        <v>31139.1</v>
      </c>
    </row>
    <row r="35" spans="2:13" s="20" customFormat="1" ht="93" customHeight="1">
      <c r="B35" s="76" t="s">
        <v>267</v>
      </c>
      <c r="C35" s="110" t="s">
        <v>68</v>
      </c>
      <c r="D35" s="110" t="s">
        <v>71</v>
      </c>
      <c r="E35" s="51" t="s">
        <v>276</v>
      </c>
      <c r="F35" s="110" t="s">
        <v>133</v>
      </c>
      <c r="G35" s="110"/>
      <c r="H35" s="56">
        <f>H36</f>
        <v>26869.2</v>
      </c>
      <c r="I35" s="56">
        <f>I36</f>
        <v>0</v>
      </c>
      <c r="J35" s="56">
        <f t="shared" si="0"/>
        <v>26869.2</v>
      </c>
      <c r="K35" s="56">
        <f>K36</f>
        <v>26869.2</v>
      </c>
      <c r="L35" s="56">
        <f>L36</f>
        <v>0</v>
      </c>
      <c r="M35" s="108">
        <f t="shared" si="1"/>
        <v>26869.2</v>
      </c>
    </row>
    <row r="36" spans="2:13" s="20" customFormat="1" ht="27.75" customHeight="1">
      <c r="B36" s="76" t="s">
        <v>137</v>
      </c>
      <c r="C36" s="51" t="s">
        <v>68</v>
      </c>
      <c r="D36" s="51" t="s">
        <v>71</v>
      </c>
      <c r="E36" s="51" t="s">
        <v>276</v>
      </c>
      <c r="F36" s="51" t="s">
        <v>134</v>
      </c>
      <c r="G36" s="51"/>
      <c r="H36" s="56">
        <f>H37</f>
        <v>26869.2</v>
      </c>
      <c r="I36" s="56">
        <f>I37</f>
        <v>0</v>
      </c>
      <c r="J36" s="56">
        <f t="shared" si="0"/>
        <v>26869.2</v>
      </c>
      <c r="K36" s="56">
        <f>K37</f>
        <v>26869.2</v>
      </c>
      <c r="L36" s="56">
        <f>L37</f>
        <v>0</v>
      </c>
      <c r="M36" s="108">
        <f t="shared" si="1"/>
        <v>26869.2</v>
      </c>
    </row>
    <row r="37" spans="2:13" s="20" customFormat="1" ht="15">
      <c r="B37" s="78" t="s">
        <v>119</v>
      </c>
      <c r="C37" s="52" t="s">
        <v>68</v>
      </c>
      <c r="D37" s="52" t="s">
        <v>71</v>
      </c>
      <c r="E37" s="52" t="s">
        <v>276</v>
      </c>
      <c r="F37" s="52" t="s">
        <v>134</v>
      </c>
      <c r="G37" s="52" t="s">
        <v>103</v>
      </c>
      <c r="H37" s="58">
        <f>'вед.прил.10'!H256</f>
        <v>26869.2</v>
      </c>
      <c r="I37" s="58">
        <f>'вед.прил.10'!I256</f>
        <v>0</v>
      </c>
      <c r="J37" s="58">
        <f t="shared" si="0"/>
        <v>26869.2</v>
      </c>
      <c r="K37" s="58">
        <f>'вед.прил.10'!K256</f>
        <v>26869.2</v>
      </c>
      <c r="L37" s="58">
        <f>'вед.прил.10'!L256</f>
        <v>0</v>
      </c>
      <c r="M37" s="109">
        <f t="shared" si="1"/>
        <v>26869.2</v>
      </c>
    </row>
    <row r="38" spans="2:13" s="10" customFormat="1" ht="28.5" customHeight="1">
      <c r="B38" s="76" t="s">
        <v>135</v>
      </c>
      <c r="C38" s="51" t="s">
        <v>68</v>
      </c>
      <c r="D38" s="51" t="s">
        <v>71</v>
      </c>
      <c r="E38" s="51" t="s">
        <v>276</v>
      </c>
      <c r="F38" s="51" t="s">
        <v>136</v>
      </c>
      <c r="G38" s="51"/>
      <c r="H38" s="56">
        <f>H39</f>
        <v>4229.9</v>
      </c>
      <c r="I38" s="56">
        <f>I39</f>
        <v>0</v>
      </c>
      <c r="J38" s="56">
        <f t="shared" si="0"/>
        <v>4229.9</v>
      </c>
      <c r="K38" s="56">
        <f>K39</f>
        <v>4229.9</v>
      </c>
      <c r="L38" s="56">
        <f>L39</f>
        <v>0</v>
      </c>
      <c r="M38" s="108">
        <f t="shared" si="1"/>
        <v>4229.9</v>
      </c>
    </row>
    <row r="39" spans="2:13" s="10" customFormat="1" ht="30">
      <c r="B39" s="77" t="s">
        <v>139</v>
      </c>
      <c r="C39" s="51" t="s">
        <v>68</v>
      </c>
      <c r="D39" s="51" t="s">
        <v>71</v>
      </c>
      <c r="E39" s="51" t="s">
        <v>276</v>
      </c>
      <c r="F39" s="51" t="s">
        <v>138</v>
      </c>
      <c r="G39" s="51"/>
      <c r="H39" s="56">
        <f>H40</f>
        <v>4229.9</v>
      </c>
      <c r="I39" s="56">
        <f>I40</f>
        <v>0</v>
      </c>
      <c r="J39" s="56">
        <f t="shared" si="0"/>
        <v>4229.9</v>
      </c>
      <c r="K39" s="56">
        <f>K40</f>
        <v>4229.9</v>
      </c>
      <c r="L39" s="56">
        <f>L40</f>
        <v>0</v>
      </c>
      <c r="M39" s="108">
        <f t="shared" si="1"/>
        <v>4229.9</v>
      </c>
    </row>
    <row r="40" spans="2:13" s="10" customFormat="1" ht="15">
      <c r="B40" s="80" t="s">
        <v>119</v>
      </c>
      <c r="C40" s="52" t="s">
        <v>68</v>
      </c>
      <c r="D40" s="52" t="s">
        <v>71</v>
      </c>
      <c r="E40" s="52" t="s">
        <v>276</v>
      </c>
      <c r="F40" s="52" t="s">
        <v>138</v>
      </c>
      <c r="G40" s="52" t="s">
        <v>103</v>
      </c>
      <c r="H40" s="58">
        <f>'вед.прил.10'!H259</f>
        <v>4229.9</v>
      </c>
      <c r="I40" s="58">
        <f>'вед.прил.10'!I259</f>
        <v>0</v>
      </c>
      <c r="J40" s="58">
        <f t="shared" si="0"/>
        <v>4229.9</v>
      </c>
      <c r="K40" s="58">
        <f>'вед.прил.10'!K259</f>
        <v>4229.9</v>
      </c>
      <c r="L40" s="58">
        <f>'вед.прил.10'!L259</f>
        <v>0</v>
      </c>
      <c r="M40" s="109">
        <f t="shared" si="1"/>
        <v>4229.9</v>
      </c>
    </row>
    <row r="41" spans="2:13" s="10" customFormat="1" ht="15">
      <c r="B41" s="77" t="s">
        <v>148</v>
      </c>
      <c r="C41" s="51" t="s">
        <v>68</v>
      </c>
      <c r="D41" s="51" t="s">
        <v>71</v>
      </c>
      <c r="E41" s="51" t="s">
        <v>276</v>
      </c>
      <c r="F41" s="51" t="s">
        <v>147</v>
      </c>
      <c r="G41" s="51"/>
      <c r="H41" s="56">
        <f>H42</f>
        <v>40</v>
      </c>
      <c r="I41" s="56">
        <f>I42</f>
        <v>0</v>
      </c>
      <c r="J41" s="56">
        <f t="shared" si="0"/>
        <v>40</v>
      </c>
      <c r="K41" s="56">
        <f>K42</f>
        <v>40</v>
      </c>
      <c r="L41" s="56">
        <f>L42</f>
        <v>0</v>
      </c>
      <c r="M41" s="108">
        <f t="shared" si="1"/>
        <v>40</v>
      </c>
    </row>
    <row r="42" spans="2:13" s="10" customFormat="1" ht="15">
      <c r="B42" s="77" t="s">
        <v>150</v>
      </c>
      <c r="C42" s="51" t="s">
        <v>68</v>
      </c>
      <c r="D42" s="51" t="s">
        <v>71</v>
      </c>
      <c r="E42" s="51" t="s">
        <v>276</v>
      </c>
      <c r="F42" s="51" t="s">
        <v>149</v>
      </c>
      <c r="G42" s="51"/>
      <c r="H42" s="56">
        <f>H43</f>
        <v>40</v>
      </c>
      <c r="I42" s="56">
        <f>I43</f>
        <v>0</v>
      </c>
      <c r="J42" s="56">
        <f t="shared" si="0"/>
        <v>40</v>
      </c>
      <c r="K42" s="56">
        <f>K43</f>
        <v>40</v>
      </c>
      <c r="L42" s="56">
        <f>L43</f>
        <v>0</v>
      </c>
      <c r="M42" s="108">
        <f t="shared" si="1"/>
        <v>40</v>
      </c>
    </row>
    <row r="43" spans="2:13" s="10" customFormat="1" ht="15">
      <c r="B43" s="78" t="s">
        <v>119</v>
      </c>
      <c r="C43" s="52" t="s">
        <v>68</v>
      </c>
      <c r="D43" s="52" t="s">
        <v>71</v>
      </c>
      <c r="E43" s="52" t="s">
        <v>276</v>
      </c>
      <c r="F43" s="52" t="s">
        <v>149</v>
      </c>
      <c r="G43" s="52" t="s">
        <v>103</v>
      </c>
      <c r="H43" s="58">
        <f>'вед.прил.10'!H262</f>
        <v>40</v>
      </c>
      <c r="I43" s="58">
        <f>'вед.прил.10'!I262</f>
        <v>0</v>
      </c>
      <c r="J43" s="58">
        <f t="shared" si="0"/>
        <v>40</v>
      </c>
      <c r="K43" s="58">
        <f>'вед.прил.10'!K262</f>
        <v>40</v>
      </c>
      <c r="L43" s="58">
        <f>'вед.прил.10'!L262</f>
        <v>0</v>
      </c>
      <c r="M43" s="109">
        <f t="shared" si="1"/>
        <v>40</v>
      </c>
    </row>
    <row r="44" spans="2:13" s="10" customFormat="1" ht="45">
      <c r="B44" s="77" t="s">
        <v>194</v>
      </c>
      <c r="C44" s="51" t="s">
        <v>68</v>
      </c>
      <c r="D44" s="51" t="s">
        <v>71</v>
      </c>
      <c r="E44" s="51" t="s">
        <v>277</v>
      </c>
      <c r="F44" s="51"/>
      <c r="G44" s="51"/>
      <c r="H44" s="56">
        <f>H45</f>
        <v>30</v>
      </c>
      <c r="I44" s="56">
        <f>I45</f>
        <v>0</v>
      </c>
      <c r="J44" s="56">
        <f t="shared" si="0"/>
        <v>30</v>
      </c>
      <c r="K44" s="56">
        <f>K45</f>
        <v>0</v>
      </c>
      <c r="L44" s="56">
        <f>L45</f>
        <v>0</v>
      </c>
      <c r="M44" s="108">
        <f t="shared" si="1"/>
        <v>0</v>
      </c>
    </row>
    <row r="45" spans="2:13" s="10" customFormat="1" ht="45">
      <c r="B45" s="77" t="s">
        <v>411</v>
      </c>
      <c r="C45" s="51" t="s">
        <v>68</v>
      </c>
      <c r="D45" s="51" t="s">
        <v>71</v>
      </c>
      <c r="E45" s="51" t="s">
        <v>412</v>
      </c>
      <c r="F45" s="51"/>
      <c r="G45" s="51"/>
      <c r="H45" s="56">
        <f>H46</f>
        <v>30</v>
      </c>
      <c r="I45" s="56">
        <f>I46</f>
        <v>0</v>
      </c>
      <c r="J45" s="56">
        <f t="shared" si="0"/>
        <v>30</v>
      </c>
      <c r="K45" s="56">
        <f>K46</f>
        <v>0</v>
      </c>
      <c r="L45" s="56">
        <f>L46</f>
        <v>0</v>
      </c>
      <c r="M45" s="108">
        <f t="shared" si="1"/>
        <v>0</v>
      </c>
    </row>
    <row r="46" spans="2:13" s="10" customFormat="1" ht="18" customHeight="1">
      <c r="B46" s="77" t="s">
        <v>312</v>
      </c>
      <c r="C46" s="51" t="s">
        <v>68</v>
      </c>
      <c r="D46" s="51" t="s">
        <v>71</v>
      </c>
      <c r="E46" s="51" t="s">
        <v>413</v>
      </c>
      <c r="F46" s="51"/>
      <c r="G46" s="51"/>
      <c r="H46" s="56">
        <f>H47+H50</f>
        <v>30</v>
      </c>
      <c r="I46" s="56">
        <f>I47+I50</f>
        <v>0</v>
      </c>
      <c r="J46" s="56">
        <f t="shared" si="0"/>
        <v>30</v>
      </c>
      <c r="K46" s="56">
        <f>K47+K50</f>
        <v>0</v>
      </c>
      <c r="L46" s="56">
        <f>L47+L50</f>
        <v>0</v>
      </c>
      <c r="M46" s="108">
        <f t="shared" si="1"/>
        <v>0</v>
      </c>
    </row>
    <row r="47" spans="2:13" s="15" customFormat="1" ht="91.5" customHeight="1">
      <c r="B47" s="76" t="s">
        <v>267</v>
      </c>
      <c r="C47" s="110" t="s">
        <v>68</v>
      </c>
      <c r="D47" s="110" t="s">
        <v>71</v>
      </c>
      <c r="E47" s="51" t="s">
        <v>413</v>
      </c>
      <c r="F47" s="110" t="s">
        <v>133</v>
      </c>
      <c r="G47" s="110"/>
      <c r="H47" s="56">
        <f>H48</f>
        <v>10</v>
      </c>
      <c r="I47" s="56">
        <f>I48</f>
        <v>0</v>
      </c>
      <c r="J47" s="56">
        <f t="shared" si="0"/>
        <v>10</v>
      </c>
      <c r="K47" s="56">
        <f>K48</f>
        <v>0</v>
      </c>
      <c r="L47" s="56">
        <f>L48</f>
        <v>0</v>
      </c>
      <c r="M47" s="108">
        <f t="shared" si="1"/>
        <v>0</v>
      </c>
    </row>
    <row r="48" spans="2:13" s="15" customFormat="1" ht="30" customHeight="1">
      <c r="B48" s="76" t="s">
        <v>137</v>
      </c>
      <c r="C48" s="51" t="s">
        <v>68</v>
      </c>
      <c r="D48" s="51" t="s">
        <v>71</v>
      </c>
      <c r="E48" s="51" t="s">
        <v>413</v>
      </c>
      <c r="F48" s="51" t="s">
        <v>134</v>
      </c>
      <c r="G48" s="51"/>
      <c r="H48" s="56">
        <f>H49</f>
        <v>10</v>
      </c>
      <c r="I48" s="56">
        <f>I49</f>
        <v>0</v>
      </c>
      <c r="J48" s="56">
        <f t="shared" si="0"/>
        <v>10</v>
      </c>
      <c r="K48" s="56">
        <f>K49</f>
        <v>0</v>
      </c>
      <c r="L48" s="56">
        <f>L49</f>
        <v>0</v>
      </c>
      <c r="M48" s="108">
        <f t="shared" si="1"/>
        <v>0</v>
      </c>
    </row>
    <row r="49" spans="2:13" s="15" customFormat="1" ht="15">
      <c r="B49" s="78" t="s">
        <v>119</v>
      </c>
      <c r="C49" s="52" t="s">
        <v>68</v>
      </c>
      <c r="D49" s="52" t="s">
        <v>71</v>
      </c>
      <c r="E49" s="52" t="s">
        <v>413</v>
      </c>
      <c r="F49" s="52" t="s">
        <v>134</v>
      </c>
      <c r="G49" s="52" t="s">
        <v>103</v>
      </c>
      <c r="H49" s="58">
        <f>'вед.прил.10'!H268</f>
        <v>10</v>
      </c>
      <c r="I49" s="58">
        <f>'вед.прил.10'!I268</f>
        <v>0</v>
      </c>
      <c r="J49" s="58">
        <f t="shared" si="0"/>
        <v>10</v>
      </c>
      <c r="K49" s="58">
        <f>'вед.прил.10'!K268</f>
        <v>0</v>
      </c>
      <c r="L49" s="58">
        <f>'вед.прил.10'!L268</f>
        <v>0</v>
      </c>
      <c r="M49" s="109">
        <f t="shared" si="1"/>
        <v>0</v>
      </c>
    </row>
    <row r="50" spans="2:13" s="15" customFormat="1" ht="29.25" customHeight="1">
      <c r="B50" s="76" t="s">
        <v>135</v>
      </c>
      <c r="C50" s="51" t="s">
        <v>68</v>
      </c>
      <c r="D50" s="51" t="s">
        <v>71</v>
      </c>
      <c r="E50" s="51" t="s">
        <v>413</v>
      </c>
      <c r="F50" s="51" t="s">
        <v>136</v>
      </c>
      <c r="G50" s="51"/>
      <c r="H50" s="56">
        <f>H51</f>
        <v>20</v>
      </c>
      <c r="I50" s="56">
        <f>I51</f>
        <v>0</v>
      </c>
      <c r="J50" s="56">
        <f t="shared" si="0"/>
        <v>20</v>
      </c>
      <c r="K50" s="56">
        <f>K51</f>
        <v>0</v>
      </c>
      <c r="L50" s="56">
        <f>L51</f>
        <v>0</v>
      </c>
      <c r="M50" s="108">
        <f t="shared" si="1"/>
        <v>0</v>
      </c>
    </row>
    <row r="51" spans="2:13" s="15" customFormat="1" ht="30">
      <c r="B51" s="77" t="s">
        <v>139</v>
      </c>
      <c r="C51" s="51" t="s">
        <v>68</v>
      </c>
      <c r="D51" s="51" t="s">
        <v>71</v>
      </c>
      <c r="E51" s="51" t="s">
        <v>413</v>
      </c>
      <c r="F51" s="51" t="s">
        <v>138</v>
      </c>
      <c r="G51" s="51"/>
      <c r="H51" s="56">
        <f>H52</f>
        <v>20</v>
      </c>
      <c r="I51" s="56">
        <f>I52</f>
        <v>0</v>
      </c>
      <c r="J51" s="56">
        <f t="shared" si="0"/>
        <v>20</v>
      </c>
      <c r="K51" s="56">
        <f>K52</f>
        <v>0</v>
      </c>
      <c r="L51" s="56">
        <f>L52</f>
        <v>0</v>
      </c>
      <c r="M51" s="108">
        <f t="shared" si="1"/>
        <v>0</v>
      </c>
    </row>
    <row r="52" spans="2:13" s="15" customFormat="1" ht="15">
      <c r="B52" s="80" t="s">
        <v>119</v>
      </c>
      <c r="C52" s="52" t="s">
        <v>68</v>
      </c>
      <c r="D52" s="52" t="s">
        <v>71</v>
      </c>
      <c r="E52" s="52" t="s">
        <v>413</v>
      </c>
      <c r="F52" s="52" t="s">
        <v>138</v>
      </c>
      <c r="G52" s="52" t="s">
        <v>103</v>
      </c>
      <c r="H52" s="58">
        <f>'вед.прил.10'!H271</f>
        <v>20</v>
      </c>
      <c r="I52" s="58">
        <f>'вед.прил.10'!I271</f>
        <v>0</v>
      </c>
      <c r="J52" s="58">
        <f t="shared" si="0"/>
        <v>20</v>
      </c>
      <c r="K52" s="58">
        <f>'вед.прил.10'!K271</f>
        <v>0</v>
      </c>
      <c r="L52" s="58">
        <f>'вед.прил.10'!L271</f>
        <v>0</v>
      </c>
      <c r="M52" s="109">
        <f t="shared" si="1"/>
        <v>0</v>
      </c>
    </row>
    <row r="53" spans="2:13" s="15" customFormat="1" ht="14.25">
      <c r="B53" s="79" t="s">
        <v>452</v>
      </c>
      <c r="C53" s="53" t="s">
        <v>68</v>
      </c>
      <c r="D53" s="53" t="s">
        <v>73</v>
      </c>
      <c r="E53" s="53"/>
      <c r="F53" s="53"/>
      <c r="G53" s="53"/>
      <c r="H53" s="55">
        <f aca="true" t="shared" si="4" ref="H53:L57">H54</f>
        <v>27</v>
      </c>
      <c r="I53" s="55">
        <f t="shared" si="4"/>
        <v>0</v>
      </c>
      <c r="J53" s="55">
        <f t="shared" si="0"/>
        <v>27</v>
      </c>
      <c r="K53" s="55">
        <f t="shared" si="4"/>
        <v>43</v>
      </c>
      <c r="L53" s="55">
        <f t="shared" si="4"/>
        <v>0</v>
      </c>
      <c r="M53" s="107">
        <f t="shared" si="1"/>
        <v>43</v>
      </c>
    </row>
    <row r="54" spans="2:13" s="15" customFormat="1" ht="15">
      <c r="B54" s="77" t="s">
        <v>37</v>
      </c>
      <c r="C54" s="51" t="s">
        <v>68</v>
      </c>
      <c r="D54" s="51" t="s">
        <v>73</v>
      </c>
      <c r="E54" s="51" t="s">
        <v>283</v>
      </c>
      <c r="F54" s="51"/>
      <c r="G54" s="51"/>
      <c r="H54" s="56">
        <f t="shared" si="4"/>
        <v>27</v>
      </c>
      <c r="I54" s="56">
        <f t="shared" si="4"/>
        <v>0</v>
      </c>
      <c r="J54" s="56">
        <f t="shared" si="0"/>
        <v>27</v>
      </c>
      <c r="K54" s="56">
        <f t="shared" si="4"/>
        <v>43</v>
      </c>
      <c r="L54" s="56">
        <f t="shared" si="4"/>
        <v>0</v>
      </c>
      <c r="M54" s="108">
        <f t="shared" si="1"/>
        <v>43</v>
      </c>
    </row>
    <row r="55" spans="2:13" s="15" customFormat="1" ht="77.25" customHeight="1">
      <c r="B55" s="76" t="s">
        <v>5</v>
      </c>
      <c r="C55" s="51" t="s">
        <v>68</v>
      </c>
      <c r="D55" s="51" t="s">
        <v>73</v>
      </c>
      <c r="E55" s="51" t="s">
        <v>6</v>
      </c>
      <c r="F55" s="51"/>
      <c r="G55" s="51"/>
      <c r="H55" s="56">
        <f t="shared" si="4"/>
        <v>27</v>
      </c>
      <c r="I55" s="56">
        <f t="shared" si="4"/>
        <v>0</v>
      </c>
      <c r="J55" s="56">
        <f t="shared" si="0"/>
        <v>27</v>
      </c>
      <c r="K55" s="56">
        <f t="shared" si="4"/>
        <v>43</v>
      </c>
      <c r="L55" s="56">
        <f t="shared" si="4"/>
        <v>0</v>
      </c>
      <c r="M55" s="108">
        <f t="shared" si="1"/>
        <v>43</v>
      </c>
    </row>
    <row r="56" spans="2:13" s="15" customFormat="1" ht="30">
      <c r="B56" s="76" t="s">
        <v>135</v>
      </c>
      <c r="C56" s="51" t="s">
        <v>68</v>
      </c>
      <c r="D56" s="51" t="s">
        <v>73</v>
      </c>
      <c r="E56" s="51" t="s">
        <v>6</v>
      </c>
      <c r="F56" s="51" t="s">
        <v>136</v>
      </c>
      <c r="G56" s="51"/>
      <c r="H56" s="56">
        <f t="shared" si="4"/>
        <v>27</v>
      </c>
      <c r="I56" s="56">
        <f t="shared" si="4"/>
        <v>0</v>
      </c>
      <c r="J56" s="56">
        <f t="shared" si="0"/>
        <v>27</v>
      </c>
      <c r="K56" s="56">
        <f t="shared" si="4"/>
        <v>43</v>
      </c>
      <c r="L56" s="56">
        <f t="shared" si="4"/>
        <v>0</v>
      </c>
      <c r="M56" s="108">
        <f t="shared" si="1"/>
        <v>43</v>
      </c>
    </row>
    <row r="57" spans="2:13" s="15" customFormat="1" ht="30">
      <c r="B57" s="77" t="s">
        <v>139</v>
      </c>
      <c r="C57" s="51" t="s">
        <v>68</v>
      </c>
      <c r="D57" s="51" t="s">
        <v>73</v>
      </c>
      <c r="E57" s="51" t="s">
        <v>6</v>
      </c>
      <c r="F57" s="51" t="s">
        <v>138</v>
      </c>
      <c r="G57" s="51"/>
      <c r="H57" s="56">
        <f t="shared" si="4"/>
        <v>27</v>
      </c>
      <c r="I57" s="56">
        <f t="shared" si="4"/>
        <v>0</v>
      </c>
      <c r="J57" s="56">
        <f t="shared" si="0"/>
        <v>27</v>
      </c>
      <c r="K57" s="56">
        <f t="shared" si="4"/>
        <v>43</v>
      </c>
      <c r="L57" s="56">
        <f t="shared" si="4"/>
        <v>0</v>
      </c>
      <c r="M57" s="108">
        <f t="shared" si="1"/>
        <v>43</v>
      </c>
    </row>
    <row r="58" spans="2:13" s="15" customFormat="1" ht="15">
      <c r="B58" s="80" t="s">
        <v>120</v>
      </c>
      <c r="C58" s="52" t="s">
        <v>68</v>
      </c>
      <c r="D58" s="52" t="s">
        <v>73</v>
      </c>
      <c r="E58" s="52" t="s">
        <v>6</v>
      </c>
      <c r="F58" s="52" t="s">
        <v>138</v>
      </c>
      <c r="G58" s="52" t="s">
        <v>104</v>
      </c>
      <c r="H58" s="58">
        <f>'вед.прил.10'!H277</f>
        <v>27</v>
      </c>
      <c r="I58" s="58">
        <f>'вед.прил.10'!I277</f>
        <v>0</v>
      </c>
      <c r="J58" s="58">
        <f t="shared" si="0"/>
        <v>27</v>
      </c>
      <c r="K58" s="58">
        <f>'вед.прил.10'!K277</f>
        <v>43</v>
      </c>
      <c r="L58" s="58">
        <f>'вед.прил.10'!L277</f>
        <v>0</v>
      </c>
      <c r="M58" s="109">
        <f t="shared" si="1"/>
        <v>43</v>
      </c>
    </row>
    <row r="59" spans="2:13" s="16" customFormat="1" ht="45.75" customHeight="1">
      <c r="B59" s="79" t="s">
        <v>247</v>
      </c>
      <c r="C59" s="53" t="s">
        <v>68</v>
      </c>
      <c r="D59" s="53" t="s">
        <v>76</v>
      </c>
      <c r="E59" s="53"/>
      <c r="F59" s="53"/>
      <c r="G59" s="53"/>
      <c r="H59" s="55">
        <f>H60</f>
        <v>6254.2</v>
      </c>
      <c r="I59" s="55">
        <f>I60</f>
        <v>0</v>
      </c>
      <c r="J59" s="55">
        <f t="shared" si="0"/>
        <v>6254.2</v>
      </c>
      <c r="K59" s="55">
        <f>K60</f>
        <v>6254.2</v>
      </c>
      <c r="L59" s="55">
        <f>L60</f>
        <v>0</v>
      </c>
      <c r="M59" s="107">
        <f t="shared" si="1"/>
        <v>6254.2</v>
      </c>
    </row>
    <row r="60" spans="2:13" s="16" customFormat="1" ht="15">
      <c r="B60" s="76" t="s">
        <v>37</v>
      </c>
      <c r="C60" s="51" t="s">
        <v>68</v>
      </c>
      <c r="D60" s="51" t="s">
        <v>76</v>
      </c>
      <c r="E60" s="51" t="s">
        <v>283</v>
      </c>
      <c r="F60" s="51"/>
      <c r="G60" s="51"/>
      <c r="H60" s="56">
        <f>H61</f>
        <v>6254.2</v>
      </c>
      <c r="I60" s="56">
        <f>I61</f>
        <v>0</v>
      </c>
      <c r="J60" s="56">
        <f t="shared" si="0"/>
        <v>6254.2</v>
      </c>
      <c r="K60" s="56">
        <f>K61</f>
        <v>6254.2</v>
      </c>
      <c r="L60" s="56">
        <f>L61</f>
        <v>0</v>
      </c>
      <c r="M60" s="108">
        <f t="shared" si="1"/>
        <v>6254.2</v>
      </c>
    </row>
    <row r="61" spans="2:13" s="16" customFormat="1" ht="30">
      <c r="B61" s="81" t="s">
        <v>132</v>
      </c>
      <c r="C61" s="51" t="s">
        <v>68</v>
      </c>
      <c r="D61" s="51" t="s">
        <v>76</v>
      </c>
      <c r="E61" s="51" t="s">
        <v>284</v>
      </c>
      <c r="F61" s="51"/>
      <c r="G61" s="51"/>
      <c r="H61" s="56">
        <f>H62+H65+H68</f>
        <v>6254.2</v>
      </c>
      <c r="I61" s="56">
        <f>I62+I65+I68</f>
        <v>0</v>
      </c>
      <c r="J61" s="56">
        <f t="shared" si="0"/>
        <v>6254.2</v>
      </c>
      <c r="K61" s="56">
        <f>K62+K65+K68</f>
        <v>6254.2</v>
      </c>
      <c r="L61" s="56">
        <f>L62+L65+L68</f>
        <v>0</v>
      </c>
      <c r="M61" s="108">
        <f t="shared" si="1"/>
        <v>6254.2</v>
      </c>
    </row>
    <row r="62" spans="2:13" s="16" customFormat="1" ht="89.25" customHeight="1">
      <c r="B62" s="76" t="s">
        <v>267</v>
      </c>
      <c r="C62" s="51" t="s">
        <v>68</v>
      </c>
      <c r="D62" s="51" t="s">
        <v>76</v>
      </c>
      <c r="E62" s="51" t="s">
        <v>284</v>
      </c>
      <c r="F62" s="51" t="s">
        <v>133</v>
      </c>
      <c r="G62" s="51"/>
      <c r="H62" s="56">
        <f>H63</f>
        <v>5920.4</v>
      </c>
      <c r="I62" s="56">
        <f>I63</f>
        <v>0</v>
      </c>
      <c r="J62" s="56">
        <f t="shared" si="0"/>
        <v>5920.4</v>
      </c>
      <c r="K62" s="56">
        <f>K63</f>
        <v>5920.4</v>
      </c>
      <c r="L62" s="56">
        <f>L63</f>
        <v>0</v>
      </c>
      <c r="M62" s="108">
        <f t="shared" si="1"/>
        <v>5920.4</v>
      </c>
    </row>
    <row r="63" spans="2:13" s="16" customFormat="1" ht="28.5" customHeight="1">
      <c r="B63" s="76" t="s">
        <v>137</v>
      </c>
      <c r="C63" s="51" t="s">
        <v>68</v>
      </c>
      <c r="D63" s="51" t="s">
        <v>76</v>
      </c>
      <c r="E63" s="51" t="s">
        <v>284</v>
      </c>
      <c r="F63" s="51" t="s">
        <v>134</v>
      </c>
      <c r="G63" s="51"/>
      <c r="H63" s="56">
        <f>H64</f>
        <v>5920.4</v>
      </c>
      <c r="I63" s="56">
        <f>I64</f>
        <v>0</v>
      </c>
      <c r="J63" s="56">
        <f t="shared" si="0"/>
        <v>5920.4</v>
      </c>
      <c r="K63" s="56">
        <f>K64</f>
        <v>5920.4</v>
      </c>
      <c r="L63" s="56">
        <f>L64</f>
        <v>0</v>
      </c>
      <c r="M63" s="108">
        <f t="shared" si="1"/>
        <v>5920.4</v>
      </c>
    </row>
    <row r="64" spans="2:13" s="16" customFormat="1" ht="15">
      <c r="B64" s="78" t="s">
        <v>119</v>
      </c>
      <c r="C64" s="52" t="s">
        <v>68</v>
      </c>
      <c r="D64" s="52" t="s">
        <v>76</v>
      </c>
      <c r="E64" s="52" t="s">
        <v>284</v>
      </c>
      <c r="F64" s="52" t="s">
        <v>134</v>
      </c>
      <c r="G64" s="52" t="s">
        <v>103</v>
      </c>
      <c r="H64" s="58">
        <f>'вед.прил.10'!H46+'вед.прил.10'!H653</f>
        <v>5920.4</v>
      </c>
      <c r="I64" s="58">
        <f>'вед.прил.10'!I46+'вед.прил.10'!I653</f>
        <v>0</v>
      </c>
      <c r="J64" s="58">
        <f t="shared" si="0"/>
        <v>5920.4</v>
      </c>
      <c r="K64" s="58">
        <f>'вед.прил.10'!K46+'вед.прил.10'!K653</f>
        <v>5920.4</v>
      </c>
      <c r="L64" s="58">
        <f>'вед.прил.10'!L46+'вед.прил.10'!L653</f>
        <v>0</v>
      </c>
      <c r="M64" s="109">
        <f t="shared" si="1"/>
        <v>5920.4</v>
      </c>
    </row>
    <row r="65" spans="2:13" s="21" customFormat="1" ht="30" customHeight="1">
      <c r="B65" s="77" t="s">
        <v>135</v>
      </c>
      <c r="C65" s="51" t="s">
        <v>68</v>
      </c>
      <c r="D65" s="51" t="s">
        <v>76</v>
      </c>
      <c r="E65" s="51" t="s">
        <v>284</v>
      </c>
      <c r="F65" s="51" t="s">
        <v>136</v>
      </c>
      <c r="G65" s="51"/>
      <c r="H65" s="56">
        <f>H66</f>
        <v>330.3</v>
      </c>
      <c r="I65" s="56">
        <f>I66</f>
        <v>0</v>
      </c>
      <c r="J65" s="56">
        <f t="shared" si="0"/>
        <v>330.3</v>
      </c>
      <c r="K65" s="56">
        <f>K66</f>
        <v>330.3</v>
      </c>
      <c r="L65" s="56">
        <f>L66</f>
        <v>0</v>
      </c>
      <c r="M65" s="108">
        <f t="shared" si="1"/>
        <v>330.3</v>
      </c>
    </row>
    <row r="66" spans="2:13" ht="30">
      <c r="B66" s="77" t="s">
        <v>139</v>
      </c>
      <c r="C66" s="51" t="s">
        <v>68</v>
      </c>
      <c r="D66" s="51" t="s">
        <v>76</v>
      </c>
      <c r="E66" s="51" t="s">
        <v>284</v>
      </c>
      <c r="F66" s="51" t="s">
        <v>138</v>
      </c>
      <c r="G66" s="51"/>
      <c r="H66" s="56">
        <f>H67</f>
        <v>330.3</v>
      </c>
      <c r="I66" s="56">
        <f>I67</f>
        <v>0</v>
      </c>
      <c r="J66" s="56">
        <f t="shared" si="0"/>
        <v>330.3</v>
      </c>
      <c r="K66" s="56">
        <f>K67</f>
        <v>330.3</v>
      </c>
      <c r="L66" s="56">
        <f>L67</f>
        <v>0</v>
      </c>
      <c r="M66" s="108">
        <f t="shared" si="1"/>
        <v>330.3</v>
      </c>
    </row>
    <row r="67" spans="2:13" ht="15">
      <c r="B67" s="78" t="s">
        <v>119</v>
      </c>
      <c r="C67" s="52" t="s">
        <v>68</v>
      </c>
      <c r="D67" s="52" t="s">
        <v>76</v>
      </c>
      <c r="E67" s="52" t="s">
        <v>284</v>
      </c>
      <c r="F67" s="52" t="s">
        <v>138</v>
      </c>
      <c r="G67" s="52" t="s">
        <v>103</v>
      </c>
      <c r="H67" s="58">
        <f>'вед.прил.10'!H656+'вед.прил.10'!H49</f>
        <v>330.3</v>
      </c>
      <c r="I67" s="58">
        <f>'вед.прил.10'!I656+'вед.прил.10'!I49</f>
        <v>0</v>
      </c>
      <c r="J67" s="58">
        <f t="shared" si="0"/>
        <v>330.3</v>
      </c>
      <c r="K67" s="58">
        <f>'вед.прил.10'!K656+'вед.прил.10'!K49</f>
        <v>330.3</v>
      </c>
      <c r="L67" s="58">
        <f>'вед.прил.10'!L656+'вед.прил.10'!L49</f>
        <v>0</v>
      </c>
      <c r="M67" s="109">
        <f t="shared" si="1"/>
        <v>330.3</v>
      </c>
    </row>
    <row r="68" spans="2:13" ht="15">
      <c r="B68" s="77" t="s">
        <v>148</v>
      </c>
      <c r="C68" s="51" t="s">
        <v>68</v>
      </c>
      <c r="D68" s="51" t="s">
        <v>76</v>
      </c>
      <c r="E68" s="51" t="s">
        <v>284</v>
      </c>
      <c r="F68" s="51" t="s">
        <v>147</v>
      </c>
      <c r="G68" s="51"/>
      <c r="H68" s="56">
        <f>H69</f>
        <v>3.5</v>
      </c>
      <c r="I68" s="56">
        <f>I69</f>
        <v>0</v>
      </c>
      <c r="J68" s="56">
        <f t="shared" si="0"/>
        <v>3.5</v>
      </c>
      <c r="K68" s="56">
        <f>K69</f>
        <v>3.5</v>
      </c>
      <c r="L68" s="56">
        <f>L69</f>
        <v>0</v>
      </c>
      <c r="M68" s="108">
        <f t="shared" si="1"/>
        <v>3.5</v>
      </c>
    </row>
    <row r="69" spans="2:13" ht="15">
      <c r="B69" s="77" t="s">
        <v>150</v>
      </c>
      <c r="C69" s="51" t="s">
        <v>68</v>
      </c>
      <c r="D69" s="51" t="s">
        <v>76</v>
      </c>
      <c r="E69" s="51" t="s">
        <v>284</v>
      </c>
      <c r="F69" s="51" t="s">
        <v>149</v>
      </c>
      <c r="G69" s="51"/>
      <c r="H69" s="56">
        <f>H70</f>
        <v>3.5</v>
      </c>
      <c r="I69" s="56">
        <f>I70</f>
        <v>0</v>
      </c>
      <c r="J69" s="56">
        <f t="shared" si="0"/>
        <v>3.5</v>
      </c>
      <c r="K69" s="56">
        <f>K70</f>
        <v>3.5</v>
      </c>
      <c r="L69" s="56">
        <f>L70</f>
        <v>0</v>
      </c>
      <c r="M69" s="108">
        <f t="shared" si="1"/>
        <v>3.5</v>
      </c>
    </row>
    <row r="70" spans="2:13" ht="15">
      <c r="B70" s="78" t="s">
        <v>119</v>
      </c>
      <c r="C70" s="52" t="s">
        <v>68</v>
      </c>
      <c r="D70" s="52" t="s">
        <v>76</v>
      </c>
      <c r="E70" s="52" t="s">
        <v>284</v>
      </c>
      <c r="F70" s="52" t="s">
        <v>149</v>
      </c>
      <c r="G70" s="52" t="s">
        <v>103</v>
      </c>
      <c r="H70" s="58">
        <f>'вед.прил.10'!H659+'вед.прил.10'!H52</f>
        <v>3.5</v>
      </c>
      <c r="I70" s="58">
        <f>'вед.прил.10'!I659+'вед.прил.10'!I52</f>
        <v>0</v>
      </c>
      <c r="J70" s="58">
        <f t="shared" si="0"/>
        <v>3.5</v>
      </c>
      <c r="K70" s="58">
        <f>'вед.прил.10'!K659+'вед.прил.10'!K52</f>
        <v>3.5</v>
      </c>
      <c r="L70" s="58">
        <f>'вед.прил.10'!L659+'вед.прил.10'!L52</f>
        <v>0</v>
      </c>
      <c r="M70" s="109">
        <f t="shared" si="1"/>
        <v>3.5</v>
      </c>
    </row>
    <row r="71" spans="2:13" ht="14.25">
      <c r="B71" s="82" t="s">
        <v>53</v>
      </c>
      <c r="C71" s="53" t="s">
        <v>68</v>
      </c>
      <c r="D71" s="53" t="s">
        <v>86</v>
      </c>
      <c r="E71" s="53"/>
      <c r="F71" s="53"/>
      <c r="G71" s="53"/>
      <c r="H71" s="55">
        <f aca="true" t="shared" si="5" ref="H71:L75">H72</f>
        <v>100</v>
      </c>
      <c r="I71" s="55">
        <f t="shared" si="5"/>
        <v>0</v>
      </c>
      <c r="J71" s="55">
        <f t="shared" si="0"/>
        <v>100</v>
      </c>
      <c r="K71" s="55">
        <f t="shared" si="5"/>
        <v>100</v>
      </c>
      <c r="L71" s="55">
        <f t="shared" si="5"/>
        <v>0</v>
      </c>
      <c r="M71" s="107">
        <f t="shared" si="1"/>
        <v>100</v>
      </c>
    </row>
    <row r="72" spans="2:13" ht="15">
      <c r="B72" s="77" t="s">
        <v>37</v>
      </c>
      <c r="C72" s="51" t="s">
        <v>68</v>
      </c>
      <c r="D72" s="51" t="s">
        <v>86</v>
      </c>
      <c r="E72" s="51" t="s">
        <v>283</v>
      </c>
      <c r="F72" s="51"/>
      <c r="G72" s="51"/>
      <c r="H72" s="56">
        <f t="shared" si="5"/>
        <v>100</v>
      </c>
      <c r="I72" s="56">
        <f t="shared" si="5"/>
        <v>0</v>
      </c>
      <c r="J72" s="56">
        <f aca="true" t="shared" si="6" ref="J72:J135">H72+I72</f>
        <v>100</v>
      </c>
      <c r="K72" s="56">
        <f t="shared" si="5"/>
        <v>100</v>
      </c>
      <c r="L72" s="56">
        <f t="shared" si="5"/>
        <v>0</v>
      </c>
      <c r="M72" s="108">
        <f aca="true" t="shared" si="7" ref="M72:M135">K72+L72</f>
        <v>100</v>
      </c>
    </row>
    <row r="73" spans="2:13" ht="30">
      <c r="B73" s="77" t="s">
        <v>262</v>
      </c>
      <c r="C73" s="51" t="s">
        <v>68</v>
      </c>
      <c r="D73" s="51" t="s">
        <v>86</v>
      </c>
      <c r="E73" s="51" t="s">
        <v>409</v>
      </c>
      <c r="F73" s="51"/>
      <c r="G73" s="51"/>
      <c r="H73" s="56">
        <f t="shared" si="5"/>
        <v>100</v>
      </c>
      <c r="I73" s="56">
        <f t="shared" si="5"/>
        <v>0</v>
      </c>
      <c r="J73" s="56">
        <f t="shared" si="6"/>
        <v>100</v>
      </c>
      <c r="K73" s="56">
        <f t="shared" si="5"/>
        <v>100</v>
      </c>
      <c r="L73" s="56">
        <f t="shared" si="5"/>
        <v>0</v>
      </c>
      <c r="M73" s="108">
        <f t="shared" si="7"/>
        <v>100</v>
      </c>
    </row>
    <row r="74" spans="2:13" ht="20.25" customHeight="1">
      <c r="B74" s="76" t="s">
        <v>148</v>
      </c>
      <c r="C74" s="51" t="s">
        <v>68</v>
      </c>
      <c r="D74" s="51" t="s">
        <v>86</v>
      </c>
      <c r="E74" s="51" t="s">
        <v>409</v>
      </c>
      <c r="F74" s="51" t="s">
        <v>147</v>
      </c>
      <c r="G74" s="51"/>
      <c r="H74" s="56">
        <f t="shared" si="5"/>
        <v>100</v>
      </c>
      <c r="I74" s="56">
        <f t="shared" si="5"/>
        <v>0</v>
      </c>
      <c r="J74" s="56">
        <f t="shared" si="6"/>
        <v>100</v>
      </c>
      <c r="K74" s="56">
        <f t="shared" si="5"/>
        <v>100</v>
      </c>
      <c r="L74" s="56">
        <f t="shared" si="5"/>
        <v>0</v>
      </c>
      <c r="M74" s="108">
        <f t="shared" si="7"/>
        <v>100</v>
      </c>
    </row>
    <row r="75" spans="2:13" ht="15">
      <c r="B75" s="77" t="s">
        <v>431</v>
      </c>
      <c r="C75" s="51" t="s">
        <v>68</v>
      </c>
      <c r="D75" s="51" t="s">
        <v>86</v>
      </c>
      <c r="E75" s="51" t="s">
        <v>409</v>
      </c>
      <c r="F75" s="51" t="s">
        <v>430</v>
      </c>
      <c r="G75" s="51"/>
      <c r="H75" s="56">
        <f t="shared" si="5"/>
        <v>100</v>
      </c>
      <c r="I75" s="56">
        <f t="shared" si="5"/>
        <v>0</v>
      </c>
      <c r="J75" s="56">
        <f t="shared" si="6"/>
        <v>100</v>
      </c>
      <c r="K75" s="56">
        <f t="shared" si="5"/>
        <v>100</v>
      </c>
      <c r="L75" s="56">
        <f t="shared" si="5"/>
        <v>0</v>
      </c>
      <c r="M75" s="108">
        <f t="shared" si="7"/>
        <v>100</v>
      </c>
    </row>
    <row r="76" spans="2:13" ht="15">
      <c r="B76" s="80" t="s">
        <v>119</v>
      </c>
      <c r="C76" s="52" t="s">
        <v>68</v>
      </c>
      <c r="D76" s="52" t="s">
        <v>86</v>
      </c>
      <c r="E76" s="52" t="s">
        <v>409</v>
      </c>
      <c r="F76" s="52" t="s">
        <v>430</v>
      </c>
      <c r="G76" s="52" t="s">
        <v>103</v>
      </c>
      <c r="H76" s="58">
        <f>'вед.прил.10'!H283</f>
        <v>100</v>
      </c>
      <c r="I76" s="58">
        <f>'вед.прил.10'!I283</f>
        <v>0</v>
      </c>
      <c r="J76" s="58">
        <f t="shared" si="6"/>
        <v>100</v>
      </c>
      <c r="K76" s="58">
        <f>'вед.прил.10'!K283</f>
        <v>100</v>
      </c>
      <c r="L76" s="58">
        <f>'вед.прил.10'!L283</f>
        <v>0</v>
      </c>
      <c r="M76" s="109">
        <f t="shared" si="7"/>
        <v>100</v>
      </c>
    </row>
    <row r="77" spans="2:13" s="9" customFormat="1" ht="14.25">
      <c r="B77" s="99" t="s">
        <v>54</v>
      </c>
      <c r="C77" s="53" t="s">
        <v>68</v>
      </c>
      <c r="D77" s="53" t="s">
        <v>111</v>
      </c>
      <c r="E77" s="53"/>
      <c r="F77" s="53"/>
      <c r="G77" s="53"/>
      <c r="H77" s="55">
        <f>H78+H128+H150+H134</f>
        <v>12525.800000000001</v>
      </c>
      <c r="I77" s="55">
        <f>I78+I128+I150+I134</f>
        <v>0</v>
      </c>
      <c r="J77" s="55">
        <f t="shared" si="6"/>
        <v>12525.800000000001</v>
      </c>
      <c r="K77" s="55">
        <f>K78+K128+K150+K134</f>
        <v>12402.800000000001</v>
      </c>
      <c r="L77" s="55">
        <f>L78+L128+L150+L134</f>
        <v>0</v>
      </c>
      <c r="M77" s="107">
        <f t="shared" si="7"/>
        <v>12402.800000000001</v>
      </c>
    </row>
    <row r="78" spans="2:13" ht="15">
      <c r="B78" s="76" t="s">
        <v>37</v>
      </c>
      <c r="C78" s="51" t="s">
        <v>68</v>
      </c>
      <c r="D78" s="51" t="s">
        <v>111</v>
      </c>
      <c r="E78" s="51" t="s">
        <v>278</v>
      </c>
      <c r="F78" s="51"/>
      <c r="G78" s="51"/>
      <c r="H78" s="56">
        <f>H79+H86+H93+H100+H110+H121+H117</f>
        <v>12207.800000000001</v>
      </c>
      <c r="I78" s="56">
        <f>I79+I86+I93+I100+I110+I121+I117</f>
        <v>0</v>
      </c>
      <c r="J78" s="56">
        <f t="shared" si="6"/>
        <v>12207.800000000001</v>
      </c>
      <c r="K78" s="56">
        <f>K79+K86+K93+K100+K110+K121+K117</f>
        <v>12207.800000000001</v>
      </c>
      <c r="L78" s="56">
        <f>L79+L86+L93+L100+L110+L121+L117</f>
        <v>0</v>
      </c>
      <c r="M78" s="108">
        <f t="shared" si="7"/>
        <v>12207.800000000001</v>
      </c>
    </row>
    <row r="79" spans="2:13" s="9" customFormat="1" ht="108" customHeight="1">
      <c r="B79" s="84" t="s">
        <v>47</v>
      </c>
      <c r="C79" s="51" t="s">
        <v>68</v>
      </c>
      <c r="D79" s="51" t="s">
        <v>111</v>
      </c>
      <c r="E79" s="51" t="s">
        <v>279</v>
      </c>
      <c r="F79" s="51"/>
      <c r="G79" s="51"/>
      <c r="H79" s="56">
        <f>H81+H83</f>
        <v>327.7</v>
      </c>
      <c r="I79" s="56">
        <f>I81+I83</f>
        <v>0</v>
      </c>
      <c r="J79" s="56">
        <f t="shared" si="6"/>
        <v>327.7</v>
      </c>
      <c r="K79" s="56">
        <f>K81+K83</f>
        <v>327.7</v>
      </c>
      <c r="L79" s="56">
        <f>L81+L83</f>
        <v>0</v>
      </c>
      <c r="M79" s="108">
        <f t="shared" si="7"/>
        <v>327.7</v>
      </c>
    </row>
    <row r="80" spans="2:13" s="9" customFormat="1" ht="88.5" customHeight="1">
      <c r="B80" s="76" t="s">
        <v>267</v>
      </c>
      <c r="C80" s="110" t="s">
        <v>68</v>
      </c>
      <c r="D80" s="110" t="s">
        <v>111</v>
      </c>
      <c r="E80" s="51" t="s">
        <v>279</v>
      </c>
      <c r="F80" s="110" t="s">
        <v>133</v>
      </c>
      <c r="G80" s="110"/>
      <c r="H80" s="56">
        <f>H81</f>
        <v>260.4</v>
      </c>
      <c r="I80" s="56">
        <f>I81</f>
        <v>0</v>
      </c>
      <c r="J80" s="56">
        <f t="shared" si="6"/>
        <v>260.4</v>
      </c>
      <c r="K80" s="56">
        <f>K81</f>
        <v>260.4</v>
      </c>
      <c r="L80" s="56">
        <f>L81</f>
        <v>0</v>
      </c>
      <c r="M80" s="108">
        <f t="shared" si="7"/>
        <v>260.4</v>
      </c>
    </row>
    <row r="81" spans="2:13" s="9" customFormat="1" ht="30" customHeight="1">
      <c r="B81" s="76" t="s">
        <v>137</v>
      </c>
      <c r="C81" s="51" t="s">
        <v>68</v>
      </c>
      <c r="D81" s="51" t="s">
        <v>111</v>
      </c>
      <c r="E81" s="51" t="s">
        <v>279</v>
      </c>
      <c r="F81" s="51" t="s">
        <v>134</v>
      </c>
      <c r="G81" s="51"/>
      <c r="H81" s="56">
        <f>H82</f>
        <v>260.4</v>
      </c>
      <c r="I81" s="56">
        <f>I82</f>
        <v>0</v>
      </c>
      <c r="J81" s="56">
        <f t="shared" si="6"/>
        <v>260.4</v>
      </c>
      <c r="K81" s="56">
        <f>K82</f>
        <v>260.4</v>
      </c>
      <c r="L81" s="56">
        <f>L82</f>
        <v>0</v>
      </c>
      <c r="M81" s="108">
        <f t="shared" si="7"/>
        <v>260.4</v>
      </c>
    </row>
    <row r="82" spans="2:13" s="17" customFormat="1" ht="16.5" customHeight="1">
      <c r="B82" s="78" t="s">
        <v>120</v>
      </c>
      <c r="C82" s="52" t="s">
        <v>68</v>
      </c>
      <c r="D82" s="52" t="s">
        <v>111</v>
      </c>
      <c r="E82" s="52" t="s">
        <v>279</v>
      </c>
      <c r="F82" s="52" t="s">
        <v>134</v>
      </c>
      <c r="G82" s="52" t="s">
        <v>104</v>
      </c>
      <c r="H82" s="58">
        <f>'вед.прил.10'!H324</f>
        <v>260.4</v>
      </c>
      <c r="I82" s="58">
        <f>'вед.прил.10'!I324</f>
        <v>0</v>
      </c>
      <c r="J82" s="58">
        <f t="shared" si="6"/>
        <v>260.4</v>
      </c>
      <c r="K82" s="58">
        <f>'вед.прил.10'!K324</f>
        <v>260.4</v>
      </c>
      <c r="L82" s="58">
        <f>'вед.прил.10'!L324</f>
        <v>0</v>
      </c>
      <c r="M82" s="109">
        <f t="shared" si="7"/>
        <v>260.4</v>
      </c>
    </row>
    <row r="83" spans="2:13" s="12" customFormat="1" ht="30" customHeight="1">
      <c r="B83" s="76" t="s">
        <v>135</v>
      </c>
      <c r="C83" s="51" t="s">
        <v>68</v>
      </c>
      <c r="D83" s="51" t="s">
        <v>111</v>
      </c>
      <c r="E83" s="51" t="s">
        <v>279</v>
      </c>
      <c r="F83" s="51" t="s">
        <v>136</v>
      </c>
      <c r="G83" s="51"/>
      <c r="H83" s="56">
        <f>H84</f>
        <v>67.3</v>
      </c>
      <c r="I83" s="56">
        <f>I84</f>
        <v>0</v>
      </c>
      <c r="J83" s="56">
        <f t="shared" si="6"/>
        <v>67.3</v>
      </c>
      <c r="K83" s="56">
        <f>K84</f>
        <v>67.3</v>
      </c>
      <c r="L83" s="56">
        <f>L84</f>
        <v>0</v>
      </c>
      <c r="M83" s="108">
        <f t="shared" si="7"/>
        <v>67.3</v>
      </c>
    </row>
    <row r="84" spans="2:13" s="12" customFormat="1" ht="30">
      <c r="B84" s="77" t="s">
        <v>139</v>
      </c>
      <c r="C84" s="51" t="s">
        <v>68</v>
      </c>
      <c r="D84" s="51" t="s">
        <v>111</v>
      </c>
      <c r="E84" s="51" t="s">
        <v>279</v>
      </c>
      <c r="F84" s="51" t="s">
        <v>138</v>
      </c>
      <c r="G84" s="51"/>
      <c r="H84" s="56">
        <f>H85</f>
        <v>67.3</v>
      </c>
      <c r="I84" s="56">
        <f>I85</f>
        <v>0</v>
      </c>
      <c r="J84" s="56">
        <f t="shared" si="6"/>
        <v>67.3</v>
      </c>
      <c r="K84" s="56">
        <f>K85</f>
        <v>67.3</v>
      </c>
      <c r="L84" s="56">
        <f>L85</f>
        <v>0</v>
      </c>
      <c r="M84" s="108">
        <f t="shared" si="7"/>
        <v>67.3</v>
      </c>
    </row>
    <row r="85" spans="2:13" s="12" customFormat="1" ht="18.75" customHeight="1">
      <c r="B85" s="80" t="s">
        <v>120</v>
      </c>
      <c r="C85" s="52" t="s">
        <v>68</v>
      </c>
      <c r="D85" s="52" t="s">
        <v>111</v>
      </c>
      <c r="E85" s="52" t="s">
        <v>279</v>
      </c>
      <c r="F85" s="52" t="s">
        <v>138</v>
      </c>
      <c r="G85" s="52" t="s">
        <v>104</v>
      </c>
      <c r="H85" s="58">
        <f>'вед.прил.10'!H327</f>
        <v>67.3</v>
      </c>
      <c r="I85" s="58">
        <f>'вед.прил.10'!I327</f>
        <v>0</v>
      </c>
      <c r="J85" s="58">
        <f t="shared" si="6"/>
        <v>67.3</v>
      </c>
      <c r="K85" s="58">
        <f>'вед.прил.10'!K327</f>
        <v>67.3</v>
      </c>
      <c r="L85" s="58">
        <f>'вед.прил.10'!L327</f>
        <v>0</v>
      </c>
      <c r="M85" s="109">
        <f t="shared" si="7"/>
        <v>67.3</v>
      </c>
    </row>
    <row r="86" spans="2:13" s="12" customFormat="1" ht="75">
      <c r="B86" s="84" t="s">
        <v>46</v>
      </c>
      <c r="C86" s="51" t="s">
        <v>68</v>
      </c>
      <c r="D86" s="51" t="s">
        <v>111</v>
      </c>
      <c r="E86" s="51" t="s">
        <v>400</v>
      </c>
      <c r="F86" s="51"/>
      <c r="G86" s="51"/>
      <c r="H86" s="56">
        <f>H88+H90</f>
        <v>754.5</v>
      </c>
      <c r="I86" s="56">
        <f>I88+I90</f>
        <v>0</v>
      </c>
      <c r="J86" s="56">
        <f t="shared" si="6"/>
        <v>754.5</v>
      </c>
      <c r="K86" s="56">
        <f>K88+K90</f>
        <v>754.5</v>
      </c>
      <c r="L86" s="56">
        <f>L88+L90</f>
        <v>0</v>
      </c>
      <c r="M86" s="108">
        <f t="shared" si="7"/>
        <v>754.5</v>
      </c>
    </row>
    <row r="87" spans="2:13" s="12" customFormat="1" ht="78" customHeight="1">
      <c r="B87" s="76" t="s">
        <v>267</v>
      </c>
      <c r="C87" s="110" t="s">
        <v>68</v>
      </c>
      <c r="D87" s="110" t="s">
        <v>111</v>
      </c>
      <c r="E87" s="51" t="s">
        <v>400</v>
      </c>
      <c r="F87" s="110" t="s">
        <v>133</v>
      </c>
      <c r="G87" s="110"/>
      <c r="H87" s="56">
        <f>H88</f>
        <v>719</v>
      </c>
      <c r="I87" s="56">
        <f>I88</f>
        <v>0</v>
      </c>
      <c r="J87" s="56">
        <f t="shared" si="6"/>
        <v>719</v>
      </c>
      <c r="K87" s="56">
        <f>K88</f>
        <v>719</v>
      </c>
      <c r="L87" s="56">
        <f>L88</f>
        <v>0</v>
      </c>
      <c r="M87" s="108">
        <f t="shared" si="7"/>
        <v>719</v>
      </c>
    </row>
    <row r="88" spans="2:13" s="9" customFormat="1" ht="34.5" customHeight="1">
      <c r="B88" s="76" t="s">
        <v>137</v>
      </c>
      <c r="C88" s="51" t="s">
        <v>68</v>
      </c>
      <c r="D88" s="51" t="s">
        <v>111</v>
      </c>
      <c r="E88" s="51" t="s">
        <v>400</v>
      </c>
      <c r="F88" s="51" t="s">
        <v>134</v>
      </c>
      <c r="G88" s="51"/>
      <c r="H88" s="56">
        <f>H89</f>
        <v>719</v>
      </c>
      <c r="I88" s="56">
        <f>I89</f>
        <v>0</v>
      </c>
      <c r="J88" s="56">
        <f t="shared" si="6"/>
        <v>719</v>
      </c>
      <c r="K88" s="56">
        <f>K89</f>
        <v>719</v>
      </c>
      <c r="L88" s="56">
        <f>L89</f>
        <v>0</v>
      </c>
      <c r="M88" s="108">
        <f t="shared" si="7"/>
        <v>719</v>
      </c>
    </row>
    <row r="89" spans="2:13" s="9" customFormat="1" ht="15">
      <c r="B89" s="78" t="s">
        <v>120</v>
      </c>
      <c r="C89" s="52" t="s">
        <v>68</v>
      </c>
      <c r="D89" s="52" t="s">
        <v>111</v>
      </c>
      <c r="E89" s="52" t="s">
        <v>400</v>
      </c>
      <c r="F89" s="52" t="s">
        <v>134</v>
      </c>
      <c r="G89" s="52" t="s">
        <v>104</v>
      </c>
      <c r="H89" s="58">
        <f>'вед.прил.10'!H331</f>
        <v>719</v>
      </c>
      <c r="I89" s="58">
        <f>'вед.прил.10'!I331</f>
        <v>0</v>
      </c>
      <c r="J89" s="58">
        <f t="shared" si="6"/>
        <v>719</v>
      </c>
      <c r="K89" s="58">
        <f>'вед.прил.10'!K331</f>
        <v>719</v>
      </c>
      <c r="L89" s="58">
        <f>'вед.прил.10'!L331</f>
        <v>0</v>
      </c>
      <c r="M89" s="109">
        <f t="shared" si="7"/>
        <v>719</v>
      </c>
    </row>
    <row r="90" spans="2:13" s="9" customFormat="1" ht="31.5" customHeight="1">
      <c r="B90" s="76" t="s">
        <v>135</v>
      </c>
      <c r="C90" s="51" t="s">
        <v>68</v>
      </c>
      <c r="D90" s="51" t="s">
        <v>111</v>
      </c>
      <c r="E90" s="51" t="s">
        <v>400</v>
      </c>
      <c r="F90" s="51" t="s">
        <v>136</v>
      </c>
      <c r="G90" s="51"/>
      <c r="H90" s="56">
        <f>H91</f>
        <v>35.5</v>
      </c>
      <c r="I90" s="56">
        <f>I91</f>
        <v>0</v>
      </c>
      <c r="J90" s="56">
        <f t="shared" si="6"/>
        <v>35.5</v>
      </c>
      <c r="K90" s="56">
        <f>K91</f>
        <v>35.5</v>
      </c>
      <c r="L90" s="56">
        <f>L91</f>
        <v>0</v>
      </c>
      <c r="M90" s="108">
        <f t="shared" si="7"/>
        <v>35.5</v>
      </c>
    </row>
    <row r="91" spans="2:13" s="9" customFormat="1" ht="30">
      <c r="B91" s="77" t="s">
        <v>139</v>
      </c>
      <c r="C91" s="51" t="s">
        <v>68</v>
      </c>
      <c r="D91" s="51" t="s">
        <v>111</v>
      </c>
      <c r="E91" s="51" t="s">
        <v>400</v>
      </c>
      <c r="F91" s="51" t="s">
        <v>138</v>
      </c>
      <c r="G91" s="51"/>
      <c r="H91" s="56">
        <f>H92</f>
        <v>35.5</v>
      </c>
      <c r="I91" s="56">
        <f>I92</f>
        <v>0</v>
      </c>
      <c r="J91" s="56">
        <f t="shared" si="6"/>
        <v>35.5</v>
      </c>
      <c r="K91" s="56">
        <f>K92</f>
        <v>35.5</v>
      </c>
      <c r="L91" s="56">
        <f>L92</f>
        <v>0</v>
      </c>
      <c r="M91" s="108">
        <f t="shared" si="7"/>
        <v>35.5</v>
      </c>
    </row>
    <row r="92" spans="2:13" s="9" customFormat="1" ht="15">
      <c r="B92" s="80" t="s">
        <v>120</v>
      </c>
      <c r="C92" s="52" t="s">
        <v>68</v>
      </c>
      <c r="D92" s="52" t="s">
        <v>111</v>
      </c>
      <c r="E92" s="52" t="s">
        <v>400</v>
      </c>
      <c r="F92" s="52" t="s">
        <v>138</v>
      </c>
      <c r="G92" s="52" t="s">
        <v>104</v>
      </c>
      <c r="H92" s="58">
        <f>'вед.прил.10'!H334</f>
        <v>35.5</v>
      </c>
      <c r="I92" s="58">
        <f>'вед.прил.10'!I334</f>
        <v>0</v>
      </c>
      <c r="J92" s="58">
        <f t="shared" si="6"/>
        <v>35.5</v>
      </c>
      <c r="K92" s="58">
        <f>'вед.прил.10'!K334</f>
        <v>35.5</v>
      </c>
      <c r="L92" s="58">
        <f>'вед.прил.10'!L334</f>
        <v>0</v>
      </c>
      <c r="M92" s="109">
        <f t="shared" si="7"/>
        <v>35.5</v>
      </c>
    </row>
    <row r="93" spans="2:13" s="9" customFormat="1" ht="45">
      <c r="B93" s="84" t="s">
        <v>45</v>
      </c>
      <c r="C93" s="51" t="s">
        <v>68</v>
      </c>
      <c r="D93" s="51" t="s">
        <v>111</v>
      </c>
      <c r="E93" s="51" t="s">
        <v>399</v>
      </c>
      <c r="F93" s="51"/>
      <c r="G93" s="51"/>
      <c r="H93" s="56">
        <f>H94+H97</f>
        <v>324.4</v>
      </c>
      <c r="I93" s="56">
        <f>I94+I97</f>
        <v>0</v>
      </c>
      <c r="J93" s="56">
        <f t="shared" si="6"/>
        <v>324.4</v>
      </c>
      <c r="K93" s="56">
        <f>K94+K97</f>
        <v>324.4</v>
      </c>
      <c r="L93" s="56">
        <f>L94+L97</f>
        <v>0</v>
      </c>
      <c r="M93" s="108">
        <f t="shared" si="7"/>
        <v>324.4</v>
      </c>
    </row>
    <row r="94" spans="2:13" s="9" customFormat="1" ht="89.25" customHeight="1">
      <c r="B94" s="76" t="s">
        <v>267</v>
      </c>
      <c r="C94" s="110" t="s">
        <v>68</v>
      </c>
      <c r="D94" s="110" t="s">
        <v>111</v>
      </c>
      <c r="E94" s="51" t="s">
        <v>399</v>
      </c>
      <c r="F94" s="110" t="s">
        <v>133</v>
      </c>
      <c r="G94" s="110"/>
      <c r="H94" s="56">
        <f>H95</f>
        <v>276</v>
      </c>
      <c r="I94" s="56">
        <f>I95</f>
        <v>0</v>
      </c>
      <c r="J94" s="56">
        <f t="shared" si="6"/>
        <v>276</v>
      </c>
      <c r="K94" s="56">
        <f>K95</f>
        <v>276</v>
      </c>
      <c r="L94" s="56">
        <f>L95</f>
        <v>0</v>
      </c>
      <c r="M94" s="108">
        <f t="shared" si="7"/>
        <v>276</v>
      </c>
    </row>
    <row r="95" spans="2:13" s="9" customFormat="1" ht="27.75" customHeight="1">
      <c r="B95" s="76" t="s">
        <v>137</v>
      </c>
      <c r="C95" s="51" t="s">
        <v>68</v>
      </c>
      <c r="D95" s="51" t="s">
        <v>111</v>
      </c>
      <c r="E95" s="51" t="s">
        <v>399</v>
      </c>
      <c r="F95" s="51" t="s">
        <v>134</v>
      </c>
      <c r="G95" s="51"/>
      <c r="H95" s="56">
        <f>H96</f>
        <v>276</v>
      </c>
      <c r="I95" s="56">
        <f>I96</f>
        <v>0</v>
      </c>
      <c r="J95" s="56">
        <f t="shared" si="6"/>
        <v>276</v>
      </c>
      <c r="K95" s="56">
        <f>K96</f>
        <v>276</v>
      </c>
      <c r="L95" s="56">
        <f>L96</f>
        <v>0</v>
      </c>
      <c r="M95" s="108">
        <f t="shared" si="7"/>
        <v>276</v>
      </c>
    </row>
    <row r="96" spans="2:13" s="9" customFormat="1" ht="15">
      <c r="B96" s="78" t="s">
        <v>120</v>
      </c>
      <c r="C96" s="52" t="s">
        <v>68</v>
      </c>
      <c r="D96" s="52" t="s">
        <v>111</v>
      </c>
      <c r="E96" s="52" t="s">
        <v>399</v>
      </c>
      <c r="F96" s="52" t="s">
        <v>134</v>
      </c>
      <c r="G96" s="52" t="s">
        <v>104</v>
      </c>
      <c r="H96" s="58">
        <f>'вед.прил.10'!H338</f>
        <v>276</v>
      </c>
      <c r="I96" s="58">
        <f>'вед.прил.10'!I338</f>
        <v>0</v>
      </c>
      <c r="J96" s="58">
        <f t="shared" si="6"/>
        <v>276</v>
      </c>
      <c r="K96" s="58">
        <f>'вед.прил.10'!K338</f>
        <v>276</v>
      </c>
      <c r="L96" s="58">
        <f>'вед.прил.10'!L338</f>
        <v>0</v>
      </c>
      <c r="M96" s="109">
        <f t="shared" si="7"/>
        <v>276</v>
      </c>
    </row>
    <row r="97" spans="2:13" s="9" customFormat="1" ht="30">
      <c r="B97" s="76" t="s">
        <v>135</v>
      </c>
      <c r="C97" s="51" t="s">
        <v>68</v>
      </c>
      <c r="D97" s="51" t="s">
        <v>111</v>
      </c>
      <c r="E97" s="51" t="s">
        <v>399</v>
      </c>
      <c r="F97" s="51" t="s">
        <v>136</v>
      </c>
      <c r="G97" s="51"/>
      <c r="H97" s="56">
        <f>H98</f>
        <v>48.4</v>
      </c>
      <c r="I97" s="56">
        <f>I98</f>
        <v>0</v>
      </c>
      <c r="J97" s="56">
        <f t="shared" si="6"/>
        <v>48.4</v>
      </c>
      <c r="K97" s="56">
        <f>K98</f>
        <v>48.4</v>
      </c>
      <c r="L97" s="56">
        <f>L98</f>
        <v>0</v>
      </c>
      <c r="M97" s="108">
        <f t="shared" si="7"/>
        <v>48.4</v>
      </c>
    </row>
    <row r="98" spans="2:13" s="9" customFormat="1" ht="30">
      <c r="B98" s="77" t="s">
        <v>139</v>
      </c>
      <c r="C98" s="51" t="s">
        <v>68</v>
      </c>
      <c r="D98" s="51" t="s">
        <v>111</v>
      </c>
      <c r="E98" s="51" t="s">
        <v>399</v>
      </c>
      <c r="F98" s="51" t="s">
        <v>138</v>
      </c>
      <c r="G98" s="51"/>
      <c r="H98" s="56">
        <f>H99</f>
        <v>48.4</v>
      </c>
      <c r="I98" s="56">
        <f>I99</f>
        <v>0</v>
      </c>
      <c r="J98" s="56">
        <f t="shared" si="6"/>
        <v>48.4</v>
      </c>
      <c r="K98" s="56">
        <f>K99</f>
        <v>48.4</v>
      </c>
      <c r="L98" s="56">
        <f>L99</f>
        <v>0</v>
      </c>
      <c r="M98" s="108">
        <f t="shared" si="7"/>
        <v>48.4</v>
      </c>
    </row>
    <row r="99" spans="2:13" s="9" customFormat="1" ht="15">
      <c r="B99" s="78" t="s">
        <v>120</v>
      </c>
      <c r="C99" s="52" t="s">
        <v>68</v>
      </c>
      <c r="D99" s="52" t="s">
        <v>111</v>
      </c>
      <c r="E99" s="52" t="s">
        <v>399</v>
      </c>
      <c r="F99" s="52" t="s">
        <v>138</v>
      </c>
      <c r="G99" s="52" t="s">
        <v>104</v>
      </c>
      <c r="H99" s="58">
        <f>'вед.прил.10'!H341</f>
        <v>48.4</v>
      </c>
      <c r="I99" s="58">
        <f>'вед.прил.10'!I341</f>
        <v>0</v>
      </c>
      <c r="J99" s="58">
        <f t="shared" si="6"/>
        <v>48.4</v>
      </c>
      <c r="K99" s="58">
        <f>'вед.прил.10'!K341</f>
        <v>48.4</v>
      </c>
      <c r="L99" s="58">
        <f>'вед.прил.10'!L341</f>
        <v>0</v>
      </c>
      <c r="M99" s="109">
        <f t="shared" si="7"/>
        <v>48.4</v>
      </c>
    </row>
    <row r="100" spans="2:13" s="9" customFormat="1" ht="30">
      <c r="B100" s="81" t="s">
        <v>132</v>
      </c>
      <c r="C100" s="51" t="s">
        <v>68</v>
      </c>
      <c r="D100" s="51" t="s">
        <v>111</v>
      </c>
      <c r="E100" s="51" t="s">
        <v>284</v>
      </c>
      <c r="F100" s="51"/>
      <c r="G100" s="51"/>
      <c r="H100" s="56">
        <f>H102+H104+H107</f>
        <v>6380.1</v>
      </c>
      <c r="I100" s="56">
        <f>I102+I104+I107</f>
        <v>0</v>
      </c>
      <c r="J100" s="56">
        <f t="shared" si="6"/>
        <v>6380.1</v>
      </c>
      <c r="K100" s="56">
        <f>K102+K104+K107</f>
        <v>6380.1</v>
      </c>
      <c r="L100" s="56">
        <f>L102+L104+L107</f>
        <v>0</v>
      </c>
      <c r="M100" s="108">
        <f t="shared" si="7"/>
        <v>6380.1</v>
      </c>
    </row>
    <row r="101" spans="2:13" s="9" customFormat="1" ht="90.75" customHeight="1">
      <c r="B101" s="76" t="s">
        <v>267</v>
      </c>
      <c r="C101" s="110" t="s">
        <v>68</v>
      </c>
      <c r="D101" s="110" t="s">
        <v>111</v>
      </c>
      <c r="E101" s="51" t="s">
        <v>284</v>
      </c>
      <c r="F101" s="110" t="s">
        <v>133</v>
      </c>
      <c r="G101" s="110"/>
      <c r="H101" s="56">
        <f>H102</f>
        <v>5853</v>
      </c>
      <c r="I101" s="56">
        <f>I102</f>
        <v>0</v>
      </c>
      <c r="J101" s="56">
        <f t="shared" si="6"/>
        <v>5853</v>
      </c>
      <c r="K101" s="56">
        <f>K102</f>
        <v>5853</v>
      </c>
      <c r="L101" s="56">
        <f>L102</f>
        <v>0</v>
      </c>
      <c r="M101" s="108">
        <f t="shared" si="7"/>
        <v>5853</v>
      </c>
    </row>
    <row r="102" spans="2:13" ht="28.5" customHeight="1">
      <c r="B102" s="76" t="s">
        <v>137</v>
      </c>
      <c r="C102" s="51" t="s">
        <v>68</v>
      </c>
      <c r="D102" s="51" t="s">
        <v>111</v>
      </c>
      <c r="E102" s="51" t="s">
        <v>284</v>
      </c>
      <c r="F102" s="51" t="s">
        <v>134</v>
      </c>
      <c r="G102" s="51"/>
      <c r="H102" s="56">
        <f>H103</f>
        <v>5853</v>
      </c>
      <c r="I102" s="56">
        <f>I103</f>
        <v>0</v>
      </c>
      <c r="J102" s="56">
        <f t="shared" si="6"/>
        <v>5853</v>
      </c>
      <c r="K102" s="56">
        <f>K103</f>
        <v>5853</v>
      </c>
      <c r="L102" s="56">
        <f>L103</f>
        <v>0</v>
      </c>
      <c r="M102" s="108">
        <f t="shared" si="7"/>
        <v>5853</v>
      </c>
    </row>
    <row r="103" spans="2:13" s="16" customFormat="1" ht="15">
      <c r="B103" s="78" t="s">
        <v>119</v>
      </c>
      <c r="C103" s="52" t="s">
        <v>68</v>
      </c>
      <c r="D103" s="52" t="s">
        <v>111</v>
      </c>
      <c r="E103" s="52" t="s">
        <v>284</v>
      </c>
      <c r="F103" s="52" t="s">
        <v>134</v>
      </c>
      <c r="G103" s="52" t="s">
        <v>103</v>
      </c>
      <c r="H103" s="58">
        <f>'вед.прил.10'!H186</f>
        <v>5853</v>
      </c>
      <c r="I103" s="58">
        <f>'вед.прил.10'!I186</f>
        <v>0</v>
      </c>
      <c r="J103" s="58">
        <f t="shared" si="6"/>
        <v>5853</v>
      </c>
      <c r="K103" s="58">
        <f>'вед.прил.10'!K186</f>
        <v>5853</v>
      </c>
      <c r="L103" s="58">
        <f>'вед.прил.10'!L186</f>
        <v>0</v>
      </c>
      <c r="M103" s="109">
        <f t="shared" si="7"/>
        <v>5853</v>
      </c>
    </row>
    <row r="104" spans="2:13" s="16" customFormat="1" ht="28.5" customHeight="1">
      <c r="B104" s="76" t="s">
        <v>135</v>
      </c>
      <c r="C104" s="51" t="s">
        <v>68</v>
      </c>
      <c r="D104" s="51" t="s">
        <v>111</v>
      </c>
      <c r="E104" s="51" t="s">
        <v>284</v>
      </c>
      <c r="F104" s="51" t="s">
        <v>136</v>
      </c>
      <c r="G104" s="51"/>
      <c r="H104" s="56">
        <f>H105</f>
        <v>523.1</v>
      </c>
      <c r="I104" s="56">
        <f>I105</f>
        <v>0</v>
      </c>
      <c r="J104" s="56">
        <f t="shared" si="6"/>
        <v>523.1</v>
      </c>
      <c r="K104" s="56">
        <f>K105</f>
        <v>523.1</v>
      </c>
      <c r="L104" s="56">
        <f>L105</f>
        <v>0</v>
      </c>
      <c r="M104" s="108">
        <f t="shared" si="7"/>
        <v>523.1</v>
      </c>
    </row>
    <row r="105" spans="2:13" s="16" customFormat="1" ht="30">
      <c r="B105" s="77" t="s">
        <v>139</v>
      </c>
      <c r="C105" s="51" t="s">
        <v>68</v>
      </c>
      <c r="D105" s="51" t="s">
        <v>111</v>
      </c>
      <c r="E105" s="51" t="s">
        <v>284</v>
      </c>
      <c r="F105" s="51" t="s">
        <v>138</v>
      </c>
      <c r="G105" s="51"/>
      <c r="H105" s="56">
        <f>H106</f>
        <v>523.1</v>
      </c>
      <c r="I105" s="56">
        <f>I106</f>
        <v>0</v>
      </c>
      <c r="J105" s="56">
        <f t="shared" si="6"/>
        <v>523.1</v>
      </c>
      <c r="K105" s="56">
        <f>K106</f>
        <v>523.1</v>
      </c>
      <c r="L105" s="56">
        <f>L106</f>
        <v>0</v>
      </c>
      <c r="M105" s="108">
        <f t="shared" si="7"/>
        <v>523.1</v>
      </c>
    </row>
    <row r="106" spans="2:13" s="15" customFormat="1" ht="15">
      <c r="B106" s="80" t="s">
        <v>119</v>
      </c>
      <c r="C106" s="52" t="s">
        <v>68</v>
      </c>
      <c r="D106" s="52" t="s">
        <v>111</v>
      </c>
      <c r="E106" s="52" t="s">
        <v>284</v>
      </c>
      <c r="F106" s="52" t="s">
        <v>138</v>
      </c>
      <c r="G106" s="52" t="s">
        <v>103</v>
      </c>
      <c r="H106" s="58">
        <f>'вед.прил.10'!H189</f>
        <v>523.1</v>
      </c>
      <c r="I106" s="58">
        <f>'вед.прил.10'!I189</f>
        <v>0</v>
      </c>
      <c r="J106" s="58">
        <f t="shared" si="6"/>
        <v>523.1</v>
      </c>
      <c r="K106" s="58">
        <f>'вед.прил.10'!K189</f>
        <v>523.1</v>
      </c>
      <c r="L106" s="58">
        <f>'вед.прил.10'!L189</f>
        <v>0</v>
      </c>
      <c r="M106" s="109">
        <f t="shared" si="7"/>
        <v>523.1</v>
      </c>
    </row>
    <row r="107" spans="2:13" s="15" customFormat="1" ht="15">
      <c r="B107" s="77" t="s">
        <v>148</v>
      </c>
      <c r="C107" s="51" t="s">
        <v>68</v>
      </c>
      <c r="D107" s="51" t="s">
        <v>111</v>
      </c>
      <c r="E107" s="51" t="s">
        <v>284</v>
      </c>
      <c r="F107" s="51" t="s">
        <v>147</v>
      </c>
      <c r="G107" s="51"/>
      <c r="H107" s="56">
        <f>H108</f>
        <v>4</v>
      </c>
      <c r="I107" s="56">
        <f>I108</f>
        <v>0</v>
      </c>
      <c r="J107" s="56">
        <f t="shared" si="6"/>
        <v>4</v>
      </c>
      <c r="K107" s="56">
        <f>K108</f>
        <v>4</v>
      </c>
      <c r="L107" s="56">
        <f>L108</f>
        <v>0</v>
      </c>
      <c r="M107" s="108">
        <f t="shared" si="7"/>
        <v>4</v>
      </c>
    </row>
    <row r="108" spans="2:13" s="15" customFormat="1" ht="15">
      <c r="B108" s="77" t="s">
        <v>150</v>
      </c>
      <c r="C108" s="51" t="s">
        <v>68</v>
      </c>
      <c r="D108" s="51" t="s">
        <v>111</v>
      </c>
      <c r="E108" s="51" t="s">
        <v>284</v>
      </c>
      <c r="F108" s="51" t="s">
        <v>149</v>
      </c>
      <c r="G108" s="51"/>
      <c r="H108" s="56">
        <f>H109</f>
        <v>4</v>
      </c>
      <c r="I108" s="56">
        <f>I109</f>
        <v>0</v>
      </c>
      <c r="J108" s="56">
        <f t="shared" si="6"/>
        <v>4</v>
      </c>
      <c r="K108" s="56">
        <f>K109</f>
        <v>4</v>
      </c>
      <c r="L108" s="56">
        <f>L109</f>
        <v>0</v>
      </c>
      <c r="M108" s="108">
        <f t="shared" si="7"/>
        <v>4</v>
      </c>
    </row>
    <row r="109" spans="2:13" s="15" customFormat="1" ht="15">
      <c r="B109" s="78" t="s">
        <v>119</v>
      </c>
      <c r="C109" s="52" t="s">
        <v>68</v>
      </c>
      <c r="D109" s="52" t="s">
        <v>111</v>
      </c>
      <c r="E109" s="52" t="s">
        <v>284</v>
      </c>
      <c r="F109" s="52" t="s">
        <v>149</v>
      </c>
      <c r="G109" s="52" t="s">
        <v>103</v>
      </c>
      <c r="H109" s="58">
        <f>'вед.прил.10'!H192</f>
        <v>4</v>
      </c>
      <c r="I109" s="58">
        <f>'вед.прил.10'!I192</f>
        <v>0</v>
      </c>
      <c r="J109" s="58">
        <f t="shared" si="6"/>
        <v>4</v>
      </c>
      <c r="K109" s="58">
        <f>'вед.прил.10'!K192</f>
        <v>4</v>
      </c>
      <c r="L109" s="58">
        <f>'вед.прил.10'!L192</f>
        <v>0</v>
      </c>
      <c r="M109" s="109">
        <f t="shared" si="7"/>
        <v>4</v>
      </c>
    </row>
    <row r="110" spans="2:13" s="15" customFormat="1" ht="75.75" customHeight="1">
      <c r="B110" s="77" t="s">
        <v>243</v>
      </c>
      <c r="C110" s="51" t="s">
        <v>68</v>
      </c>
      <c r="D110" s="51" t="s">
        <v>111</v>
      </c>
      <c r="E110" s="51" t="s">
        <v>15</v>
      </c>
      <c r="F110" s="51"/>
      <c r="G110" s="51"/>
      <c r="H110" s="56">
        <f>H111+H114</f>
        <v>726.1</v>
      </c>
      <c r="I110" s="56">
        <f>I111+I114</f>
        <v>0</v>
      </c>
      <c r="J110" s="56">
        <f t="shared" si="6"/>
        <v>726.1</v>
      </c>
      <c r="K110" s="56">
        <f>K111+K114</f>
        <v>726.1</v>
      </c>
      <c r="L110" s="56">
        <f>L111+L114</f>
        <v>0</v>
      </c>
      <c r="M110" s="108">
        <f t="shared" si="7"/>
        <v>726.1</v>
      </c>
    </row>
    <row r="111" spans="2:13" s="15" customFormat="1" ht="30" customHeight="1">
      <c r="B111" s="76" t="s">
        <v>135</v>
      </c>
      <c r="C111" s="51" t="s">
        <v>68</v>
      </c>
      <c r="D111" s="51" t="s">
        <v>111</v>
      </c>
      <c r="E111" s="51" t="s">
        <v>15</v>
      </c>
      <c r="F111" s="51" t="s">
        <v>136</v>
      </c>
      <c r="G111" s="51"/>
      <c r="H111" s="56">
        <f>H112</f>
        <v>718.2</v>
      </c>
      <c r="I111" s="56">
        <f>I112</f>
        <v>0</v>
      </c>
      <c r="J111" s="56">
        <f t="shared" si="6"/>
        <v>718.2</v>
      </c>
      <c r="K111" s="56">
        <f>K112</f>
        <v>718.2</v>
      </c>
      <c r="L111" s="56">
        <f>L112</f>
        <v>0</v>
      </c>
      <c r="M111" s="108">
        <f t="shared" si="7"/>
        <v>718.2</v>
      </c>
    </row>
    <row r="112" spans="2:13" s="15" customFormat="1" ht="30">
      <c r="B112" s="77" t="s">
        <v>139</v>
      </c>
      <c r="C112" s="51" t="s">
        <v>68</v>
      </c>
      <c r="D112" s="51" t="s">
        <v>111</v>
      </c>
      <c r="E112" s="51" t="s">
        <v>15</v>
      </c>
      <c r="F112" s="51" t="s">
        <v>138</v>
      </c>
      <c r="G112" s="51"/>
      <c r="H112" s="56">
        <f>H113</f>
        <v>718.2</v>
      </c>
      <c r="I112" s="56">
        <f>I113</f>
        <v>0</v>
      </c>
      <c r="J112" s="56">
        <f t="shared" si="6"/>
        <v>718.2</v>
      </c>
      <c r="K112" s="56">
        <f>K113</f>
        <v>718.2</v>
      </c>
      <c r="L112" s="56">
        <f>L113</f>
        <v>0</v>
      </c>
      <c r="M112" s="108">
        <f t="shared" si="7"/>
        <v>718.2</v>
      </c>
    </row>
    <row r="113" spans="2:13" s="16" customFormat="1" ht="15">
      <c r="B113" s="80" t="s">
        <v>119</v>
      </c>
      <c r="C113" s="52" t="s">
        <v>68</v>
      </c>
      <c r="D113" s="52" t="s">
        <v>111</v>
      </c>
      <c r="E113" s="52" t="s">
        <v>15</v>
      </c>
      <c r="F113" s="52" t="s">
        <v>138</v>
      </c>
      <c r="G113" s="52" t="s">
        <v>103</v>
      </c>
      <c r="H113" s="58">
        <f>'вед.прил.10'!H196</f>
        <v>718.2</v>
      </c>
      <c r="I113" s="58">
        <f>'вед.прил.10'!I196</f>
        <v>0</v>
      </c>
      <c r="J113" s="58">
        <f t="shared" si="6"/>
        <v>718.2</v>
      </c>
      <c r="K113" s="58">
        <f>'вед.прил.10'!K196</f>
        <v>718.2</v>
      </c>
      <c r="L113" s="58">
        <f>'вед.прил.10'!L196</f>
        <v>0</v>
      </c>
      <c r="M113" s="109">
        <f t="shared" si="7"/>
        <v>718.2</v>
      </c>
    </row>
    <row r="114" spans="2:13" s="16" customFormat="1" ht="15">
      <c r="B114" s="77" t="s">
        <v>148</v>
      </c>
      <c r="C114" s="51" t="s">
        <v>68</v>
      </c>
      <c r="D114" s="51" t="s">
        <v>111</v>
      </c>
      <c r="E114" s="51" t="s">
        <v>15</v>
      </c>
      <c r="F114" s="51" t="s">
        <v>147</v>
      </c>
      <c r="G114" s="51"/>
      <c r="H114" s="56">
        <f>H115</f>
        <v>7.9</v>
      </c>
      <c r="I114" s="56">
        <f>I115</f>
        <v>0</v>
      </c>
      <c r="J114" s="56">
        <f t="shared" si="6"/>
        <v>7.9</v>
      </c>
      <c r="K114" s="56">
        <f>K115</f>
        <v>7.9</v>
      </c>
      <c r="L114" s="56">
        <f>L115</f>
        <v>0</v>
      </c>
      <c r="M114" s="108">
        <f t="shared" si="7"/>
        <v>7.9</v>
      </c>
    </row>
    <row r="115" spans="2:13" s="15" customFormat="1" ht="15">
      <c r="B115" s="77" t="s">
        <v>150</v>
      </c>
      <c r="C115" s="51" t="s">
        <v>68</v>
      </c>
      <c r="D115" s="51" t="s">
        <v>111</v>
      </c>
      <c r="E115" s="51" t="s">
        <v>15</v>
      </c>
      <c r="F115" s="51" t="s">
        <v>149</v>
      </c>
      <c r="G115" s="51"/>
      <c r="H115" s="56">
        <f>H116</f>
        <v>7.9</v>
      </c>
      <c r="I115" s="56">
        <f>I116</f>
        <v>0</v>
      </c>
      <c r="J115" s="56">
        <f t="shared" si="6"/>
        <v>7.9</v>
      </c>
      <c r="K115" s="56">
        <f>K116</f>
        <v>7.9</v>
      </c>
      <c r="L115" s="56">
        <f>L116</f>
        <v>0</v>
      </c>
      <c r="M115" s="108">
        <f t="shared" si="7"/>
        <v>7.9</v>
      </c>
    </row>
    <row r="116" spans="2:13" s="9" customFormat="1" ht="15">
      <c r="B116" s="78" t="s">
        <v>119</v>
      </c>
      <c r="C116" s="52" t="s">
        <v>68</v>
      </c>
      <c r="D116" s="52" t="s">
        <v>111</v>
      </c>
      <c r="E116" s="52" t="s">
        <v>15</v>
      </c>
      <c r="F116" s="52" t="s">
        <v>149</v>
      </c>
      <c r="G116" s="52" t="s">
        <v>103</v>
      </c>
      <c r="H116" s="58">
        <f>'вед.прил.10'!H199</f>
        <v>7.9</v>
      </c>
      <c r="I116" s="58">
        <f>'вед.прил.10'!I199</f>
        <v>0</v>
      </c>
      <c r="J116" s="58">
        <f t="shared" si="6"/>
        <v>7.9</v>
      </c>
      <c r="K116" s="58">
        <f>'вед.прил.10'!K199</f>
        <v>7.9</v>
      </c>
      <c r="L116" s="58">
        <f>'вед.прил.10'!L199</f>
        <v>0</v>
      </c>
      <c r="M116" s="109">
        <f t="shared" si="7"/>
        <v>7.9</v>
      </c>
    </row>
    <row r="117" spans="2:13" s="9" customFormat="1" ht="58.5" customHeight="1">
      <c r="B117" s="77" t="s">
        <v>280</v>
      </c>
      <c r="C117" s="51" t="s">
        <v>68</v>
      </c>
      <c r="D117" s="51" t="s">
        <v>111</v>
      </c>
      <c r="E117" s="51" t="s">
        <v>287</v>
      </c>
      <c r="F117" s="51"/>
      <c r="G117" s="51"/>
      <c r="H117" s="56">
        <f aca="true" t="shared" si="8" ref="H117:L119">H118</f>
        <v>3200</v>
      </c>
      <c r="I117" s="56">
        <f t="shared" si="8"/>
        <v>0</v>
      </c>
      <c r="J117" s="56">
        <f t="shared" si="6"/>
        <v>3200</v>
      </c>
      <c r="K117" s="56">
        <f t="shared" si="8"/>
        <v>3200</v>
      </c>
      <c r="L117" s="56">
        <f t="shared" si="8"/>
        <v>0</v>
      </c>
      <c r="M117" s="108">
        <f t="shared" si="7"/>
        <v>3200</v>
      </c>
    </row>
    <row r="118" spans="2:13" s="9" customFormat="1" ht="30" customHeight="1">
      <c r="B118" s="77" t="s">
        <v>135</v>
      </c>
      <c r="C118" s="51" t="s">
        <v>68</v>
      </c>
      <c r="D118" s="51" t="s">
        <v>111</v>
      </c>
      <c r="E118" s="51" t="s">
        <v>287</v>
      </c>
      <c r="F118" s="51" t="s">
        <v>136</v>
      </c>
      <c r="G118" s="51"/>
      <c r="H118" s="56">
        <f t="shared" si="8"/>
        <v>3200</v>
      </c>
      <c r="I118" s="56">
        <f t="shared" si="8"/>
        <v>0</v>
      </c>
      <c r="J118" s="56">
        <f t="shared" si="6"/>
        <v>3200</v>
      </c>
      <c r="K118" s="56">
        <f t="shared" si="8"/>
        <v>3200</v>
      </c>
      <c r="L118" s="56">
        <f t="shared" si="8"/>
        <v>0</v>
      </c>
      <c r="M118" s="108">
        <f t="shared" si="7"/>
        <v>3200</v>
      </c>
    </row>
    <row r="119" spans="2:13" s="9" customFormat="1" ht="30">
      <c r="B119" s="77" t="s">
        <v>139</v>
      </c>
      <c r="C119" s="51" t="s">
        <v>68</v>
      </c>
      <c r="D119" s="51" t="s">
        <v>111</v>
      </c>
      <c r="E119" s="51" t="s">
        <v>287</v>
      </c>
      <c r="F119" s="51" t="s">
        <v>138</v>
      </c>
      <c r="G119" s="51"/>
      <c r="H119" s="56">
        <f t="shared" si="8"/>
        <v>3200</v>
      </c>
      <c r="I119" s="56">
        <f t="shared" si="8"/>
        <v>0</v>
      </c>
      <c r="J119" s="56">
        <f t="shared" si="6"/>
        <v>3200</v>
      </c>
      <c r="K119" s="56">
        <f t="shared" si="8"/>
        <v>3200</v>
      </c>
      <c r="L119" s="56">
        <f t="shared" si="8"/>
        <v>0</v>
      </c>
      <c r="M119" s="108">
        <f t="shared" si="7"/>
        <v>3200</v>
      </c>
    </row>
    <row r="120" spans="2:13" s="9" customFormat="1" ht="15">
      <c r="B120" s="78" t="s">
        <v>119</v>
      </c>
      <c r="C120" s="52" t="s">
        <v>68</v>
      </c>
      <c r="D120" s="52" t="s">
        <v>111</v>
      </c>
      <c r="E120" s="52" t="s">
        <v>287</v>
      </c>
      <c r="F120" s="52" t="s">
        <v>138</v>
      </c>
      <c r="G120" s="52" t="s">
        <v>103</v>
      </c>
      <c r="H120" s="58">
        <f>'вед.прил.10'!H32</f>
        <v>3200</v>
      </c>
      <c r="I120" s="58">
        <f>'вед.прил.10'!I32</f>
        <v>0</v>
      </c>
      <c r="J120" s="58">
        <f t="shared" si="6"/>
        <v>3200</v>
      </c>
      <c r="K120" s="58">
        <f>'вед.прил.10'!K32</f>
        <v>3200</v>
      </c>
      <c r="L120" s="58">
        <f>'вед.прил.10'!L32</f>
        <v>0</v>
      </c>
      <c r="M120" s="109">
        <f t="shared" si="7"/>
        <v>3200</v>
      </c>
    </row>
    <row r="121" spans="2:13" ht="45">
      <c r="B121" s="77" t="s">
        <v>242</v>
      </c>
      <c r="C121" s="51" t="s">
        <v>68</v>
      </c>
      <c r="D121" s="51" t="s">
        <v>111</v>
      </c>
      <c r="E121" s="51" t="s">
        <v>288</v>
      </c>
      <c r="F121" s="51"/>
      <c r="G121" s="51"/>
      <c r="H121" s="56">
        <f>H122+H125</f>
        <v>495</v>
      </c>
      <c r="I121" s="56">
        <f>I122+I125</f>
        <v>0</v>
      </c>
      <c r="J121" s="56">
        <f t="shared" si="6"/>
        <v>495</v>
      </c>
      <c r="K121" s="56">
        <f>K122+K125</f>
        <v>495</v>
      </c>
      <c r="L121" s="56">
        <f>L122+L125</f>
        <v>0</v>
      </c>
      <c r="M121" s="108">
        <f t="shared" si="7"/>
        <v>495</v>
      </c>
    </row>
    <row r="122" spans="2:13" ht="27.75" customHeight="1">
      <c r="B122" s="76" t="s">
        <v>135</v>
      </c>
      <c r="C122" s="51" t="s">
        <v>68</v>
      </c>
      <c r="D122" s="51" t="s">
        <v>111</v>
      </c>
      <c r="E122" s="51" t="s">
        <v>288</v>
      </c>
      <c r="F122" s="51" t="s">
        <v>136</v>
      </c>
      <c r="G122" s="51"/>
      <c r="H122" s="56">
        <f>H123</f>
        <v>465</v>
      </c>
      <c r="I122" s="56">
        <f>I123</f>
        <v>0</v>
      </c>
      <c r="J122" s="56">
        <f t="shared" si="6"/>
        <v>465</v>
      </c>
      <c r="K122" s="56">
        <f>K123</f>
        <v>465</v>
      </c>
      <c r="L122" s="56">
        <f>L123</f>
        <v>0</v>
      </c>
      <c r="M122" s="108">
        <f t="shared" si="7"/>
        <v>465</v>
      </c>
    </row>
    <row r="123" spans="2:13" ht="30">
      <c r="B123" s="77" t="s">
        <v>139</v>
      </c>
      <c r="C123" s="51" t="s">
        <v>68</v>
      </c>
      <c r="D123" s="51" t="s">
        <v>111</v>
      </c>
      <c r="E123" s="51" t="s">
        <v>288</v>
      </c>
      <c r="F123" s="51" t="s">
        <v>138</v>
      </c>
      <c r="G123" s="51"/>
      <c r="H123" s="56">
        <f>H124</f>
        <v>465</v>
      </c>
      <c r="I123" s="56">
        <f>I124</f>
        <v>0</v>
      </c>
      <c r="J123" s="56">
        <f t="shared" si="6"/>
        <v>465</v>
      </c>
      <c r="K123" s="56">
        <f>K124</f>
        <v>465</v>
      </c>
      <c r="L123" s="56">
        <f>L124</f>
        <v>0</v>
      </c>
      <c r="M123" s="108">
        <f t="shared" si="7"/>
        <v>465</v>
      </c>
    </row>
    <row r="124" spans="2:13" ht="15">
      <c r="B124" s="80" t="s">
        <v>119</v>
      </c>
      <c r="C124" s="52" t="s">
        <v>68</v>
      </c>
      <c r="D124" s="52" t="s">
        <v>111</v>
      </c>
      <c r="E124" s="52" t="s">
        <v>288</v>
      </c>
      <c r="F124" s="52" t="s">
        <v>138</v>
      </c>
      <c r="G124" s="52" t="s">
        <v>103</v>
      </c>
      <c r="H124" s="58">
        <f>'вед.прил.10'!H36+'вед.прил.10'!H317</f>
        <v>465</v>
      </c>
      <c r="I124" s="58">
        <f>'вед.прил.10'!I36+'вед.прил.10'!I317</f>
        <v>0</v>
      </c>
      <c r="J124" s="58">
        <f t="shared" si="6"/>
        <v>465</v>
      </c>
      <c r="K124" s="58">
        <f>'вед.прил.10'!K36+'вед.прил.10'!K317</f>
        <v>465</v>
      </c>
      <c r="L124" s="58">
        <f>'вед.прил.10'!L36+'вед.прил.10'!L317</f>
        <v>0</v>
      </c>
      <c r="M124" s="109">
        <f t="shared" si="7"/>
        <v>465</v>
      </c>
    </row>
    <row r="125" spans="2:13" ht="15.75" customHeight="1">
      <c r="B125" s="77" t="s">
        <v>148</v>
      </c>
      <c r="C125" s="51" t="s">
        <v>68</v>
      </c>
      <c r="D125" s="51" t="s">
        <v>111</v>
      </c>
      <c r="E125" s="51" t="s">
        <v>288</v>
      </c>
      <c r="F125" s="51" t="s">
        <v>147</v>
      </c>
      <c r="G125" s="51"/>
      <c r="H125" s="56">
        <f>H126</f>
        <v>30</v>
      </c>
      <c r="I125" s="56">
        <f>I126</f>
        <v>0</v>
      </c>
      <c r="J125" s="56">
        <f t="shared" si="6"/>
        <v>30</v>
      </c>
      <c r="K125" s="56">
        <f>K126</f>
        <v>30</v>
      </c>
      <c r="L125" s="56">
        <f>L126</f>
        <v>0</v>
      </c>
      <c r="M125" s="108">
        <f t="shared" si="7"/>
        <v>30</v>
      </c>
    </row>
    <row r="126" spans="2:13" ht="15">
      <c r="B126" s="77" t="s">
        <v>150</v>
      </c>
      <c r="C126" s="51" t="s">
        <v>68</v>
      </c>
      <c r="D126" s="51" t="s">
        <v>111</v>
      </c>
      <c r="E126" s="51" t="s">
        <v>288</v>
      </c>
      <c r="F126" s="51" t="s">
        <v>149</v>
      </c>
      <c r="G126" s="51"/>
      <c r="H126" s="56">
        <f>H127</f>
        <v>30</v>
      </c>
      <c r="I126" s="56">
        <f>I127</f>
        <v>0</v>
      </c>
      <c r="J126" s="56">
        <f t="shared" si="6"/>
        <v>30</v>
      </c>
      <c r="K126" s="56">
        <f>K127</f>
        <v>30</v>
      </c>
      <c r="L126" s="56">
        <f>L127</f>
        <v>0</v>
      </c>
      <c r="M126" s="108">
        <f t="shared" si="7"/>
        <v>30</v>
      </c>
    </row>
    <row r="127" spans="2:13" ht="15">
      <c r="B127" s="80" t="s">
        <v>119</v>
      </c>
      <c r="C127" s="52" t="s">
        <v>68</v>
      </c>
      <c r="D127" s="52" t="s">
        <v>111</v>
      </c>
      <c r="E127" s="52" t="s">
        <v>288</v>
      </c>
      <c r="F127" s="52" t="s">
        <v>149</v>
      </c>
      <c r="G127" s="52" t="s">
        <v>103</v>
      </c>
      <c r="H127" s="58">
        <f>'вед.прил.10'!H320</f>
        <v>30</v>
      </c>
      <c r="I127" s="58">
        <f>'вед.прил.10'!I320</f>
        <v>0</v>
      </c>
      <c r="J127" s="58">
        <f t="shared" si="6"/>
        <v>30</v>
      </c>
      <c r="K127" s="58">
        <f>'вед.прил.10'!K320</f>
        <v>30</v>
      </c>
      <c r="L127" s="58">
        <f>'вед.прил.10'!L320</f>
        <v>0</v>
      </c>
      <c r="M127" s="109">
        <f t="shared" si="7"/>
        <v>30</v>
      </c>
    </row>
    <row r="128" spans="2:13" s="21" customFormat="1" ht="43.5" customHeight="1">
      <c r="B128" s="76" t="s">
        <v>207</v>
      </c>
      <c r="C128" s="51" t="s">
        <v>68</v>
      </c>
      <c r="D128" s="51" t="s">
        <v>111</v>
      </c>
      <c r="E128" s="51" t="s">
        <v>209</v>
      </c>
      <c r="F128" s="51"/>
      <c r="G128" s="51"/>
      <c r="H128" s="56">
        <f aca="true" t="shared" si="9" ref="H128:L132">H129</f>
        <v>125</v>
      </c>
      <c r="I128" s="56">
        <f t="shared" si="9"/>
        <v>0</v>
      </c>
      <c r="J128" s="56">
        <f t="shared" si="6"/>
        <v>125</v>
      </c>
      <c r="K128" s="56">
        <f t="shared" si="9"/>
        <v>0</v>
      </c>
      <c r="L128" s="56">
        <f t="shared" si="9"/>
        <v>0</v>
      </c>
      <c r="M128" s="108">
        <f t="shared" si="7"/>
        <v>0</v>
      </c>
    </row>
    <row r="129" spans="2:13" s="21" customFormat="1" ht="35.25" customHeight="1">
      <c r="B129" s="76" t="s">
        <v>208</v>
      </c>
      <c r="C129" s="51" t="s">
        <v>68</v>
      </c>
      <c r="D129" s="51" t="s">
        <v>111</v>
      </c>
      <c r="E129" s="51" t="s">
        <v>210</v>
      </c>
      <c r="F129" s="51"/>
      <c r="G129" s="51"/>
      <c r="H129" s="56">
        <f t="shared" si="9"/>
        <v>125</v>
      </c>
      <c r="I129" s="56">
        <f t="shared" si="9"/>
        <v>0</v>
      </c>
      <c r="J129" s="56">
        <f t="shared" si="6"/>
        <v>125</v>
      </c>
      <c r="K129" s="56">
        <f t="shared" si="9"/>
        <v>0</v>
      </c>
      <c r="L129" s="56">
        <f t="shared" si="9"/>
        <v>0</v>
      </c>
      <c r="M129" s="108">
        <f t="shared" si="7"/>
        <v>0</v>
      </c>
    </row>
    <row r="130" spans="2:13" s="21" customFormat="1" ht="15" customHeight="1">
      <c r="B130" s="77" t="s">
        <v>312</v>
      </c>
      <c r="C130" s="51" t="s">
        <v>68</v>
      </c>
      <c r="D130" s="51" t="s">
        <v>111</v>
      </c>
      <c r="E130" s="51" t="s">
        <v>211</v>
      </c>
      <c r="F130" s="51"/>
      <c r="G130" s="51"/>
      <c r="H130" s="56">
        <f t="shared" si="9"/>
        <v>125</v>
      </c>
      <c r="I130" s="56">
        <f t="shared" si="9"/>
        <v>0</v>
      </c>
      <c r="J130" s="56">
        <f t="shared" si="6"/>
        <v>125</v>
      </c>
      <c r="K130" s="56">
        <f t="shared" si="9"/>
        <v>0</v>
      </c>
      <c r="L130" s="56">
        <f t="shared" si="9"/>
        <v>0</v>
      </c>
      <c r="M130" s="108">
        <f t="shared" si="7"/>
        <v>0</v>
      </c>
    </row>
    <row r="131" spans="2:13" s="21" customFormat="1" ht="30.75" customHeight="1">
      <c r="B131" s="76" t="s">
        <v>135</v>
      </c>
      <c r="C131" s="51" t="s">
        <v>68</v>
      </c>
      <c r="D131" s="51" t="s">
        <v>111</v>
      </c>
      <c r="E131" s="51" t="s">
        <v>211</v>
      </c>
      <c r="F131" s="51" t="s">
        <v>136</v>
      </c>
      <c r="G131" s="51"/>
      <c r="H131" s="56">
        <f t="shared" si="9"/>
        <v>125</v>
      </c>
      <c r="I131" s="56">
        <f t="shared" si="9"/>
        <v>0</v>
      </c>
      <c r="J131" s="56">
        <f t="shared" si="6"/>
        <v>125</v>
      </c>
      <c r="K131" s="56">
        <f t="shared" si="9"/>
        <v>0</v>
      </c>
      <c r="L131" s="56">
        <f t="shared" si="9"/>
        <v>0</v>
      </c>
      <c r="M131" s="108">
        <f t="shared" si="7"/>
        <v>0</v>
      </c>
    </row>
    <row r="132" spans="2:13" s="21" customFormat="1" ht="30">
      <c r="B132" s="77" t="s">
        <v>139</v>
      </c>
      <c r="C132" s="51" t="s">
        <v>68</v>
      </c>
      <c r="D132" s="51" t="s">
        <v>111</v>
      </c>
      <c r="E132" s="51" t="s">
        <v>211</v>
      </c>
      <c r="F132" s="51" t="s">
        <v>138</v>
      </c>
      <c r="G132" s="51"/>
      <c r="H132" s="56">
        <f t="shared" si="9"/>
        <v>125</v>
      </c>
      <c r="I132" s="56">
        <f t="shared" si="9"/>
        <v>0</v>
      </c>
      <c r="J132" s="56">
        <f t="shared" si="6"/>
        <v>125</v>
      </c>
      <c r="K132" s="56">
        <f t="shared" si="9"/>
        <v>0</v>
      </c>
      <c r="L132" s="56">
        <f t="shared" si="9"/>
        <v>0</v>
      </c>
      <c r="M132" s="108">
        <f t="shared" si="7"/>
        <v>0</v>
      </c>
    </row>
    <row r="133" spans="2:13" ht="15">
      <c r="B133" s="80" t="s">
        <v>119</v>
      </c>
      <c r="C133" s="52" t="s">
        <v>68</v>
      </c>
      <c r="D133" s="52" t="s">
        <v>111</v>
      </c>
      <c r="E133" s="52" t="s">
        <v>211</v>
      </c>
      <c r="F133" s="52" t="s">
        <v>138</v>
      </c>
      <c r="G133" s="52" t="s">
        <v>103</v>
      </c>
      <c r="H133" s="58">
        <f>'вед.прил.10'!H306</f>
        <v>125</v>
      </c>
      <c r="I133" s="58">
        <f>'вед.прил.10'!I306</f>
        <v>0</v>
      </c>
      <c r="J133" s="58">
        <f t="shared" si="6"/>
        <v>125</v>
      </c>
      <c r="K133" s="58">
        <f>'вед.прил.10'!K306</f>
        <v>0</v>
      </c>
      <c r="L133" s="58">
        <f>'вед.прил.10'!L306</f>
        <v>0</v>
      </c>
      <c r="M133" s="109">
        <f t="shared" si="7"/>
        <v>0</v>
      </c>
    </row>
    <row r="134" spans="2:13" ht="45">
      <c r="B134" s="76" t="s">
        <v>444</v>
      </c>
      <c r="C134" s="51" t="s">
        <v>68</v>
      </c>
      <c r="D134" s="51" t="s">
        <v>111</v>
      </c>
      <c r="E134" s="51" t="s">
        <v>406</v>
      </c>
      <c r="F134" s="51"/>
      <c r="G134" s="51"/>
      <c r="H134" s="56">
        <f>H135+H140+H145</f>
        <v>55</v>
      </c>
      <c r="I134" s="56">
        <f>I135+I140+I145</f>
        <v>0</v>
      </c>
      <c r="J134" s="56">
        <f t="shared" si="6"/>
        <v>55</v>
      </c>
      <c r="K134" s="56">
        <f>K135+K140+K145</f>
        <v>57</v>
      </c>
      <c r="L134" s="56">
        <f>L135+L140+L145</f>
        <v>0</v>
      </c>
      <c r="M134" s="108">
        <f t="shared" si="7"/>
        <v>57</v>
      </c>
    </row>
    <row r="135" spans="2:13" ht="120.75" customHeight="1">
      <c r="B135" s="76" t="s">
        <v>446</v>
      </c>
      <c r="C135" s="51" t="s">
        <v>68</v>
      </c>
      <c r="D135" s="51" t="s">
        <v>111</v>
      </c>
      <c r="E135" s="51" t="s">
        <v>407</v>
      </c>
      <c r="F135" s="51"/>
      <c r="G135" s="51"/>
      <c r="H135" s="56">
        <f aca="true" t="shared" si="10" ref="H135:L138">H136</f>
        <v>30</v>
      </c>
      <c r="I135" s="56">
        <f t="shared" si="10"/>
        <v>0</v>
      </c>
      <c r="J135" s="56">
        <f t="shared" si="6"/>
        <v>30</v>
      </c>
      <c r="K135" s="56">
        <f t="shared" si="10"/>
        <v>27</v>
      </c>
      <c r="L135" s="56">
        <f t="shared" si="10"/>
        <v>0</v>
      </c>
      <c r="M135" s="108">
        <f t="shared" si="7"/>
        <v>27</v>
      </c>
    </row>
    <row r="136" spans="2:13" ht="15">
      <c r="B136" s="77" t="s">
        <v>312</v>
      </c>
      <c r="C136" s="51" t="s">
        <v>68</v>
      </c>
      <c r="D136" s="51" t="s">
        <v>111</v>
      </c>
      <c r="E136" s="51" t="s">
        <v>408</v>
      </c>
      <c r="F136" s="51"/>
      <c r="G136" s="51"/>
      <c r="H136" s="56">
        <f t="shared" si="10"/>
        <v>30</v>
      </c>
      <c r="I136" s="56">
        <f t="shared" si="10"/>
        <v>0</v>
      </c>
      <c r="J136" s="56">
        <f aca="true" t="shared" si="11" ref="J136:J199">H136+I136</f>
        <v>30</v>
      </c>
      <c r="K136" s="56">
        <f t="shared" si="10"/>
        <v>27</v>
      </c>
      <c r="L136" s="56">
        <f t="shared" si="10"/>
        <v>0</v>
      </c>
      <c r="M136" s="108">
        <f aca="true" t="shared" si="12" ref="M136:M199">K136+L136</f>
        <v>27</v>
      </c>
    </row>
    <row r="137" spans="2:13" ht="30">
      <c r="B137" s="76" t="s">
        <v>135</v>
      </c>
      <c r="C137" s="51" t="s">
        <v>68</v>
      </c>
      <c r="D137" s="51" t="s">
        <v>111</v>
      </c>
      <c r="E137" s="51" t="s">
        <v>408</v>
      </c>
      <c r="F137" s="51" t="s">
        <v>136</v>
      </c>
      <c r="G137" s="51"/>
      <c r="H137" s="56">
        <f t="shared" si="10"/>
        <v>30</v>
      </c>
      <c r="I137" s="56">
        <f t="shared" si="10"/>
        <v>0</v>
      </c>
      <c r="J137" s="56">
        <f t="shared" si="11"/>
        <v>30</v>
      </c>
      <c r="K137" s="56">
        <f t="shared" si="10"/>
        <v>27</v>
      </c>
      <c r="L137" s="56">
        <f t="shared" si="10"/>
        <v>0</v>
      </c>
      <c r="M137" s="108">
        <f t="shared" si="12"/>
        <v>27</v>
      </c>
    </row>
    <row r="138" spans="2:13" ht="30">
      <c r="B138" s="77" t="s">
        <v>139</v>
      </c>
      <c r="C138" s="51" t="s">
        <v>68</v>
      </c>
      <c r="D138" s="51" t="s">
        <v>111</v>
      </c>
      <c r="E138" s="51" t="s">
        <v>408</v>
      </c>
      <c r="F138" s="51" t="s">
        <v>138</v>
      </c>
      <c r="G138" s="51"/>
      <c r="H138" s="56">
        <f t="shared" si="10"/>
        <v>30</v>
      </c>
      <c r="I138" s="56">
        <f t="shared" si="10"/>
        <v>0</v>
      </c>
      <c r="J138" s="56">
        <f t="shared" si="11"/>
        <v>30</v>
      </c>
      <c r="K138" s="56">
        <f t="shared" si="10"/>
        <v>27</v>
      </c>
      <c r="L138" s="56">
        <f t="shared" si="10"/>
        <v>0</v>
      </c>
      <c r="M138" s="108">
        <f t="shared" si="12"/>
        <v>27</v>
      </c>
    </row>
    <row r="139" spans="2:13" ht="15">
      <c r="B139" s="80" t="s">
        <v>119</v>
      </c>
      <c r="C139" s="52" t="s">
        <v>68</v>
      </c>
      <c r="D139" s="52" t="s">
        <v>111</v>
      </c>
      <c r="E139" s="52" t="s">
        <v>408</v>
      </c>
      <c r="F139" s="52" t="s">
        <v>138</v>
      </c>
      <c r="G139" s="52" t="s">
        <v>103</v>
      </c>
      <c r="H139" s="58">
        <f>'вед.прил.10'!H290</f>
        <v>30</v>
      </c>
      <c r="I139" s="58">
        <f>'вед.прил.10'!I290</f>
        <v>0</v>
      </c>
      <c r="J139" s="58">
        <f t="shared" si="11"/>
        <v>30</v>
      </c>
      <c r="K139" s="58">
        <f>'вед.прил.10'!K290</f>
        <v>27</v>
      </c>
      <c r="L139" s="58">
        <f>'вед.прил.10'!L290</f>
        <v>0</v>
      </c>
      <c r="M139" s="109">
        <f t="shared" si="12"/>
        <v>27</v>
      </c>
    </row>
    <row r="140" spans="2:13" ht="45">
      <c r="B140" s="76" t="s">
        <v>447</v>
      </c>
      <c r="C140" s="51"/>
      <c r="D140" s="51"/>
      <c r="E140" s="51"/>
      <c r="F140" s="51"/>
      <c r="G140" s="51"/>
      <c r="H140" s="56">
        <f aca="true" t="shared" si="13" ref="H140:L143">H141</f>
        <v>0</v>
      </c>
      <c r="I140" s="56">
        <f t="shared" si="13"/>
        <v>0</v>
      </c>
      <c r="J140" s="56">
        <f t="shared" si="11"/>
        <v>0</v>
      </c>
      <c r="K140" s="56">
        <f t="shared" si="13"/>
        <v>30</v>
      </c>
      <c r="L140" s="56">
        <f t="shared" si="13"/>
        <v>0</v>
      </c>
      <c r="M140" s="108">
        <f t="shared" si="12"/>
        <v>30</v>
      </c>
    </row>
    <row r="141" spans="2:13" ht="15">
      <c r="B141" s="77" t="s">
        <v>312</v>
      </c>
      <c r="C141" s="51" t="s">
        <v>68</v>
      </c>
      <c r="D141" s="51" t="s">
        <v>111</v>
      </c>
      <c r="E141" s="51" t="s">
        <v>448</v>
      </c>
      <c r="F141" s="51"/>
      <c r="G141" s="51"/>
      <c r="H141" s="56">
        <f t="shared" si="13"/>
        <v>0</v>
      </c>
      <c r="I141" s="56">
        <f t="shared" si="13"/>
        <v>0</v>
      </c>
      <c r="J141" s="56">
        <f t="shared" si="11"/>
        <v>0</v>
      </c>
      <c r="K141" s="56">
        <f t="shared" si="13"/>
        <v>30</v>
      </c>
      <c r="L141" s="56">
        <f t="shared" si="13"/>
        <v>0</v>
      </c>
      <c r="M141" s="108">
        <f t="shared" si="12"/>
        <v>30</v>
      </c>
    </row>
    <row r="142" spans="2:13" ht="30">
      <c r="B142" s="76" t="s">
        <v>135</v>
      </c>
      <c r="C142" s="51" t="s">
        <v>68</v>
      </c>
      <c r="D142" s="51" t="s">
        <v>111</v>
      </c>
      <c r="E142" s="51" t="s">
        <v>448</v>
      </c>
      <c r="F142" s="51" t="s">
        <v>136</v>
      </c>
      <c r="G142" s="51"/>
      <c r="H142" s="56">
        <f t="shared" si="13"/>
        <v>0</v>
      </c>
      <c r="I142" s="56">
        <f t="shared" si="13"/>
        <v>0</v>
      </c>
      <c r="J142" s="56">
        <f t="shared" si="11"/>
        <v>0</v>
      </c>
      <c r="K142" s="56">
        <f t="shared" si="13"/>
        <v>30</v>
      </c>
      <c r="L142" s="56">
        <f t="shared" si="13"/>
        <v>0</v>
      </c>
      <c r="M142" s="108">
        <f t="shared" si="12"/>
        <v>30</v>
      </c>
    </row>
    <row r="143" spans="2:13" ht="30">
      <c r="B143" s="77" t="s">
        <v>139</v>
      </c>
      <c r="C143" s="51" t="s">
        <v>68</v>
      </c>
      <c r="D143" s="51" t="s">
        <v>111</v>
      </c>
      <c r="E143" s="51" t="s">
        <v>448</v>
      </c>
      <c r="F143" s="51" t="s">
        <v>138</v>
      </c>
      <c r="G143" s="51"/>
      <c r="H143" s="56">
        <f t="shared" si="13"/>
        <v>0</v>
      </c>
      <c r="I143" s="56">
        <f t="shared" si="13"/>
        <v>0</v>
      </c>
      <c r="J143" s="56">
        <f t="shared" si="11"/>
        <v>0</v>
      </c>
      <c r="K143" s="56">
        <f t="shared" si="13"/>
        <v>30</v>
      </c>
      <c r="L143" s="56">
        <f t="shared" si="13"/>
        <v>0</v>
      </c>
      <c r="M143" s="108">
        <f t="shared" si="12"/>
        <v>30</v>
      </c>
    </row>
    <row r="144" spans="2:13" ht="15">
      <c r="B144" s="80" t="s">
        <v>119</v>
      </c>
      <c r="C144" s="52" t="s">
        <v>68</v>
      </c>
      <c r="D144" s="52" t="s">
        <v>111</v>
      </c>
      <c r="E144" s="52" t="s">
        <v>448</v>
      </c>
      <c r="F144" s="52" t="s">
        <v>138</v>
      </c>
      <c r="G144" s="52" t="s">
        <v>103</v>
      </c>
      <c r="H144" s="58">
        <f>'вед.прил.10'!H295</f>
        <v>0</v>
      </c>
      <c r="I144" s="58">
        <f>'вед.прил.10'!I295</f>
        <v>0</v>
      </c>
      <c r="J144" s="58">
        <f t="shared" si="11"/>
        <v>0</v>
      </c>
      <c r="K144" s="58">
        <f>'вед.прил.10'!K295</f>
        <v>30</v>
      </c>
      <c r="L144" s="58">
        <f>'вед.прил.10'!L295</f>
        <v>0</v>
      </c>
      <c r="M144" s="109">
        <f t="shared" si="12"/>
        <v>30</v>
      </c>
    </row>
    <row r="145" spans="2:13" ht="77.25" customHeight="1">
      <c r="B145" s="76" t="s">
        <v>457</v>
      </c>
      <c r="C145" s="51" t="s">
        <v>68</v>
      </c>
      <c r="D145" s="51" t="s">
        <v>111</v>
      </c>
      <c r="E145" s="51" t="s">
        <v>460</v>
      </c>
      <c r="F145" s="51"/>
      <c r="G145" s="51"/>
      <c r="H145" s="56">
        <f aca="true" t="shared" si="14" ref="H145:L148">H146</f>
        <v>25</v>
      </c>
      <c r="I145" s="56">
        <f t="shared" si="14"/>
        <v>0</v>
      </c>
      <c r="J145" s="56">
        <f t="shared" si="11"/>
        <v>25</v>
      </c>
      <c r="K145" s="56">
        <f t="shared" si="14"/>
        <v>0</v>
      </c>
      <c r="L145" s="56">
        <f t="shared" si="14"/>
        <v>0</v>
      </c>
      <c r="M145" s="108">
        <f t="shared" si="12"/>
        <v>0</v>
      </c>
    </row>
    <row r="146" spans="2:13" ht="15">
      <c r="B146" s="77" t="s">
        <v>312</v>
      </c>
      <c r="C146" s="51" t="s">
        <v>68</v>
      </c>
      <c r="D146" s="51" t="s">
        <v>111</v>
      </c>
      <c r="E146" s="51" t="s">
        <v>458</v>
      </c>
      <c r="F146" s="51"/>
      <c r="G146" s="51"/>
      <c r="H146" s="56">
        <f t="shared" si="14"/>
        <v>25</v>
      </c>
      <c r="I146" s="56">
        <f t="shared" si="14"/>
        <v>0</v>
      </c>
      <c r="J146" s="56">
        <f t="shared" si="11"/>
        <v>25</v>
      </c>
      <c r="K146" s="56">
        <f t="shared" si="14"/>
        <v>0</v>
      </c>
      <c r="L146" s="56">
        <f t="shared" si="14"/>
        <v>0</v>
      </c>
      <c r="M146" s="108">
        <f t="shared" si="12"/>
        <v>0</v>
      </c>
    </row>
    <row r="147" spans="2:13" ht="30">
      <c r="B147" s="76" t="s">
        <v>135</v>
      </c>
      <c r="C147" s="51" t="s">
        <v>68</v>
      </c>
      <c r="D147" s="51" t="s">
        <v>111</v>
      </c>
      <c r="E147" s="51" t="s">
        <v>458</v>
      </c>
      <c r="F147" s="51" t="s">
        <v>136</v>
      </c>
      <c r="G147" s="51"/>
      <c r="H147" s="56">
        <f t="shared" si="14"/>
        <v>25</v>
      </c>
      <c r="I147" s="56">
        <f t="shared" si="14"/>
        <v>0</v>
      </c>
      <c r="J147" s="56">
        <f t="shared" si="11"/>
        <v>25</v>
      </c>
      <c r="K147" s="56">
        <f t="shared" si="14"/>
        <v>0</v>
      </c>
      <c r="L147" s="56">
        <f t="shared" si="14"/>
        <v>0</v>
      </c>
      <c r="M147" s="108">
        <f t="shared" si="12"/>
        <v>0</v>
      </c>
    </row>
    <row r="148" spans="2:13" ht="30">
      <c r="B148" s="77" t="s">
        <v>139</v>
      </c>
      <c r="C148" s="51" t="s">
        <v>68</v>
      </c>
      <c r="D148" s="51" t="s">
        <v>111</v>
      </c>
      <c r="E148" s="51" t="s">
        <v>458</v>
      </c>
      <c r="F148" s="51" t="s">
        <v>138</v>
      </c>
      <c r="G148" s="51"/>
      <c r="H148" s="56">
        <f t="shared" si="14"/>
        <v>25</v>
      </c>
      <c r="I148" s="56">
        <f t="shared" si="14"/>
        <v>0</v>
      </c>
      <c r="J148" s="56">
        <f t="shared" si="11"/>
        <v>25</v>
      </c>
      <c r="K148" s="56">
        <f t="shared" si="14"/>
        <v>0</v>
      </c>
      <c r="L148" s="56">
        <f t="shared" si="14"/>
        <v>0</v>
      </c>
      <c r="M148" s="108">
        <f t="shared" si="12"/>
        <v>0</v>
      </c>
    </row>
    <row r="149" spans="2:13" ht="15">
      <c r="B149" s="80" t="s">
        <v>119</v>
      </c>
      <c r="C149" s="52" t="s">
        <v>68</v>
      </c>
      <c r="D149" s="52" t="s">
        <v>111</v>
      </c>
      <c r="E149" s="52" t="s">
        <v>458</v>
      </c>
      <c r="F149" s="52" t="s">
        <v>138</v>
      </c>
      <c r="G149" s="52" t="s">
        <v>103</v>
      </c>
      <c r="H149" s="58">
        <f>'вед.прил.10'!H300</f>
        <v>25</v>
      </c>
      <c r="I149" s="58">
        <f>'вед.прил.10'!I300</f>
        <v>0</v>
      </c>
      <c r="J149" s="58">
        <f t="shared" si="11"/>
        <v>25</v>
      </c>
      <c r="K149" s="58">
        <f>'вед.прил.10'!K300</f>
        <v>0</v>
      </c>
      <c r="L149" s="58">
        <f>'вед.прил.10'!L300</f>
        <v>0</v>
      </c>
      <c r="M149" s="109">
        <f t="shared" si="12"/>
        <v>0</v>
      </c>
    </row>
    <row r="150" spans="2:13" ht="75.75" customHeight="1">
      <c r="B150" s="76" t="s">
        <v>471</v>
      </c>
      <c r="C150" s="51" t="s">
        <v>68</v>
      </c>
      <c r="D150" s="51" t="s">
        <v>111</v>
      </c>
      <c r="E150" s="51" t="s">
        <v>403</v>
      </c>
      <c r="F150" s="51"/>
      <c r="G150" s="51"/>
      <c r="H150" s="56">
        <f aca="true" t="shared" si="15" ref="H150:L154">H151</f>
        <v>138</v>
      </c>
      <c r="I150" s="56">
        <f t="shared" si="15"/>
        <v>0</v>
      </c>
      <c r="J150" s="56">
        <f t="shared" si="11"/>
        <v>138</v>
      </c>
      <c r="K150" s="56">
        <f t="shared" si="15"/>
        <v>138</v>
      </c>
      <c r="L150" s="56">
        <f t="shared" si="15"/>
        <v>0</v>
      </c>
      <c r="M150" s="108">
        <f t="shared" si="12"/>
        <v>138</v>
      </c>
    </row>
    <row r="151" spans="2:13" ht="45">
      <c r="B151" s="76" t="s">
        <v>402</v>
      </c>
      <c r="C151" s="51" t="s">
        <v>68</v>
      </c>
      <c r="D151" s="51" t="s">
        <v>111</v>
      </c>
      <c r="E151" s="51" t="s">
        <v>404</v>
      </c>
      <c r="F151" s="51"/>
      <c r="G151" s="51"/>
      <c r="H151" s="56">
        <f t="shared" si="15"/>
        <v>138</v>
      </c>
      <c r="I151" s="56">
        <f t="shared" si="15"/>
        <v>0</v>
      </c>
      <c r="J151" s="56">
        <f t="shared" si="11"/>
        <v>138</v>
      </c>
      <c r="K151" s="56">
        <f t="shared" si="15"/>
        <v>138</v>
      </c>
      <c r="L151" s="56">
        <f t="shared" si="15"/>
        <v>0</v>
      </c>
      <c r="M151" s="108">
        <f t="shared" si="12"/>
        <v>138</v>
      </c>
    </row>
    <row r="152" spans="2:13" ht="15">
      <c r="B152" s="77" t="s">
        <v>312</v>
      </c>
      <c r="C152" s="51" t="s">
        <v>68</v>
      </c>
      <c r="D152" s="51" t="s">
        <v>111</v>
      </c>
      <c r="E152" s="51" t="s">
        <v>405</v>
      </c>
      <c r="F152" s="51"/>
      <c r="G152" s="51"/>
      <c r="H152" s="56">
        <f t="shared" si="15"/>
        <v>138</v>
      </c>
      <c r="I152" s="56">
        <f t="shared" si="15"/>
        <v>0</v>
      </c>
      <c r="J152" s="56">
        <f t="shared" si="11"/>
        <v>138</v>
      </c>
      <c r="K152" s="56">
        <f t="shared" si="15"/>
        <v>138</v>
      </c>
      <c r="L152" s="56">
        <f t="shared" si="15"/>
        <v>0</v>
      </c>
      <c r="M152" s="108">
        <f t="shared" si="12"/>
        <v>138</v>
      </c>
    </row>
    <row r="153" spans="2:13" ht="30" customHeight="1">
      <c r="B153" s="76" t="s">
        <v>152</v>
      </c>
      <c r="C153" s="51" t="s">
        <v>68</v>
      </c>
      <c r="D153" s="51" t="s">
        <v>111</v>
      </c>
      <c r="E153" s="51" t="s">
        <v>405</v>
      </c>
      <c r="F153" s="51" t="s">
        <v>151</v>
      </c>
      <c r="G153" s="51"/>
      <c r="H153" s="56">
        <f t="shared" si="15"/>
        <v>138</v>
      </c>
      <c r="I153" s="56">
        <f t="shared" si="15"/>
        <v>0</v>
      </c>
      <c r="J153" s="56">
        <f t="shared" si="11"/>
        <v>138</v>
      </c>
      <c r="K153" s="56">
        <f t="shared" si="15"/>
        <v>138</v>
      </c>
      <c r="L153" s="56">
        <f t="shared" si="15"/>
        <v>0</v>
      </c>
      <c r="M153" s="108">
        <f t="shared" si="12"/>
        <v>138</v>
      </c>
    </row>
    <row r="154" spans="2:13" ht="15">
      <c r="B154" s="76" t="s">
        <v>235</v>
      </c>
      <c r="C154" s="51" t="s">
        <v>68</v>
      </c>
      <c r="D154" s="51" t="s">
        <v>111</v>
      </c>
      <c r="E154" s="51" t="s">
        <v>405</v>
      </c>
      <c r="F154" s="51" t="s">
        <v>234</v>
      </c>
      <c r="G154" s="51"/>
      <c r="H154" s="56">
        <f t="shared" si="15"/>
        <v>138</v>
      </c>
      <c r="I154" s="56">
        <f t="shared" si="15"/>
        <v>0</v>
      </c>
      <c r="J154" s="56">
        <f t="shared" si="11"/>
        <v>138</v>
      </c>
      <c r="K154" s="56">
        <f t="shared" si="15"/>
        <v>138</v>
      </c>
      <c r="L154" s="56">
        <f t="shared" si="15"/>
        <v>0</v>
      </c>
      <c r="M154" s="108">
        <f t="shared" si="12"/>
        <v>138</v>
      </c>
    </row>
    <row r="155" spans="2:13" ht="15">
      <c r="B155" s="80" t="s">
        <v>119</v>
      </c>
      <c r="C155" s="52" t="s">
        <v>68</v>
      </c>
      <c r="D155" s="52" t="s">
        <v>111</v>
      </c>
      <c r="E155" s="52" t="s">
        <v>405</v>
      </c>
      <c r="F155" s="52" t="s">
        <v>234</v>
      </c>
      <c r="G155" s="52" t="s">
        <v>103</v>
      </c>
      <c r="H155" s="58">
        <f>'вед.прил.10'!H312</f>
        <v>138</v>
      </c>
      <c r="I155" s="58">
        <f>'вед.прил.10'!I312</f>
        <v>0</v>
      </c>
      <c r="J155" s="58">
        <f t="shared" si="11"/>
        <v>138</v>
      </c>
      <c r="K155" s="58">
        <f>'вед.прил.10'!K312</f>
        <v>138</v>
      </c>
      <c r="L155" s="58">
        <f>'вед.прил.10'!L312</f>
        <v>0</v>
      </c>
      <c r="M155" s="109">
        <f t="shared" si="12"/>
        <v>138</v>
      </c>
    </row>
    <row r="156" spans="2:13" s="9" customFormat="1" ht="14.25">
      <c r="B156" s="99" t="s">
        <v>55</v>
      </c>
      <c r="C156" s="100" t="s">
        <v>71</v>
      </c>
      <c r="D156" s="100"/>
      <c r="E156" s="100"/>
      <c r="F156" s="100"/>
      <c r="G156" s="100"/>
      <c r="H156" s="60">
        <f>H165+H181+H159</f>
        <v>29008.9</v>
      </c>
      <c r="I156" s="60">
        <f>I165+I181+I159</f>
        <v>0</v>
      </c>
      <c r="J156" s="55">
        <f t="shared" si="11"/>
        <v>29008.9</v>
      </c>
      <c r="K156" s="60">
        <f>K165+K181+K159</f>
        <v>3998.9</v>
      </c>
      <c r="L156" s="60">
        <f>L165+L181+L159</f>
        <v>0</v>
      </c>
      <c r="M156" s="107">
        <f t="shared" si="12"/>
        <v>3998.9</v>
      </c>
    </row>
    <row r="157" spans="2:13" s="9" customFormat="1" ht="14.25">
      <c r="B157" s="99" t="s">
        <v>119</v>
      </c>
      <c r="C157" s="100" t="s">
        <v>71</v>
      </c>
      <c r="D157" s="100"/>
      <c r="E157" s="100"/>
      <c r="F157" s="100"/>
      <c r="G157" s="100" t="s">
        <v>103</v>
      </c>
      <c r="H157" s="60">
        <f>H164+H171+H180+H186+H191+H195</f>
        <v>4008.9</v>
      </c>
      <c r="I157" s="60">
        <f>I164+I171+I180+I186+I191+I195</f>
        <v>0</v>
      </c>
      <c r="J157" s="55">
        <f t="shared" si="11"/>
        <v>4008.9</v>
      </c>
      <c r="K157" s="60">
        <f>K164+K171+K180+K186+K191+K195</f>
        <v>3998.9</v>
      </c>
      <c r="L157" s="60">
        <f>L164+L171+L180+L186+L191+L195</f>
        <v>0</v>
      </c>
      <c r="M157" s="107">
        <f t="shared" si="12"/>
        <v>3998.9</v>
      </c>
    </row>
    <row r="158" spans="2:13" s="9" customFormat="1" ht="14.25">
      <c r="B158" s="99" t="s">
        <v>120</v>
      </c>
      <c r="C158" s="100" t="s">
        <v>71</v>
      </c>
      <c r="D158" s="100"/>
      <c r="E158" s="100"/>
      <c r="F158" s="100"/>
      <c r="G158" s="100" t="s">
        <v>104</v>
      </c>
      <c r="H158" s="60">
        <f>H176</f>
        <v>25000</v>
      </c>
      <c r="I158" s="60">
        <f>I176</f>
        <v>0</v>
      </c>
      <c r="J158" s="55">
        <f t="shared" si="11"/>
        <v>25000</v>
      </c>
      <c r="K158" s="60">
        <f>K176</f>
        <v>0</v>
      </c>
      <c r="L158" s="60">
        <f>L176</f>
        <v>0</v>
      </c>
      <c r="M158" s="107">
        <f t="shared" si="12"/>
        <v>0</v>
      </c>
    </row>
    <row r="159" spans="2:13" ht="18" customHeight="1">
      <c r="B159" s="79" t="s">
        <v>230</v>
      </c>
      <c r="C159" s="53" t="s">
        <v>71</v>
      </c>
      <c r="D159" s="53" t="s">
        <v>72</v>
      </c>
      <c r="E159" s="53"/>
      <c r="F159" s="53"/>
      <c r="G159" s="53"/>
      <c r="H159" s="55">
        <f>H160</f>
        <v>0.4</v>
      </c>
      <c r="I159" s="55">
        <f>I160</f>
        <v>0</v>
      </c>
      <c r="J159" s="55">
        <f t="shared" si="11"/>
        <v>0.4</v>
      </c>
      <c r="K159" s="55">
        <f>K160</f>
        <v>0.4</v>
      </c>
      <c r="L159" s="55">
        <f>L160</f>
        <v>0</v>
      </c>
      <c r="M159" s="107">
        <f t="shared" si="12"/>
        <v>0.4</v>
      </c>
    </row>
    <row r="160" spans="2:13" ht="18" customHeight="1">
      <c r="B160" s="76" t="s">
        <v>37</v>
      </c>
      <c r="C160" s="51" t="s">
        <v>71</v>
      </c>
      <c r="D160" s="51" t="s">
        <v>72</v>
      </c>
      <c r="E160" s="51" t="s">
        <v>283</v>
      </c>
      <c r="F160" s="51"/>
      <c r="G160" s="51"/>
      <c r="H160" s="56">
        <f>H161</f>
        <v>0.4</v>
      </c>
      <c r="I160" s="56">
        <f>I161</f>
        <v>0</v>
      </c>
      <c r="J160" s="56">
        <f t="shared" si="11"/>
        <v>0.4</v>
      </c>
      <c r="K160" s="56">
        <f>K161</f>
        <v>0.4</v>
      </c>
      <c r="L160" s="56">
        <f>L161</f>
        <v>0</v>
      </c>
      <c r="M160" s="108">
        <f t="shared" si="12"/>
        <v>0.4</v>
      </c>
    </row>
    <row r="161" spans="2:13" ht="75" customHeight="1">
      <c r="B161" s="76" t="s">
        <v>231</v>
      </c>
      <c r="C161" s="51" t="s">
        <v>71</v>
      </c>
      <c r="D161" s="51" t="s">
        <v>72</v>
      </c>
      <c r="E161" s="51" t="s">
        <v>232</v>
      </c>
      <c r="F161" s="51"/>
      <c r="G161" s="51"/>
      <c r="H161" s="56">
        <f aca="true" t="shared" si="16" ref="H161:L163">H162</f>
        <v>0.4</v>
      </c>
      <c r="I161" s="56">
        <f t="shared" si="16"/>
        <v>0</v>
      </c>
      <c r="J161" s="56">
        <f t="shared" si="11"/>
        <v>0.4</v>
      </c>
      <c r="K161" s="56">
        <f t="shared" si="16"/>
        <v>0.4</v>
      </c>
      <c r="L161" s="56">
        <f t="shared" si="16"/>
        <v>0</v>
      </c>
      <c r="M161" s="108">
        <f t="shared" si="12"/>
        <v>0.4</v>
      </c>
    </row>
    <row r="162" spans="2:13" ht="31.5" customHeight="1">
      <c r="B162" s="76" t="s">
        <v>135</v>
      </c>
      <c r="C162" s="51" t="s">
        <v>71</v>
      </c>
      <c r="D162" s="51" t="s">
        <v>72</v>
      </c>
      <c r="E162" s="51" t="s">
        <v>232</v>
      </c>
      <c r="F162" s="51" t="s">
        <v>136</v>
      </c>
      <c r="G162" s="51"/>
      <c r="H162" s="56">
        <f t="shared" si="16"/>
        <v>0.4</v>
      </c>
      <c r="I162" s="56">
        <f t="shared" si="16"/>
        <v>0</v>
      </c>
      <c r="J162" s="56">
        <f t="shared" si="11"/>
        <v>0.4</v>
      </c>
      <c r="K162" s="56">
        <f t="shared" si="16"/>
        <v>0.4</v>
      </c>
      <c r="L162" s="56">
        <f t="shared" si="16"/>
        <v>0</v>
      </c>
      <c r="M162" s="108">
        <f t="shared" si="12"/>
        <v>0.4</v>
      </c>
    </row>
    <row r="163" spans="2:13" ht="30" customHeight="1">
      <c r="B163" s="77" t="s">
        <v>139</v>
      </c>
      <c r="C163" s="51" t="s">
        <v>71</v>
      </c>
      <c r="D163" s="51" t="s">
        <v>72</v>
      </c>
      <c r="E163" s="51" t="s">
        <v>232</v>
      </c>
      <c r="F163" s="51" t="s">
        <v>138</v>
      </c>
      <c r="G163" s="51"/>
      <c r="H163" s="56">
        <f t="shared" si="16"/>
        <v>0.4</v>
      </c>
      <c r="I163" s="56">
        <f t="shared" si="16"/>
        <v>0</v>
      </c>
      <c r="J163" s="56">
        <f t="shared" si="11"/>
        <v>0.4</v>
      </c>
      <c r="K163" s="56">
        <f t="shared" si="16"/>
        <v>0.4</v>
      </c>
      <c r="L163" s="56">
        <f t="shared" si="16"/>
        <v>0</v>
      </c>
      <c r="M163" s="108">
        <f t="shared" si="12"/>
        <v>0.4</v>
      </c>
    </row>
    <row r="164" spans="2:13" ht="18" customHeight="1">
      <c r="B164" s="80" t="s">
        <v>119</v>
      </c>
      <c r="C164" s="52" t="s">
        <v>71</v>
      </c>
      <c r="D164" s="52" t="s">
        <v>72</v>
      </c>
      <c r="E164" s="52" t="s">
        <v>232</v>
      </c>
      <c r="F164" s="52" t="s">
        <v>138</v>
      </c>
      <c r="G164" s="52" t="s">
        <v>103</v>
      </c>
      <c r="H164" s="58">
        <f>'вед.прил.10'!H348</f>
        <v>0.4</v>
      </c>
      <c r="I164" s="58">
        <f>'вед.прил.10'!I348</f>
        <v>0</v>
      </c>
      <c r="J164" s="58">
        <f t="shared" si="11"/>
        <v>0.4</v>
      </c>
      <c r="K164" s="58">
        <f>'вед.прил.10'!K348</f>
        <v>0.4</v>
      </c>
      <c r="L164" s="58">
        <f>'вед.прил.10'!L348</f>
        <v>0</v>
      </c>
      <c r="M164" s="109">
        <f t="shared" si="12"/>
        <v>0.4</v>
      </c>
    </row>
    <row r="165" spans="2:13" ht="14.25">
      <c r="B165" s="79" t="s">
        <v>122</v>
      </c>
      <c r="C165" s="53" t="s">
        <v>71</v>
      </c>
      <c r="D165" s="53" t="s">
        <v>70</v>
      </c>
      <c r="E165" s="53"/>
      <c r="F165" s="53"/>
      <c r="G165" s="53"/>
      <c r="H165" s="55">
        <f>H166</f>
        <v>28798.5</v>
      </c>
      <c r="I165" s="55">
        <f>I166</f>
        <v>0</v>
      </c>
      <c r="J165" s="55">
        <f t="shared" si="11"/>
        <v>28798.5</v>
      </c>
      <c r="K165" s="55">
        <f>K166</f>
        <v>3798.5</v>
      </c>
      <c r="L165" s="55">
        <f>L166</f>
        <v>0</v>
      </c>
      <c r="M165" s="107">
        <f t="shared" si="12"/>
        <v>3798.5</v>
      </c>
    </row>
    <row r="166" spans="2:13" ht="61.5" customHeight="1">
      <c r="B166" s="77" t="s">
        <v>187</v>
      </c>
      <c r="C166" s="51" t="s">
        <v>71</v>
      </c>
      <c r="D166" s="51" t="s">
        <v>70</v>
      </c>
      <c r="E166" s="51" t="s">
        <v>397</v>
      </c>
      <c r="F166" s="51"/>
      <c r="G166" s="51"/>
      <c r="H166" s="56">
        <f>H172+H167</f>
        <v>28798.5</v>
      </c>
      <c r="I166" s="56">
        <f>I172+I167</f>
        <v>0</v>
      </c>
      <c r="J166" s="56">
        <f t="shared" si="11"/>
        <v>28798.5</v>
      </c>
      <c r="K166" s="56">
        <f>K172+K167</f>
        <v>3798.5</v>
      </c>
      <c r="L166" s="56">
        <f>L172+L167</f>
        <v>0</v>
      </c>
      <c r="M166" s="108">
        <f t="shared" si="12"/>
        <v>3798.5</v>
      </c>
    </row>
    <row r="167" spans="2:13" ht="30">
      <c r="B167" s="77" t="s">
        <v>195</v>
      </c>
      <c r="C167" s="51" t="s">
        <v>71</v>
      </c>
      <c r="D167" s="51" t="s">
        <v>70</v>
      </c>
      <c r="E167" s="51" t="s">
        <v>196</v>
      </c>
      <c r="F167" s="51"/>
      <c r="G167" s="51"/>
      <c r="H167" s="56">
        <f aca="true" t="shared" si="17" ref="H167:L170">H168</f>
        <v>1020.7</v>
      </c>
      <c r="I167" s="56">
        <f t="shared" si="17"/>
        <v>0</v>
      </c>
      <c r="J167" s="56">
        <f t="shared" si="11"/>
        <v>1020.7</v>
      </c>
      <c r="K167" s="56">
        <f t="shared" si="17"/>
        <v>1020.7</v>
      </c>
      <c r="L167" s="56">
        <f t="shared" si="17"/>
        <v>0</v>
      </c>
      <c r="M167" s="108">
        <f t="shared" si="12"/>
        <v>1020.7</v>
      </c>
    </row>
    <row r="168" spans="2:13" ht="15">
      <c r="B168" s="77" t="s">
        <v>312</v>
      </c>
      <c r="C168" s="51" t="s">
        <v>71</v>
      </c>
      <c r="D168" s="51" t="s">
        <v>70</v>
      </c>
      <c r="E168" s="51" t="s">
        <v>197</v>
      </c>
      <c r="F168" s="51"/>
      <c r="G168" s="51"/>
      <c r="H168" s="56">
        <f t="shared" si="17"/>
        <v>1020.7</v>
      </c>
      <c r="I168" s="56">
        <f t="shared" si="17"/>
        <v>0</v>
      </c>
      <c r="J168" s="56">
        <f t="shared" si="11"/>
        <v>1020.7</v>
      </c>
      <c r="K168" s="56">
        <f t="shared" si="17"/>
        <v>1020.7</v>
      </c>
      <c r="L168" s="56">
        <f t="shared" si="17"/>
        <v>0</v>
      </c>
      <c r="M168" s="108">
        <f t="shared" si="12"/>
        <v>1020.7</v>
      </c>
    </row>
    <row r="169" spans="2:13" ht="30">
      <c r="B169" s="76" t="s">
        <v>135</v>
      </c>
      <c r="C169" s="51" t="s">
        <v>71</v>
      </c>
      <c r="D169" s="51" t="s">
        <v>70</v>
      </c>
      <c r="E169" s="51" t="s">
        <v>197</v>
      </c>
      <c r="F169" s="51" t="s">
        <v>136</v>
      </c>
      <c r="G169" s="51"/>
      <c r="H169" s="56">
        <f t="shared" si="17"/>
        <v>1020.7</v>
      </c>
      <c r="I169" s="56">
        <f t="shared" si="17"/>
        <v>0</v>
      </c>
      <c r="J169" s="56">
        <f t="shared" si="11"/>
        <v>1020.7</v>
      </c>
      <c r="K169" s="56">
        <f t="shared" si="17"/>
        <v>1020.7</v>
      </c>
      <c r="L169" s="56">
        <f t="shared" si="17"/>
        <v>0</v>
      </c>
      <c r="M169" s="108">
        <f t="shared" si="12"/>
        <v>1020.7</v>
      </c>
    </row>
    <row r="170" spans="2:13" ht="30">
      <c r="B170" s="77" t="s">
        <v>139</v>
      </c>
      <c r="C170" s="51" t="s">
        <v>71</v>
      </c>
      <c r="D170" s="51" t="s">
        <v>70</v>
      </c>
      <c r="E170" s="51" t="s">
        <v>197</v>
      </c>
      <c r="F170" s="51" t="s">
        <v>138</v>
      </c>
      <c r="G170" s="51"/>
      <c r="H170" s="56">
        <f t="shared" si="17"/>
        <v>1020.7</v>
      </c>
      <c r="I170" s="56">
        <f t="shared" si="17"/>
        <v>0</v>
      </c>
      <c r="J170" s="56">
        <f t="shared" si="11"/>
        <v>1020.7</v>
      </c>
      <c r="K170" s="56">
        <f t="shared" si="17"/>
        <v>1020.7</v>
      </c>
      <c r="L170" s="56">
        <f t="shared" si="17"/>
        <v>0</v>
      </c>
      <c r="M170" s="108">
        <f t="shared" si="12"/>
        <v>1020.7</v>
      </c>
    </row>
    <row r="171" spans="2:13" ht="15">
      <c r="B171" s="80" t="s">
        <v>119</v>
      </c>
      <c r="C171" s="52" t="s">
        <v>71</v>
      </c>
      <c r="D171" s="52" t="s">
        <v>70</v>
      </c>
      <c r="E171" s="52" t="s">
        <v>197</v>
      </c>
      <c r="F171" s="52" t="s">
        <v>138</v>
      </c>
      <c r="G171" s="52" t="s">
        <v>103</v>
      </c>
      <c r="H171" s="58">
        <f>'вед.прил.10'!H355+'вед.прил.10'!H476</f>
        <v>1020.7</v>
      </c>
      <c r="I171" s="58">
        <f>'вед.прил.10'!I355+'вед.прил.10'!I476</f>
        <v>0</v>
      </c>
      <c r="J171" s="58">
        <f t="shared" si="11"/>
        <v>1020.7</v>
      </c>
      <c r="K171" s="58">
        <f>'вед.прил.10'!K355</f>
        <v>1020.7</v>
      </c>
      <c r="L171" s="58">
        <f>'вед.прил.10'!L355</f>
        <v>0</v>
      </c>
      <c r="M171" s="109">
        <f t="shared" si="12"/>
        <v>1020.7</v>
      </c>
    </row>
    <row r="172" spans="2:13" ht="45">
      <c r="B172" s="77" t="s">
        <v>398</v>
      </c>
      <c r="C172" s="51" t="s">
        <v>71</v>
      </c>
      <c r="D172" s="51" t="s">
        <v>70</v>
      </c>
      <c r="E172" s="51" t="s">
        <v>198</v>
      </c>
      <c r="F172" s="51"/>
      <c r="G172" s="51"/>
      <c r="H172" s="56">
        <f>H177+H173</f>
        <v>27777.8</v>
      </c>
      <c r="I172" s="56">
        <f>I177+I173</f>
        <v>0</v>
      </c>
      <c r="J172" s="56">
        <f t="shared" si="11"/>
        <v>27777.8</v>
      </c>
      <c r="K172" s="56">
        <f>K177+K173</f>
        <v>2777.8</v>
      </c>
      <c r="L172" s="56">
        <f>L177+L173</f>
        <v>0</v>
      </c>
      <c r="M172" s="108">
        <f t="shared" si="12"/>
        <v>2777.8</v>
      </c>
    </row>
    <row r="173" spans="2:13" ht="15">
      <c r="B173" s="77" t="s">
        <v>312</v>
      </c>
      <c r="C173" s="51" t="s">
        <v>71</v>
      </c>
      <c r="D173" s="51" t="s">
        <v>70</v>
      </c>
      <c r="E173" s="51" t="s">
        <v>7</v>
      </c>
      <c r="F173" s="51"/>
      <c r="G173" s="51"/>
      <c r="H173" s="56">
        <f aca="true" t="shared" si="18" ref="H173:L175">H174</f>
        <v>25000</v>
      </c>
      <c r="I173" s="56">
        <f t="shared" si="18"/>
        <v>0</v>
      </c>
      <c r="J173" s="56">
        <f t="shared" si="11"/>
        <v>25000</v>
      </c>
      <c r="K173" s="56">
        <f t="shared" si="18"/>
        <v>0</v>
      </c>
      <c r="L173" s="56">
        <f t="shared" si="18"/>
        <v>0</v>
      </c>
      <c r="M173" s="108">
        <f t="shared" si="12"/>
        <v>0</v>
      </c>
    </row>
    <row r="174" spans="2:13" ht="30">
      <c r="B174" s="76" t="s">
        <v>135</v>
      </c>
      <c r="C174" s="51" t="s">
        <v>71</v>
      </c>
      <c r="D174" s="51" t="s">
        <v>70</v>
      </c>
      <c r="E174" s="51" t="s">
        <v>7</v>
      </c>
      <c r="F174" s="51" t="s">
        <v>136</v>
      </c>
      <c r="G174" s="51"/>
      <c r="H174" s="56">
        <f t="shared" si="18"/>
        <v>25000</v>
      </c>
      <c r="I174" s="56">
        <f t="shared" si="18"/>
        <v>0</v>
      </c>
      <c r="J174" s="56">
        <f t="shared" si="11"/>
        <v>25000</v>
      </c>
      <c r="K174" s="56">
        <f t="shared" si="18"/>
        <v>0</v>
      </c>
      <c r="L174" s="56">
        <f t="shared" si="18"/>
        <v>0</v>
      </c>
      <c r="M174" s="108">
        <f t="shared" si="12"/>
        <v>0</v>
      </c>
    </row>
    <row r="175" spans="2:13" ht="30">
      <c r="B175" s="77" t="s">
        <v>139</v>
      </c>
      <c r="C175" s="51" t="s">
        <v>71</v>
      </c>
      <c r="D175" s="51" t="s">
        <v>70</v>
      </c>
      <c r="E175" s="51" t="s">
        <v>7</v>
      </c>
      <c r="F175" s="51" t="s">
        <v>138</v>
      </c>
      <c r="G175" s="51"/>
      <c r="H175" s="56">
        <f t="shared" si="18"/>
        <v>25000</v>
      </c>
      <c r="I175" s="56">
        <f t="shared" si="18"/>
        <v>0</v>
      </c>
      <c r="J175" s="56">
        <f t="shared" si="11"/>
        <v>25000</v>
      </c>
      <c r="K175" s="56">
        <f t="shared" si="18"/>
        <v>0</v>
      </c>
      <c r="L175" s="56">
        <f t="shared" si="18"/>
        <v>0</v>
      </c>
      <c r="M175" s="108">
        <f t="shared" si="12"/>
        <v>0</v>
      </c>
    </row>
    <row r="176" spans="2:13" ht="15">
      <c r="B176" s="80" t="s">
        <v>120</v>
      </c>
      <c r="C176" s="52" t="s">
        <v>71</v>
      </c>
      <c r="D176" s="52" t="s">
        <v>70</v>
      </c>
      <c r="E176" s="52" t="s">
        <v>7</v>
      </c>
      <c r="F176" s="52" t="s">
        <v>138</v>
      </c>
      <c r="G176" s="52" t="s">
        <v>104</v>
      </c>
      <c r="H176" s="58">
        <f>'вед.прил.10'!H360+'вед.прил.10'!H481</f>
        <v>25000</v>
      </c>
      <c r="I176" s="58">
        <f>'вед.прил.10'!I360+'вед.прил.10'!I481</f>
        <v>0</v>
      </c>
      <c r="J176" s="58">
        <f t="shared" si="11"/>
        <v>25000</v>
      </c>
      <c r="K176" s="58">
        <f>'вед.прил.10'!K360</f>
        <v>0</v>
      </c>
      <c r="L176" s="58">
        <f>'вед.прил.10'!L360</f>
        <v>0</v>
      </c>
      <c r="M176" s="109">
        <f t="shared" si="12"/>
        <v>0</v>
      </c>
    </row>
    <row r="177" spans="2:13" ht="15">
      <c r="B177" s="77" t="s">
        <v>312</v>
      </c>
      <c r="C177" s="51" t="s">
        <v>71</v>
      </c>
      <c r="D177" s="51" t="s">
        <v>70</v>
      </c>
      <c r="E177" s="51" t="s">
        <v>199</v>
      </c>
      <c r="F177" s="51"/>
      <c r="G177" s="51"/>
      <c r="H177" s="56">
        <f aca="true" t="shared" si="19" ref="H177:L179">H178</f>
        <v>2777.8</v>
      </c>
      <c r="I177" s="56">
        <f t="shared" si="19"/>
        <v>0</v>
      </c>
      <c r="J177" s="56">
        <f t="shared" si="11"/>
        <v>2777.8</v>
      </c>
      <c r="K177" s="56">
        <f t="shared" si="19"/>
        <v>2777.8</v>
      </c>
      <c r="L177" s="56">
        <f t="shared" si="19"/>
        <v>0</v>
      </c>
      <c r="M177" s="108">
        <f t="shared" si="12"/>
        <v>2777.8</v>
      </c>
    </row>
    <row r="178" spans="2:13" ht="31.5" customHeight="1">
      <c r="B178" s="76" t="s">
        <v>135</v>
      </c>
      <c r="C178" s="51" t="s">
        <v>71</v>
      </c>
      <c r="D178" s="51" t="s">
        <v>70</v>
      </c>
      <c r="E178" s="51" t="s">
        <v>199</v>
      </c>
      <c r="F178" s="51" t="s">
        <v>136</v>
      </c>
      <c r="G178" s="51"/>
      <c r="H178" s="56">
        <f t="shared" si="19"/>
        <v>2777.8</v>
      </c>
      <c r="I178" s="56">
        <f t="shared" si="19"/>
        <v>0</v>
      </c>
      <c r="J178" s="56">
        <f t="shared" si="11"/>
        <v>2777.8</v>
      </c>
      <c r="K178" s="56">
        <f t="shared" si="19"/>
        <v>2777.8</v>
      </c>
      <c r="L178" s="56">
        <f t="shared" si="19"/>
        <v>0</v>
      </c>
      <c r="M178" s="108">
        <f t="shared" si="12"/>
        <v>2777.8</v>
      </c>
    </row>
    <row r="179" spans="2:13" ht="29.25" customHeight="1">
      <c r="B179" s="77" t="s">
        <v>139</v>
      </c>
      <c r="C179" s="51" t="s">
        <v>71</v>
      </c>
      <c r="D179" s="51" t="s">
        <v>70</v>
      </c>
      <c r="E179" s="51" t="s">
        <v>199</v>
      </c>
      <c r="F179" s="51" t="s">
        <v>138</v>
      </c>
      <c r="G179" s="51"/>
      <c r="H179" s="56">
        <f t="shared" si="19"/>
        <v>2777.8</v>
      </c>
      <c r="I179" s="56">
        <f t="shared" si="19"/>
        <v>0</v>
      </c>
      <c r="J179" s="56">
        <f t="shared" si="11"/>
        <v>2777.8</v>
      </c>
      <c r="K179" s="56">
        <f t="shared" si="19"/>
        <v>2777.8</v>
      </c>
      <c r="L179" s="56">
        <f t="shared" si="19"/>
        <v>0</v>
      </c>
      <c r="M179" s="108">
        <f t="shared" si="12"/>
        <v>2777.8</v>
      </c>
    </row>
    <row r="180" spans="2:13" ht="14.25" customHeight="1">
      <c r="B180" s="80" t="s">
        <v>119</v>
      </c>
      <c r="C180" s="52" t="s">
        <v>71</v>
      </c>
      <c r="D180" s="52" t="s">
        <v>70</v>
      </c>
      <c r="E180" s="52" t="s">
        <v>199</v>
      </c>
      <c r="F180" s="52" t="s">
        <v>138</v>
      </c>
      <c r="G180" s="52" t="s">
        <v>103</v>
      </c>
      <c r="H180" s="58">
        <f>'вед.прил.10'!H364+'вед.прил.10'!H485</f>
        <v>2777.8</v>
      </c>
      <c r="I180" s="58">
        <f>'вед.прил.10'!I364+'вед.прил.10'!I485</f>
        <v>0</v>
      </c>
      <c r="J180" s="58">
        <f t="shared" si="11"/>
        <v>2777.8</v>
      </c>
      <c r="K180" s="58">
        <f>'вед.прил.10'!K364</f>
        <v>2777.8</v>
      </c>
      <c r="L180" s="58">
        <f>'вед.прил.10'!L364</f>
        <v>0</v>
      </c>
      <c r="M180" s="109">
        <f t="shared" si="12"/>
        <v>2777.8</v>
      </c>
    </row>
    <row r="181" spans="2:13" ht="30" customHeight="1">
      <c r="B181" s="82" t="s">
        <v>87</v>
      </c>
      <c r="C181" s="53" t="s">
        <v>71</v>
      </c>
      <c r="D181" s="53" t="s">
        <v>83</v>
      </c>
      <c r="E181" s="53"/>
      <c r="F181" s="53"/>
      <c r="G181" s="53"/>
      <c r="H181" s="55">
        <f>H182+H187</f>
        <v>210</v>
      </c>
      <c r="I181" s="55">
        <f>I182+I187</f>
        <v>0</v>
      </c>
      <c r="J181" s="55">
        <f t="shared" si="11"/>
        <v>210</v>
      </c>
      <c r="K181" s="55">
        <f>K182+K187</f>
        <v>200</v>
      </c>
      <c r="L181" s="55">
        <f>L182+L187</f>
        <v>0</v>
      </c>
      <c r="M181" s="107">
        <f t="shared" si="12"/>
        <v>200</v>
      </c>
    </row>
    <row r="182" spans="2:13" ht="16.5" customHeight="1">
      <c r="B182" s="76" t="s">
        <v>37</v>
      </c>
      <c r="C182" s="51" t="s">
        <v>71</v>
      </c>
      <c r="D182" s="51" t="s">
        <v>83</v>
      </c>
      <c r="E182" s="51" t="s">
        <v>283</v>
      </c>
      <c r="F182" s="51"/>
      <c r="G182" s="51"/>
      <c r="H182" s="56">
        <f aca="true" t="shared" si="20" ref="H182:L185">H183</f>
        <v>200</v>
      </c>
      <c r="I182" s="56">
        <f t="shared" si="20"/>
        <v>0</v>
      </c>
      <c r="J182" s="56">
        <f t="shared" si="11"/>
        <v>200</v>
      </c>
      <c r="K182" s="56">
        <f t="shared" si="20"/>
        <v>200</v>
      </c>
      <c r="L182" s="56">
        <f t="shared" si="20"/>
        <v>0</v>
      </c>
      <c r="M182" s="108">
        <f t="shared" si="12"/>
        <v>200</v>
      </c>
    </row>
    <row r="183" spans="2:13" ht="47.25" customHeight="1">
      <c r="B183" s="76" t="s">
        <v>245</v>
      </c>
      <c r="C183" s="51" t="s">
        <v>71</v>
      </c>
      <c r="D183" s="51" t="s">
        <v>83</v>
      </c>
      <c r="E183" s="51" t="s">
        <v>427</v>
      </c>
      <c r="F183" s="51"/>
      <c r="G183" s="51"/>
      <c r="H183" s="56">
        <f t="shared" si="20"/>
        <v>200</v>
      </c>
      <c r="I183" s="56">
        <f t="shared" si="20"/>
        <v>0</v>
      </c>
      <c r="J183" s="56">
        <f t="shared" si="11"/>
        <v>200</v>
      </c>
      <c r="K183" s="56">
        <f t="shared" si="20"/>
        <v>200</v>
      </c>
      <c r="L183" s="56">
        <f t="shared" si="20"/>
        <v>0</v>
      </c>
      <c r="M183" s="108">
        <f t="shared" si="12"/>
        <v>200</v>
      </c>
    </row>
    <row r="184" spans="2:13" ht="28.5" customHeight="1">
      <c r="B184" s="76" t="s">
        <v>135</v>
      </c>
      <c r="C184" s="51" t="s">
        <v>71</v>
      </c>
      <c r="D184" s="51" t="s">
        <v>83</v>
      </c>
      <c r="E184" s="51" t="s">
        <v>427</v>
      </c>
      <c r="F184" s="51" t="s">
        <v>136</v>
      </c>
      <c r="G184" s="51"/>
      <c r="H184" s="56">
        <f t="shared" si="20"/>
        <v>200</v>
      </c>
      <c r="I184" s="56">
        <f t="shared" si="20"/>
        <v>0</v>
      </c>
      <c r="J184" s="56">
        <f t="shared" si="11"/>
        <v>200</v>
      </c>
      <c r="K184" s="56">
        <f t="shared" si="20"/>
        <v>200</v>
      </c>
      <c r="L184" s="56">
        <f t="shared" si="20"/>
        <v>0</v>
      </c>
      <c r="M184" s="108">
        <f t="shared" si="12"/>
        <v>200</v>
      </c>
    </row>
    <row r="185" spans="2:13" ht="30">
      <c r="B185" s="77" t="s">
        <v>139</v>
      </c>
      <c r="C185" s="51" t="s">
        <v>71</v>
      </c>
      <c r="D185" s="51" t="s">
        <v>83</v>
      </c>
      <c r="E185" s="51" t="s">
        <v>427</v>
      </c>
      <c r="F185" s="51" t="s">
        <v>138</v>
      </c>
      <c r="G185" s="51"/>
      <c r="H185" s="56">
        <f t="shared" si="20"/>
        <v>200</v>
      </c>
      <c r="I185" s="56">
        <f t="shared" si="20"/>
        <v>0</v>
      </c>
      <c r="J185" s="56">
        <f t="shared" si="11"/>
        <v>200</v>
      </c>
      <c r="K185" s="56">
        <f t="shared" si="20"/>
        <v>200</v>
      </c>
      <c r="L185" s="56">
        <f t="shared" si="20"/>
        <v>0</v>
      </c>
      <c r="M185" s="108">
        <f t="shared" si="12"/>
        <v>200</v>
      </c>
    </row>
    <row r="186" spans="2:13" ht="15">
      <c r="B186" s="78" t="s">
        <v>119</v>
      </c>
      <c r="C186" s="52" t="s">
        <v>71</v>
      </c>
      <c r="D186" s="52" t="s">
        <v>83</v>
      </c>
      <c r="E186" s="52" t="s">
        <v>427</v>
      </c>
      <c r="F186" s="52" t="s">
        <v>138</v>
      </c>
      <c r="G186" s="52" t="s">
        <v>103</v>
      </c>
      <c r="H186" s="58">
        <f>'вед.прил.10'!H206</f>
        <v>200</v>
      </c>
      <c r="I186" s="58">
        <f>'вед.прил.10'!I206</f>
        <v>0</v>
      </c>
      <c r="J186" s="58">
        <f t="shared" si="11"/>
        <v>200</v>
      </c>
      <c r="K186" s="58">
        <f>'вед.прил.10'!K206</f>
        <v>200</v>
      </c>
      <c r="L186" s="58">
        <f>'вед.прил.10'!L206</f>
        <v>0</v>
      </c>
      <c r="M186" s="109">
        <f t="shared" si="12"/>
        <v>200</v>
      </c>
    </row>
    <row r="187" spans="2:13" ht="60">
      <c r="B187" s="76" t="s">
        <v>428</v>
      </c>
      <c r="C187" s="51" t="s">
        <v>71</v>
      </c>
      <c r="D187" s="51" t="s">
        <v>83</v>
      </c>
      <c r="E187" s="51" t="s">
        <v>214</v>
      </c>
      <c r="F187" s="51"/>
      <c r="G187" s="51"/>
      <c r="H187" s="56">
        <f>H188+H192</f>
        <v>10</v>
      </c>
      <c r="I187" s="56">
        <f>I188+I192</f>
        <v>0</v>
      </c>
      <c r="J187" s="56">
        <f t="shared" si="11"/>
        <v>10</v>
      </c>
      <c r="K187" s="56">
        <f>K188+K192</f>
        <v>0</v>
      </c>
      <c r="L187" s="56">
        <f>L188+L192</f>
        <v>0</v>
      </c>
      <c r="M187" s="108">
        <f t="shared" si="12"/>
        <v>0</v>
      </c>
    </row>
    <row r="188" spans="2:13" ht="105.75" customHeight="1">
      <c r="B188" s="76" t="s">
        <v>212</v>
      </c>
      <c r="C188" s="51" t="s">
        <v>71</v>
      </c>
      <c r="D188" s="51" t="s">
        <v>83</v>
      </c>
      <c r="E188" s="51" t="s">
        <v>215</v>
      </c>
      <c r="F188" s="51"/>
      <c r="G188" s="51"/>
      <c r="H188" s="56">
        <f aca="true" t="shared" si="21" ref="H188:L190">H189</f>
        <v>5</v>
      </c>
      <c r="I188" s="56">
        <f t="shared" si="21"/>
        <v>0</v>
      </c>
      <c r="J188" s="56">
        <f t="shared" si="11"/>
        <v>5</v>
      </c>
      <c r="K188" s="56">
        <f t="shared" si="21"/>
        <v>0</v>
      </c>
      <c r="L188" s="56">
        <f t="shared" si="21"/>
        <v>0</v>
      </c>
      <c r="M188" s="108">
        <f t="shared" si="12"/>
        <v>0</v>
      </c>
    </row>
    <row r="189" spans="2:13" ht="30">
      <c r="B189" s="76" t="s">
        <v>135</v>
      </c>
      <c r="C189" s="51" t="s">
        <v>71</v>
      </c>
      <c r="D189" s="51" t="s">
        <v>83</v>
      </c>
      <c r="E189" s="51" t="s">
        <v>217</v>
      </c>
      <c r="F189" s="51" t="s">
        <v>136</v>
      </c>
      <c r="G189" s="51"/>
      <c r="H189" s="56">
        <f t="shared" si="21"/>
        <v>5</v>
      </c>
      <c r="I189" s="56">
        <f t="shared" si="21"/>
        <v>0</v>
      </c>
      <c r="J189" s="56">
        <f t="shared" si="11"/>
        <v>5</v>
      </c>
      <c r="K189" s="56">
        <f t="shared" si="21"/>
        <v>0</v>
      </c>
      <c r="L189" s="56">
        <f t="shared" si="21"/>
        <v>0</v>
      </c>
      <c r="M189" s="108">
        <f t="shared" si="12"/>
        <v>0</v>
      </c>
    </row>
    <row r="190" spans="2:13" ht="30">
      <c r="B190" s="77" t="s">
        <v>139</v>
      </c>
      <c r="C190" s="51" t="s">
        <v>71</v>
      </c>
      <c r="D190" s="51" t="s">
        <v>83</v>
      </c>
      <c r="E190" s="51" t="s">
        <v>217</v>
      </c>
      <c r="F190" s="51" t="s">
        <v>138</v>
      </c>
      <c r="G190" s="51"/>
      <c r="H190" s="56">
        <f t="shared" si="21"/>
        <v>5</v>
      </c>
      <c r="I190" s="56">
        <f t="shared" si="21"/>
        <v>0</v>
      </c>
      <c r="J190" s="56">
        <f t="shared" si="11"/>
        <v>5</v>
      </c>
      <c r="K190" s="56">
        <f t="shared" si="21"/>
        <v>0</v>
      </c>
      <c r="L190" s="56">
        <f t="shared" si="21"/>
        <v>0</v>
      </c>
      <c r="M190" s="108">
        <f t="shared" si="12"/>
        <v>0</v>
      </c>
    </row>
    <row r="191" spans="2:13" ht="15">
      <c r="B191" s="80" t="s">
        <v>119</v>
      </c>
      <c r="C191" s="52" t="s">
        <v>71</v>
      </c>
      <c r="D191" s="52" t="s">
        <v>83</v>
      </c>
      <c r="E191" s="52" t="s">
        <v>217</v>
      </c>
      <c r="F191" s="52" t="s">
        <v>138</v>
      </c>
      <c r="G191" s="52" t="s">
        <v>103</v>
      </c>
      <c r="H191" s="58">
        <f>'вед.прил.10'!H370</f>
        <v>5</v>
      </c>
      <c r="I191" s="58">
        <f>'вед.прил.10'!I370</f>
        <v>0</v>
      </c>
      <c r="J191" s="58">
        <f t="shared" si="11"/>
        <v>5</v>
      </c>
      <c r="K191" s="58">
        <f>'вед.прил.10'!K370</f>
        <v>0</v>
      </c>
      <c r="L191" s="58">
        <f>'вед.прил.10'!L370</f>
        <v>0</v>
      </c>
      <c r="M191" s="109">
        <f t="shared" si="12"/>
        <v>0</v>
      </c>
    </row>
    <row r="192" spans="2:13" ht="60">
      <c r="B192" s="76" t="s">
        <v>213</v>
      </c>
      <c r="C192" s="51" t="s">
        <v>71</v>
      </c>
      <c r="D192" s="51" t="s">
        <v>83</v>
      </c>
      <c r="E192" s="51" t="s">
        <v>216</v>
      </c>
      <c r="F192" s="51"/>
      <c r="G192" s="51"/>
      <c r="H192" s="56">
        <f aca="true" t="shared" si="22" ref="H192:L194">H193</f>
        <v>5</v>
      </c>
      <c r="I192" s="56">
        <f t="shared" si="22"/>
        <v>0</v>
      </c>
      <c r="J192" s="56">
        <f t="shared" si="11"/>
        <v>5</v>
      </c>
      <c r="K192" s="56">
        <f t="shared" si="22"/>
        <v>0</v>
      </c>
      <c r="L192" s="56">
        <f t="shared" si="22"/>
        <v>0</v>
      </c>
      <c r="M192" s="108">
        <f t="shared" si="12"/>
        <v>0</v>
      </c>
    </row>
    <row r="193" spans="2:13" ht="30">
      <c r="B193" s="76" t="s">
        <v>135</v>
      </c>
      <c r="C193" s="51" t="s">
        <v>71</v>
      </c>
      <c r="D193" s="51" t="s">
        <v>83</v>
      </c>
      <c r="E193" s="51" t="s">
        <v>218</v>
      </c>
      <c r="F193" s="51" t="s">
        <v>136</v>
      </c>
      <c r="G193" s="51"/>
      <c r="H193" s="56">
        <f t="shared" si="22"/>
        <v>5</v>
      </c>
      <c r="I193" s="56">
        <f t="shared" si="22"/>
        <v>0</v>
      </c>
      <c r="J193" s="56">
        <f t="shared" si="11"/>
        <v>5</v>
      </c>
      <c r="K193" s="56">
        <f t="shared" si="22"/>
        <v>0</v>
      </c>
      <c r="L193" s="56">
        <f t="shared" si="22"/>
        <v>0</v>
      </c>
      <c r="M193" s="108">
        <f t="shared" si="12"/>
        <v>0</v>
      </c>
    </row>
    <row r="194" spans="2:13" ht="30">
      <c r="B194" s="77" t="s">
        <v>139</v>
      </c>
      <c r="C194" s="51" t="s">
        <v>71</v>
      </c>
      <c r="D194" s="51" t="s">
        <v>83</v>
      </c>
      <c r="E194" s="51" t="s">
        <v>218</v>
      </c>
      <c r="F194" s="51" t="s">
        <v>138</v>
      </c>
      <c r="G194" s="51"/>
      <c r="H194" s="56">
        <f t="shared" si="22"/>
        <v>5</v>
      </c>
      <c r="I194" s="56">
        <f t="shared" si="22"/>
        <v>0</v>
      </c>
      <c r="J194" s="56">
        <f t="shared" si="11"/>
        <v>5</v>
      </c>
      <c r="K194" s="56">
        <f t="shared" si="22"/>
        <v>0</v>
      </c>
      <c r="L194" s="56">
        <f t="shared" si="22"/>
        <v>0</v>
      </c>
      <c r="M194" s="108">
        <f t="shared" si="12"/>
        <v>0</v>
      </c>
    </row>
    <row r="195" spans="2:13" ht="15">
      <c r="B195" s="80" t="s">
        <v>119</v>
      </c>
      <c r="C195" s="52" t="s">
        <v>71</v>
      </c>
      <c r="D195" s="52" t="s">
        <v>83</v>
      </c>
      <c r="E195" s="52" t="s">
        <v>218</v>
      </c>
      <c r="F195" s="52" t="s">
        <v>138</v>
      </c>
      <c r="G195" s="52" t="s">
        <v>103</v>
      </c>
      <c r="H195" s="58">
        <f>'вед.прил.10'!H374</f>
        <v>5</v>
      </c>
      <c r="I195" s="58">
        <f>'вед.прил.10'!I374</f>
        <v>0</v>
      </c>
      <c r="J195" s="58">
        <f t="shared" si="11"/>
        <v>5</v>
      </c>
      <c r="K195" s="58">
        <f>'вед.прил.10'!K374</f>
        <v>0</v>
      </c>
      <c r="L195" s="58">
        <f>'вед.прил.10'!L374</f>
        <v>0</v>
      </c>
      <c r="M195" s="109">
        <f t="shared" si="12"/>
        <v>0</v>
      </c>
    </row>
    <row r="196" spans="2:13" ht="14.25">
      <c r="B196" s="99" t="s">
        <v>56</v>
      </c>
      <c r="C196" s="100" t="s">
        <v>73</v>
      </c>
      <c r="D196" s="100"/>
      <c r="E196" s="100"/>
      <c r="F196" s="100"/>
      <c r="G196" s="100"/>
      <c r="H196" s="60">
        <f>H199+H205+H215+H244</f>
        <v>26657.199999999997</v>
      </c>
      <c r="I196" s="60">
        <f>I199+I205+I215+I244</f>
        <v>0</v>
      </c>
      <c r="J196" s="55">
        <f t="shared" si="11"/>
        <v>26657.199999999997</v>
      </c>
      <c r="K196" s="60">
        <f>K199+K205+K215+K244</f>
        <v>27207.199999999997</v>
      </c>
      <c r="L196" s="60">
        <f>L199+L205+L215+L244</f>
        <v>0</v>
      </c>
      <c r="M196" s="107">
        <f t="shared" si="12"/>
        <v>27207.199999999997</v>
      </c>
    </row>
    <row r="197" spans="2:13" ht="14.25">
      <c r="B197" s="99" t="s">
        <v>119</v>
      </c>
      <c r="C197" s="100" t="s">
        <v>73</v>
      </c>
      <c r="D197" s="100"/>
      <c r="E197" s="100"/>
      <c r="F197" s="100"/>
      <c r="G197" s="100" t="s">
        <v>103</v>
      </c>
      <c r="H197" s="60">
        <f>H204+H210+H221+H226+H231+H256+H214+H243+H237</f>
        <v>26657.2</v>
      </c>
      <c r="I197" s="60">
        <f>I204+I210+I221+I226+I231+I256+I214+I243+I237</f>
        <v>0</v>
      </c>
      <c r="J197" s="55">
        <f t="shared" si="11"/>
        <v>26657.2</v>
      </c>
      <c r="K197" s="60">
        <f>K204+K210+K221+K226+K231+K256+K214+K243+K237</f>
        <v>27207.2</v>
      </c>
      <c r="L197" s="60">
        <f>L204+L210+L221+L226+L231+L256+L214+L243+L237</f>
        <v>0</v>
      </c>
      <c r="M197" s="107">
        <f t="shared" si="12"/>
        <v>27207.2</v>
      </c>
    </row>
    <row r="198" spans="2:13" ht="14.25">
      <c r="B198" s="99" t="s">
        <v>120</v>
      </c>
      <c r="C198" s="100" t="s">
        <v>73</v>
      </c>
      <c r="D198" s="100"/>
      <c r="E198" s="100"/>
      <c r="F198" s="100"/>
      <c r="G198" s="100" t="s">
        <v>104</v>
      </c>
      <c r="H198" s="60">
        <v>0</v>
      </c>
      <c r="I198" s="60">
        <v>0</v>
      </c>
      <c r="J198" s="55">
        <f t="shared" si="11"/>
        <v>0</v>
      </c>
      <c r="K198" s="60">
        <v>0</v>
      </c>
      <c r="L198" s="60">
        <v>0</v>
      </c>
      <c r="M198" s="107">
        <f t="shared" si="12"/>
        <v>0</v>
      </c>
    </row>
    <row r="199" spans="2:13" ht="14.25">
      <c r="B199" s="82" t="s">
        <v>57</v>
      </c>
      <c r="C199" s="53" t="s">
        <v>73</v>
      </c>
      <c r="D199" s="53" t="s">
        <v>68</v>
      </c>
      <c r="E199" s="53"/>
      <c r="F199" s="53"/>
      <c r="G199" s="53"/>
      <c r="H199" s="55">
        <f>H200</f>
        <v>2066</v>
      </c>
      <c r="I199" s="55">
        <f>I200</f>
        <v>0</v>
      </c>
      <c r="J199" s="55">
        <f t="shared" si="11"/>
        <v>2066</v>
      </c>
      <c r="K199" s="55">
        <f>K200</f>
        <v>2066</v>
      </c>
      <c r="L199" s="55">
        <f>L200</f>
        <v>0</v>
      </c>
      <c r="M199" s="107">
        <f t="shared" si="12"/>
        <v>2066</v>
      </c>
    </row>
    <row r="200" spans="2:13" ht="15">
      <c r="B200" s="77" t="s">
        <v>37</v>
      </c>
      <c r="C200" s="51" t="s">
        <v>73</v>
      </c>
      <c r="D200" s="51" t="s">
        <v>68</v>
      </c>
      <c r="E200" s="51" t="s">
        <v>283</v>
      </c>
      <c r="F200" s="51"/>
      <c r="G200" s="51"/>
      <c r="H200" s="56">
        <f>H201</f>
        <v>2066</v>
      </c>
      <c r="I200" s="56">
        <f>I201</f>
        <v>0</v>
      </c>
      <c r="J200" s="56">
        <f aca="true" t="shared" si="23" ref="J200:J270">H200+I200</f>
        <v>2066</v>
      </c>
      <c r="K200" s="56">
        <f>K201</f>
        <v>2066</v>
      </c>
      <c r="L200" s="56">
        <f>L201</f>
        <v>0</v>
      </c>
      <c r="M200" s="108">
        <f aca="true" t="shared" si="24" ref="M200:M270">K200+L200</f>
        <v>2066</v>
      </c>
    </row>
    <row r="201" spans="2:13" ht="45.75" customHeight="1">
      <c r="B201" s="76" t="s">
        <v>470</v>
      </c>
      <c r="C201" s="51" t="s">
        <v>73</v>
      </c>
      <c r="D201" s="51" t="s">
        <v>68</v>
      </c>
      <c r="E201" s="51" t="s">
        <v>426</v>
      </c>
      <c r="F201" s="51"/>
      <c r="G201" s="51"/>
      <c r="H201" s="56">
        <f aca="true" t="shared" si="25" ref="H201:L203">H202</f>
        <v>2066</v>
      </c>
      <c r="I201" s="56">
        <f t="shared" si="25"/>
        <v>0</v>
      </c>
      <c r="J201" s="56">
        <f t="shared" si="23"/>
        <v>2066</v>
      </c>
      <c r="K201" s="56">
        <f t="shared" si="25"/>
        <v>2066</v>
      </c>
      <c r="L201" s="56">
        <f t="shared" si="25"/>
        <v>0</v>
      </c>
      <c r="M201" s="108">
        <f t="shared" si="24"/>
        <v>2066</v>
      </c>
    </row>
    <row r="202" spans="2:13" ht="30.75" customHeight="1">
      <c r="B202" s="76" t="s">
        <v>135</v>
      </c>
      <c r="C202" s="51" t="s">
        <v>73</v>
      </c>
      <c r="D202" s="51" t="s">
        <v>68</v>
      </c>
      <c r="E202" s="51" t="s">
        <v>426</v>
      </c>
      <c r="F202" s="51" t="s">
        <v>136</v>
      </c>
      <c r="G202" s="51"/>
      <c r="H202" s="56">
        <f t="shared" si="25"/>
        <v>2066</v>
      </c>
      <c r="I202" s="56">
        <f t="shared" si="25"/>
        <v>0</v>
      </c>
      <c r="J202" s="56">
        <f t="shared" si="23"/>
        <v>2066</v>
      </c>
      <c r="K202" s="56">
        <f t="shared" si="25"/>
        <v>2066</v>
      </c>
      <c r="L202" s="56">
        <f t="shared" si="25"/>
        <v>0</v>
      </c>
      <c r="M202" s="108">
        <f t="shared" si="24"/>
        <v>2066</v>
      </c>
    </row>
    <row r="203" spans="2:13" ht="30">
      <c r="B203" s="77" t="s">
        <v>139</v>
      </c>
      <c r="C203" s="51" t="s">
        <v>73</v>
      </c>
      <c r="D203" s="51" t="s">
        <v>68</v>
      </c>
      <c r="E203" s="51" t="s">
        <v>426</v>
      </c>
      <c r="F203" s="51" t="s">
        <v>138</v>
      </c>
      <c r="G203" s="51"/>
      <c r="H203" s="56">
        <f t="shared" si="25"/>
        <v>2066</v>
      </c>
      <c r="I203" s="56">
        <f t="shared" si="25"/>
        <v>0</v>
      </c>
      <c r="J203" s="56">
        <f t="shared" si="23"/>
        <v>2066</v>
      </c>
      <c r="K203" s="56">
        <f t="shared" si="25"/>
        <v>2066</v>
      </c>
      <c r="L203" s="56">
        <f t="shared" si="25"/>
        <v>0</v>
      </c>
      <c r="M203" s="108">
        <f t="shared" si="24"/>
        <v>2066</v>
      </c>
    </row>
    <row r="204" spans="2:13" ht="15">
      <c r="B204" s="78" t="s">
        <v>119</v>
      </c>
      <c r="C204" s="52" t="s">
        <v>73</v>
      </c>
      <c r="D204" s="52" t="s">
        <v>68</v>
      </c>
      <c r="E204" s="52" t="s">
        <v>426</v>
      </c>
      <c r="F204" s="52" t="s">
        <v>138</v>
      </c>
      <c r="G204" s="52" t="s">
        <v>103</v>
      </c>
      <c r="H204" s="58">
        <f>'вед.прил.10'!H213</f>
        <v>2066</v>
      </c>
      <c r="I204" s="58">
        <f>'вед.прил.10'!I213</f>
        <v>0</v>
      </c>
      <c r="J204" s="58">
        <f t="shared" si="23"/>
        <v>2066</v>
      </c>
      <c r="K204" s="58">
        <f>'вед.прил.10'!K213</f>
        <v>2066</v>
      </c>
      <c r="L204" s="58">
        <f>'вед.прил.10'!L213</f>
        <v>0</v>
      </c>
      <c r="M204" s="109">
        <f t="shared" si="24"/>
        <v>2066</v>
      </c>
    </row>
    <row r="205" spans="2:13" ht="14.25">
      <c r="B205" s="82" t="s">
        <v>58</v>
      </c>
      <c r="C205" s="53" t="s">
        <v>73</v>
      </c>
      <c r="D205" s="53" t="s">
        <v>74</v>
      </c>
      <c r="E205" s="53"/>
      <c r="F205" s="53"/>
      <c r="G205" s="53"/>
      <c r="H205" s="55">
        <f>H206+H211</f>
        <v>2880</v>
      </c>
      <c r="I205" s="55">
        <f>I206+I211</f>
        <v>0</v>
      </c>
      <c r="J205" s="55">
        <f t="shared" si="23"/>
        <v>2880</v>
      </c>
      <c r="K205" s="55">
        <f>K206+K211</f>
        <v>3430</v>
      </c>
      <c r="L205" s="55">
        <f>L206+L211</f>
        <v>0</v>
      </c>
      <c r="M205" s="107">
        <f t="shared" si="24"/>
        <v>3430</v>
      </c>
    </row>
    <row r="206" spans="2:13" ht="15">
      <c r="B206" s="77" t="s">
        <v>37</v>
      </c>
      <c r="C206" s="51" t="s">
        <v>73</v>
      </c>
      <c r="D206" s="51" t="s">
        <v>74</v>
      </c>
      <c r="E206" s="51" t="s">
        <v>283</v>
      </c>
      <c r="F206" s="51"/>
      <c r="G206" s="51"/>
      <c r="H206" s="56">
        <f aca="true" t="shared" si="26" ref="H206:L209">H207</f>
        <v>680</v>
      </c>
      <c r="I206" s="56">
        <f t="shared" si="26"/>
        <v>0</v>
      </c>
      <c r="J206" s="56">
        <f t="shared" si="23"/>
        <v>680</v>
      </c>
      <c r="K206" s="56">
        <f t="shared" si="26"/>
        <v>680</v>
      </c>
      <c r="L206" s="56">
        <f t="shared" si="26"/>
        <v>0</v>
      </c>
      <c r="M206" s="108">
        <f t="shared" si="24"/>
        <v>680</v>
      </c>
    </row>
    <row r="207" spans="2:13" ht="75" customHeight="1">
      <c r="B207" s="77" t="s">
        <v>467</v>
      </c>
      <c r="C207" s="51" t="s">
        <v>73</v>
      </c>
      <c r="D207" s="51" t="s">
        <v>74</v>
      </c>
      <c r="E207" s="51" t="s">
        <v>306</v>
      </c>
      <c r="F207" s="51"/>
      <c r="G207" s="51"/>
      <c r="H207" s="56">
        <f t="shared" si="26"/>
        <v>680</v>
      </c>
      <c r="I207" s="56">
        <f t="shared" si="26"/>
        <v>0</v>
      </c>
      <c r="J207" s="56">
        <f t="shared" si="23"/>
        <v>680</v>
      </c>
      <c r="K207" s="56">
        <f t="shared" si="26"/>
        <v>680</v>
      </c>
      <c r="L207" s="56">
        <f t="shared" si="26"/>
        <v>0</v>
      </c>
      <c r="M207" s="108">
        <f t="shared" si="24"/>
        <v>680</v>
      </c>
    </row>
    <row r="208" spans="2:13" ht="15">
      <c r="B208" s="77" t="s">
        <v>148</v>
      </c>
      <c r="C208" s="51" t="s">
        <v>73</v>
      </c>
      <c r="D208" s="51" t="s">
        <v>74</v>
      </c>
      <c r="E208" s="51" t="s">
        <v>306</v>
      </c>
      <c r="F208" s="51" t="s">
        <v>147</v>
      </c>
      <c r="G208" s="51"/>
      <c r="H208" s="56">
        <f t="shared" si="26"/>
        <v>680</v>
      </c>
      <c r="I208" s="56">
        <f t="shared" si="26"/>
        <v>0</v>
      </c>
      <c r="J208" s="56">
        <f t="shared" si="23"/>
        <v>680</v>
      </c>
      <c r="K208" s="56">
        <f t="shared" si="26"/>
        <v>680</v>
      </c>
      <c r="L208" s="56">
        <f t="shared" si="26"/>
        <v>0</v>
      </c>
      <c r="M208" s="108">
        <f t="shared" si="24"/>
        <v>680</v>
      </c>
    </row>
    <row r="209" spans="2:13" ht="61.5" customHeight="1">
      <c r="B209" s="77" t="s">
        <v>240</v>
      </c>
      <c r="C209" s="51" t="s">
        <v>73</v>
      </c>
      <c r="D209" s="51" t="s">
        <v>74</v>
      </c>
      <c r="E209" s="51" t="s">
        <v>306</v>
      </c>
      <c r="F209" s="51" t="s">
        <v>239</v>
      </c>
      <c r="G209" s="51"/>
      <c r="H209" s="56">
        <f t="shared" si="26"/>
        <v>680</v>
      </c>
      <c r="I209" s="56">
        <f t="shared" si="26"/>
        <v>0</v>
      </c>
      <c r="J209" s="56">
        <f t="shared" si="23"/>
        <v>680</v>
      </c>
      <c r="K209" s="56">
        <f t="shared" si="26"/>
        <v>680</v>
      </c>
      <c r="L209" s="56">
        <f t="shared" si="26"/>
        <v>0</v>
      </c>
      <c r="M209" s="108">
        <f t="shared" si="24"/>
        <v>680</v>
      </c>
    </row>
    <row r="210" spans="2:13" ht="15">
      <c r="B210" s="78" t="s">
        <v>119</v>
      </c>
      <c r="C210" s="52" t="s">
        <v>73</v>
      </c>
      <c r="D210" s="52" t="s">
        <v>74</v>
      </c>
      <c r="E210" s="52" t="s">
        <v>306</v>
      </c>
      <c r="F210" s="52" t="s">
        <v>239</v>
      </c>
      <c r="G210" s="52" t="s">
        <v>103</v>
      </c>
      <c r="H210" s="58">
        <f>'вед.прил.10'!H666</f>
        <v>680</v>
      </c>
      <c r="I210" s="58">
        <f>'вед.прил.10'!I666</f>
        <v>0</v>
      </c>
      <c r="J210" s="56">
        <f t="shared" si="23"/>
        <v>680</v>
      </c>
      <c r="K210" s="58">
        <f>'вед.прил.10'!K666</f>
        <v>680</v>
      </c>
      <c r="L210" s="58">
        <f>'вед.прил.10'!L666</f>
        <v>0</v>
      </c>
      <c r="M210" s="108">
        <f t="shared" si="24"/>
        <v>680</v>
      </c>
    </row>
    <row r="211" spans="2:13" ht="45">
      <c r="B211" s="76" t="s">
        <v>451</v>
      </c>
      <c r="C211" s="51" t="s">
        <v>73</v>
      </c>
      <c r="D211" s="51" t="s">
        <v>74</v>
      </c>
      <c r="E211" s="51" t="s">
        <v>462</v>
      </c>
      <c r="F211" s="51"/>
      <c r="G211" s="51"/>
      <c r="H211" s="56">
        <f aca="true" t="shared" si="27" ref="H211:L213">H212</f>
        <v>2200</v>
      </c>
      <c r="I211" s="56">
        <f t="shared" si="27"/>
        <v>0</v>
      </c>
      <c r="J211" s="56">
        <f t="shared" si="23"/>
        <v>2200</v>
      </c>
      <c r="K211" s="56">
        <f t="shared" si="27"/>
        <v>2750</v>
      </c>
      <c r="L211" s="56">
        <f t="shared" si="27"/>
        <v>0</v>
      </c>
      <c r="M211" s="108">
        <f t="shared" si="24"/>
        <v>2750</v>
      </c>
    </row>
    <row r="212" spans="2:13" ht="30">
      <c r="B212" s="200" t="s">
        <v>429</v>
      </c>
      <c r="C212" s="51" t="s">
        <v>73</v>
      </c>
      <c r="D212" s="51" t="s">
        <v>74</v>
      </c>
      <c r="E212" s="51" t="s">
        <v>462</v>
      </c>
      <c r="F212" s="51" t="s">
        <v>238</v>
      </c>
      <c r="G212" s="51"/>
      <c r="H212" s="56">
        <f t="shared" si="27"/>
        <v>2200</v>
      </c>
      <c r="I212" s="56">
        <f t="shared" si="27"/>
        <v>0</v>
      </c>
      <c r="J212" s="56">
        <f t="shared" si="23"/>
        <v>2200</v>
      </c>
      <c r="K212" s="56">
        <f t="shared" si="27"/>
        <v>2750</v>
      </c>
      <c r="L212" s="56">
        <f t="shared" si="27"/>
        <v>0</v>
      </c>
      <c r="M212" s="108">
        <f t="shared" si="24"/>
        <v>2750</v>
      </c>
    </row>
    <row r="213" spans="2:13" ht="15">
      <c r="B213" s="200" t="s">
        <v>268</v>
      </c>
      <c r="C213" s="51" t="s">
        <v>73</v>
      </c>
      <c r="D213" s="51" t="s">
        <v>74</v>
      </c>
      <c r="E213" s="51" t="s">
        <v>462</v>
      </c>
      <c r="F213" s="51" t="s">
        <v>33</v>
      </c>
      <c r="G213" s="51"/>
      <c r="H213" s="56">
        <f t="shared" si="27"/>
        <v>2200</v>
      </c>
      <c r="I213" s="56">
        <f t="shared" si="27"/>
        <v>0</v>
      </c>
      <c r="J213" s="56">
        <f t="shared" si="23"/>
        <v>2200</v>
      </c>
      <c r="K213" s="56">
        <f t="shared" si="27"/>
        <v>2750</v>
      </c>
      <c r="L213" s="56">
        <f t="shared" si="27"/>
        <v>0</v>
      </c>
      <c r="M213" s="108">
        <f t="shared" si="24"/>
        <v>2750</v>
      </c>
    </row>
    <row r="214" spans="2:13" ht="15">
      <c r="B214" s="76" t="s">
        <v>119</v>
      </c>
      <c r="C214" s="51" t="s">
        <v>73</v>
      </c>
      <c r="D214" s="51" t="s">
        <v>74</v>
      </c>
      <c r="E214" s="51" t="s">
        <v>462</v>
      </c>
      <c r="F214" s="51" t="s">
        <v>33</v>
      </c>
      <c r="G214" s="51" t="s">
        <v>103</v>
      </c>
      <c r="H214" s="56">
        <f>'вед.прил.10'!H380+'вед.прил.10'!H491</f>
        <v>2200</v>
      </c>
      <c r="I214" s="56">
        <f>'вед.прил.10'!I380+'вед.прил.10'!I491</f>
        <v>0</v>
      </c>
      <c r="J214" s="56">
        <f t="shared" si="23"/>
        <v>2200</v>
      </c>
      <c r="K214" s="56">
        <f>'вед.прил.10'!K380</f>
        <v>2750</v>
      </c>
      <c r="L214" s="56">
        <f>'вед.прил.10'!L380</f>
        <v>0</v>
      </c>
      <c r="M214" s="108">
        <f t="shared" si="24"/>
        <v>2750</v>
      </c>
    </row>
    <row r="215" spans="2:13" ht="14.25">
      <c r="B215" s="82" t="s">
        <v>264</v>
      </c>
      <c r="C215" s="53" t="s">
        <v>73</v>
      </c>
      <c r="D215" s="53" t="s">
        <v>69</v>
      </c>
      <c r="E215" s="53"/>
      <c r="F215" s="53"/>
      <c r="G215" s="53"/>
      <c r="H215" s="55">
        <f>H216+H238+H232</f>
        <v>21401.6</v>
      </c>
      <c r="I215" s="55">
        <f>I216+I238+I232</f>
        <v>0</v>
      </c>
      <c r="J215" s="55">
        <f t="shared" si="23"/>
        <v>21401.6</v>
      </c>
      <c r="K215" s="55">
        <f>K216+K238+K232</f>
        <v>21401.6</v>
      </c>
      <c r="L215" s="55">
        <f>L216+L238+L232</f>
        <v>0</v>
      </c>
      <c r="M215" s="107">
        <f t="shared" si="24"/>
        <v>21401.6</v>
      </c>
    </row>
    <row r="216" spans="2:13" ht="45">
      <c r="B216" s="76" t="s">
        <v>200</v>
      </c>
      <c r="C216" s="51" t="s">
        <v>73</v>
      </c>
      <c r="D216" s="51" t="s">
        <v>69</v>
      </c>
      <c r="E216" s="51" t="s">
        <v>392</v>
      </c>
      <c r="F216" s="51"/>
      <c r="G216" s="51"/>
      <c r="H216" s="56">
        <f>H217+H222+H227</f>
        <v>7060</v>
      </c>
      <c r="I216" s="56">
        <f>I217+I222+I227</f>
        <v>0</v>
      </c>
      <c r="J216" s="56">
        <f t="shared" si="23"/>
        <v>7060</v>
      </c>
      <c r="K216" s="56">
        <f>K217+K222+K227</f>
        <v>7060</v>
      </c>
      <c r="L216" s="56">
        <f>L217+L222+L227</f>
        <v>0</v>
      </c>
      <c r="M216" s="108">
        <f t="shared" si="24"/>
        <v>7060</v>
      </c>
    </row>
    <row r="217" spans="2:13" ht="45">
      <c r="B217" s="76" t="s">
        <v>158</v>
      </c>
      <c r="C217" s="51" t="s">
        <v>73</v>
      </c>
      <c r="D217" s="51" t="s">
        <v>69</v>
      </c>
      <c r="E217" s="51" t="s">
        <v>201</v>
      </c>
      <c r="F217" s="51"/>
      <c r="G217" s="51"/>
      <c r="H217" s="56">
        <f aca="true" t="shared" si="28" ref="H217:L220">H218</f>
        <v>6360</v>
      </c>
      <c r="I217" s="56">
        <f t="shared" si="28"/>
        <v>0</v>
      </c>
      <c r="J217" s="56">
        <f t="shared" si="23"/>
        <v>6360</v>
      </c>
      <c r="K217" s="56">
        <f t="shared" si="28"/>
        <v>6360</v>
      </c>
      <c r="L217" s="56">
        <f t="shared" si="28"/>
        <v>0</v>
      </c>
      <c r="M217" s="108">
        <f t="shared" si="24"/>
        <v>6360</v>
      </c>
    </row>
    <row r="218" spans="2:13" ht="15">
      <c r="B218" s="77" t="s">
        <v>312</v>
      </c>
      <c r="C218" s="51" t="s">
        <v>73</v>
      </c>
      <c r="D218" s="51" t="s">
        <v>69</v>
      </c>
      <c r="E218" s="51" t="s">
        <v>202</v>
      </c>
      <c r="F218" s="51"/>
      <c r="G218" s="51"/>
      <c r="H218" s="56">
        <f t="shared" si="28"/>
        <v>6360</v>
      </c>
      <c r="I218" s="56">
        <f t="shared" si="28"/>
        <v>0</v>
      </c>
      <c r="J218" s="56">
        <f t="shared" si="23"/>
        <v>6360</v>
      </c>
      <c r="K218" s="56">
        <f t="shared" si="28"/>
        <v>6360</v>
      </c>
      <c r="L218" s="56">
        <f t="shared" si="28"/>
        <v>0</v>
      </c>
      <c r="M218" s="108">
        <f t="shared" si="24"/>
        <v>6360</v>
      </c>
    </row>
    <row r="219" spans="2:13" ht="30">
      <c r="B219" s="76" t="s">
        <v>135</v>
      </c>
      <c r="C219" s="51" t="s">
        <v>73</v>
      </c>
      <c r="D219" s="51" t="s">
        <v>69</v>
      </c>
      <c r="E219" s="51" t="s">
        <v>202</v>
      </c>
      <c r="F219" s="51" t="s">
        <v>136</v>
      </c>
      <c r="G219" s="51"/>
      <c r="H219" s="56">
        <f t="shared" si="28"/>
        <v>6360</v>
      </c>
      <c r="I219" s="56">
        <f t="shared" si="28"/>
        <v>0</v>
      </c>
      <c r="J219" s="56">
        <f t="shared" si="23"/>
        <v>6360</v>
      </c>
      <c r="K219" s="56">
        <f t="shared" si="28"/>
        <v>6360</v>
      </c>
      <c r="L219" s="56">
        <f t="shared" si="28"/>
        <v>0</v>
      </c>
      <c r="M219" s="108">
        <f t="shared" si="24"/>
        <v>6360</v>
      </c>
    </row>
    <row r="220" spans="2:13" ht="30">
      <c r="B220" s="77" t="s">
        <v>139</v>
      </c>
      <c r="C220" s="51" t="s">
        <v>73</v>
      </c>
      <c r="D220" s="51" t="s">
        <v>69</v>
      </c>
      <c r="E220" s="51" t="s">
        <v>202</v>
      </c>
      <c r="F220" s="51" t="s">
        <v>138</v>
      </c>
      <c r="G220" s="51"/>
      <c r="H220" s="56">
        <f t="shared" si="28"/>
        <v>6360</v>
      </c>
      <c r="I220" s="56">
        <f t="shared" si="28"/>
        <v>0</v>
      </c>
      <c r="J220" s="56">
        <f t="shared" si="23"/>
        <v>6360</v>
      </c>
      <c r="K220" s="56">
        <f t="shared" si="28"/>
        <v>6360</v>
      </c>
      <c r="L220" s="56">
        <f t="shared" si="28"/>
        <v>0</v>
      </c>
      <c r="M220" s="108">
        <f t="shared" si="24"/>
        <v>6360</v>
      </c>
    </row>
    <row r="221" spans="2:13" ht="15">
      <c r="B221" s="80" t="s">
        <v>119</v>
      </c>
      <c r="C221" s="52" t="s">
        <v>73</v>
      </c>
      <c r="D221" s="52" t="s">
        <v>69</v>
      </c>
      <c r="E221" s="52" t="s">
        <v>202</v>
      </c>
      <c r="F221" s="52" t="s">
        <v>138</v>
      </c>
      <c r="G221" s="52" t="s">
        <v>103</v>
      </c>
      <c r="H221" s="58">
        <f>'вед.прил.10'!H387+'вед.прил.10'!H498</f>
        <v>6360</v>
      </c>
      <c r="I221" s="58">
        <f>'вед.прил.10'!I387+'вед.прил.10'!I498</f>
        <v>0</v>
      </c>
      <c r="J221" s="58">
        <f t="shared" si="23"/>
        <v>6360</v>
      </c>
      <c r="K221" s="58">
        <f>'вед.прил.10'!K387</f>
        <v>6360</v>
      </c>
      <c r="L221" s="58">
        <f>'вед.прил.10'!L387</f>
        <v>0</v>
      </c>
      <c r="M221" s="109">
        <f t="shared" si="24"/>
        <v>6360</v>
      </c>
    </row>
    <row r="222" spans="2:13" ht="30">
      <c r="B222" s="76" t="s">
        <v>388</v>
      </c>
      <c r="C222" s="51" t="s">
        <v>73</v>
      </c>
      <c r="D222" s="51" t="s">
        <v>69</v>
      </c>
      <c r="E222" s="51" t="s">
        <v>393</v>
      </c>
      <c r="F222" s="51"/>
      <c r="G222" s="51"/>
      <c r="H222" s="56">
        <f aca="true" t="shared" si="29" ref="H222:L225">H223</f>
        <v>600</v>
      </c>
      <c r="I222" s="56">
        <f t="shared" si="29"/>
        <v>0</v>
      </c>
      <c r="J222" s="56">
        <f t="shared" si="23"/>
        <v>600</v>
      </c>
      <c r="K222" s="56">
        <f t="shared" si="29"/>
        <v>600</v>
      </c>
      <c r="L222" s="56">
        <f t="shared" si="29"/>
        <v>0</v>
      </c>
      <c r="M222" s="108">
        <f t="shared" si="24"/>
        <v>600</v>
      </c>
    </row>
    <row r="223" spans="2:13" ht="15">
      <c r="B223" s="77" t="s">
        <v>312</v>
      </c>
      <c r="C223" s="51" t="s">
        <v>73</v>
      </c>
      <c r="D223" s="51" t="s">
        <v>69</v>
      </c>
      <c r="E223" s="51" t="s">
        <v>394</v>
      </c>
      <c r="F223" s="51"/>
      <c r="G223" s="51"/>
      <c r="H223" s="56">
        <f t="shared" si="29"/>
        <v>600</v>
      </c>
      <c r="I223" s="56">
        <f t="shared" si="29"/>
        <v>0</v>
      </c>
      <c r="J223" s="56">
        <f t="shared" si="23"/>
        <v>600</v>
      </c>
      <c r="K223" s="56">
        <f t="shared" si="29"/>
        <v>600</v>
      </c>
      <c r="L223" s="56">
        <f t="shared" si="29"/>
        <v>0</v>
      </c>
      <c r="M223" s="108">
        <f t="shared" si="24"/>
        <v>600</v>
      </c>
    </row>
    <row r="224" spans="2:13" ht="30">
      <c r="B224" s="76" t="s">
        <v>135</v>
      </c>
      <c r="C224" s="51" t="s">
        <v>73</v>
      </c>
      <c r="D224" s="51" t="s">
        <v>69</v>
      </c>
      <c r="E224" s="51" t="s">
        <v>394</v>
      </c>
      <c r="F224" s="51" t="s">
        <v>136</v>
      </c>
      <c r="G224" s="51"/>
      <c r="H224" s="56">
        <f t="shared" si="29"/>
        <v>600</v>
      </c>
      <c r="I224" s="56">
        <f t="shared" si="29"/>
        <v>0</v>
      </c>
      <c r="J224" s="56">
        <f t="shared" si="23"/>
        <v>600</v>
      </c>
      <c r="K224" s="56">
        <f t="shared" si="29"/>
        <v>600</v>
      </c>
      <c r="L224" s="56">
        <f t="shared" si="29"/>
        <v>0</v>
      </c>
      <c r="M224" s="108">
        <f t="shared" si="24"/>
        <v>600</v>
      </c>
    </row>
    <row r="225" spans="2:13" ht="30">
      <c r="B225" s="77" t="s">
        <v>139</v>
      </c>
      <c r="C225" s="51" t="s">
        <v>73</v>
      </c>
      <c r="D225" s="51" t="s">
        <v>69</v>
      </c>
      <c r="E225" s="51" t="s">
        <v>394</v>
      </c>
      <c r="F225" s="51" t="s">
        <v>138</v>
      </c>
      <c r="G225" s="51"/>
      <c r="H225" s="56">
        <f t="shared" si="29"/>
        <v>600</v>
      </c>
      <c r="I225" s="56">
        <f t="shared" si="29"/>
        <v>0</v>
      </c>
      <c r="J225" s="56">
        <f t="shared" si="23"/>
        <v>600</v>
      </c>
      <c r="K225" s="56">
        <f t="shared" si="29"/>
        <v>600</v>
      </c>
      <c r="L225" s="56">
        <f t="shared" si="29"/>
        <v>0</v>
      </c>
      <c r="M225" s="108">
        <f t="shared" si="24"/>
        <v>600</v>
      </c>
    </row>
    <row r="226" spans="2:13" ht="15">
      <c r="B226" s="80" t="s">
        <v>119</v>
      </c>
      <c r="C226" s="52" t="s">
        <v>73</v>
      </c>
      <c r="D226" s="52" t="s">
        <v>69</v>
      </c>
      <c r="E226" s="52" t="s">
        <v>394</v>
      </c>
      <c r="F226" s="52" t="s">
        <v>138</v>
      </c>
      <c r="G226" s="52" t="s">
        <v>103</v>
      </c>
      <c r="H226" s="58">
        <f>'вед.прил.10'!H392+'вед.прил.10'!H503</f>
        <v>600</v>
      </c>
      <c r="I226" s="58">
        <f>'вед.прил.10'!I392+'вед.прил.10'!I503</f>
        <v>0</v>
      </c>
      <c r="J226" s="58">
        <f t="shared" si="23"/>
        <v>600</v>
      </c>
      <c r="K226" s="58">
        <f>'вед.прил.10'!K392</f>
        <v>600</v>
      </c>
      <c r="L226" s="58">
        <f>'вед.прил.10'!L392</f>
        <v>0</v>
      </c>
      <c r="M226" s="109">
        <f t="shared" si="24"/>
        <v>600</v>
      </c>
    </row>
    <row r="227" spans="2:13" ht="32.25" customHeight="1">
      <c r="B227" s="76" t="s">
        <v>473</v>
      </c>
      <c r="C227" s="51" t="s">
        <v>73</v>
      </c>
      <c r="D227" s="51" t="s">
        <v>69</v>
      </c>
      <c r="E227" s="51" t="s">
        <v>395</v>
      </c>
      <c r="F227" s="51"/>
      <c r="G227" s="51"/>
      <c r="H227" s="56">
        <f aca="true" t="shared" si="30" ref="H227:L230">H228</f>
        <v>100</v>
      </c>
      <c r="I227" s="56">
        <f t="shared" si="30"/>
        <v>0</v>
      </c>
      <c r="J227" s="56">
        <f t="shared" si="23"/>
        <v>100</v>
      </c>
      <c r="K227" s="56">
        <f t="shared" si="30"/>
        <v>100</v>
      </c>
      <c r="L227" s="56">
        <f t="shared" si="30"/>
        <v>0</v>
      </c>
      <c r="M227" s="108">
        <f t="shared" si="24"/>
        <v>100</v>
      </c>
    </row>
    <row r="228" spans="2:13" ht="15">
      <c r="B228" s="77" t="s">
        <v>312</v>
      </c>
      <c r="C228" s="51" t="s">
        <v>73</v>
      </c>
      <c r="D228" s="51" t="s">
        <v>69</v>
      </c>
      <c r="E228" s="51" t="s">
        <v>396</v>
      </c>
      <c r="F228" s="51"/>
      <c r="G228" s="51"/>
      <c r="H228" s="56">
        <f t="shared" si="30"/>
        <v>100</v>
      </c>
      <c r="I228" s="56">
        <f t="shared" si="30"/>
        <v>0</v>
      </c>
      <c r="J228" s="56">
        <f t="shared" si="23"/>
        <v>100</v>
      </c>
      <c r="K228" s="56">
        <f t="shared" si="30"/>
        <v>100</v>
      </c>
      <c r="L228" s="56">
        <f t="shared" si="30"/>
        <v>0</v>
      </c>
      <c r="M228" s="108">
        <f t="shared" si="24"/>
        <v>100</v>
      </c>
    </row>
    <row r="229" spans="2:13" ht="30">
      <c r="B229" s="76" t="s">
        <v>135</v>
      </c>
      <c r="C229" s="51" t="s">
        <v>73</v>
      </c>
      <c r="D229" s="51" t="s">
        <v>69</v>
      </c>
      <c r="E229" s="51" t="s">
        <v>396</v>
      </c>
      <c r="F229" s="51" t="s">
        <v>136</v>
      </c>
      <c r="G229" s="51"/>
      <c r="H229" s="56">
        <f t="shared" si="30"/>
        <v>100</v>
      </c>
      <c r="I229" s="56">
        <f t="shared" si="30"/>
        <v>0</v>
      </c>
      <c r="J229" s="56">
        <f t="shared" si="23"/>
        <v>100</v>
      </c>
      <c r="K229" s="56">
        <f t="shared" si="30"/>
        <v>100</v>
      </c>
      <c r="L229" s="56">
        <f t="shared" si="30"/>
        <v>0</v>
      </c>
      <c r="M229" s="108">
        <f t="shared" si="24"/>
        <v>100</v>
      </c>
    </row>
    <row r="230" spans="2:13" ht="30">
      <c r="B230" s="77" t="s">
        <v>139</v>
      </c>
      <c r="C230" s="51" t="s">
        <v>73</v>
      </c>
      <c r="D230" s="51" t="s">
        <v>69</v>
      </c>
      <c r="E230" s="51" t="s">
        <v>396</v>
      </c>
      <c r="F230" s="51" t="s">
        <v>138</v>
      </c>
      <c r="G230" s="51"/>
      <c r="H230" s="56">
        <f t="shared" si="30"/>
        <v>100</v>
      </c>
      <c r="I230" s="56">
        <f t="shared" si="30"/>
        <v>0</v>
      </c>
      <c r="J230" s="56">
        <f t="shared" si="23"/>
        <v>100</v>
      </c>
      <c r="K230" s="56">
        <f t="shared" si="30"/>
        <v>100</v>
      </c>
      <c r="L230" s="56">
        <f t="shared" si="30"/>
        <v>0</v>
      </c>
      <c r="M230" s="108">
        <f t="shared" si="24"/>
        <v>100</v>
      </c>
    </row>
    <row r="231" spans="2:13" ht="15">
      <c r="B231" s="80" t="s">
        <v>119</v>
      </c>
      <c r="C231" s="52" t="s">
        <v>73</v>
      </c>
      <c r="D231" s="52" t="s">
        <v>69</v>
      </c>
      <c r="E231" s="52" t="s">
        <v>396</v>
      </c>
      <c r="F231" s="52" t="s">
        <v>138</v>
      </c>
      <c r="G231" s="52" t="s">
        <v>103</v>
      </c>
      <c r="H231" s="58">
        <f>'вед.прил.10'!H397+'вед.прил.10'!H508</f>
        <v>100</v>
      </c>
      <c r="I231" s="58">
        <f>'вед.прил.10'!I397+'вед.прил.10'!I508</f>
        <v>0</v>
      </c>
      <c r="J231" s="56">
        <f t="shared" si="23"/>
        <v>100</v>
      </c>
      <c r="K231" s="58">
        <f>'вед.прил.10'!K397</f>
        <v>100</v>
      </c>
      <c r="L231" s="58">
        <f>'вед.прил.10'!L397</f>
        <v>0</v>
      </c>
      <c r="M231" s="108">
        <f t="shared" si="24"/>
        <v>100</v>
      </c>
    </row>
    <row r="232" spans="2:13" ht="60">
      <c r="B232" s="77" t="s">
        <v>193</v>
      </c>
      <c r="C232" s="51" t="s">
        <v>73</v>
      </c>
      <c r="D232" s="51" t="s">
        <v>69</v>
      </c>
      <c r="E232" s="51" t="s">
        <v>384</v>
      </c>
      <c r="F232" s="51"/>
      <c r="G232" s="51"/>
      <c r="H232" s="56">
        <f aca="true" t="shared" si="31" ref="H232:L236">H233</f>
        <v>13900</v>
      </c>
      <c r="I232" s="56">
        <f t="shared" si="31"/>
        <v>0</v>
      </c>
      <c r="J232" s="56">
        <f t="shared" si="23"/>
        <v>13900</v>
      </c>
      <c r="K232" s="56">
        <f t="shared" si="31"/>
        <v>13900</v>
      </c>
      <c r="L232" s="56">
        <f t="shared" si="31"/>
        <v>0</v>
      </c>
      <c r="M232" s="108">
        <f t="shared" si="24"/>
        <v>13900</v>
      </c>
    </row>
    <row r="233" spans="2:13" ht="45">
      <c r="B233" s="77" t="s">
        <v>385</v>
      </c>
      <c r="C233" s="51" t="s">
        <v>73</v>
      </c>
      <c r="D233" s="51" t="s">
        <v>69</v>
      </c>
      <c r="E233" s="51" t="s">
        <v>386</v>
      </c>
      <c r="F233" s="51"/>
      <c r="G233" s="51"/>
      <c r="H233" s="56">
        <f t="shared" si="31"/>
        <v>13900</v>
      </c>
      <c r="I233" s="56">
        <f t="shared" si="31"/>
        <v>0</v>
      </c>
      <c r="J233" s="56">
        <f t="shared" si="23"/>
        <v>13900</v>
      </c>
      <c r="K233" s="56">
        <f t="shared" si="31"/>
        <v>13900</v>
      </c>
      <c r="L233" s="56">
        <f t="shared" si="31"/>
        <v>0</v>
      </c>
      <c r="M233" s="108">
        <f t="shared" si="24"/>
        <v>13900</v>
      </c>
    </row>
    <row r="234" spans="2:13" ht="15">
      <c r="B234" s="77" t="s">
        <v>312</v>
      </c>
      <c r="C234" s="51" t="s">
        <v>73</v>
      </c>
      <c r="D234" s="51" t="s">
        <v>69</v>
      </c>
      <c r="E234" s="51" t="s">
        <v>387</v>
      </c>
      <c r="F234" s="51"/>
      <c r="G234" s="51"/>
      <c r="H234" s="56">
        <f t="shared" si="31"/>
        <v>13900</v>
      </c>
      <c r="I234" s="56">
        <f t="shared" si="31"/>
        <v>0</v>
      </c>
      <c r="J234" s="56">
        <f t="shared" si="23"/>
        <v>13900</v>
      </c>
      <c r="K234" s="56">
        <f t="shared" si="31"/>
        <v>13900</v>
      </c>
      <c r="L234" s="56">
        <f t="shared" si="31"/>
        <v>0</v>
      </c>
      <c r="M234" s="108">
        <f t="shared" si="24"/>
        <v>13900</v>
      </c>
    </row>
    <row r="235" spans="2:13" ht="30">
      <c r="B235" s="76" t="s">
        <v>135</v>
      </c>
      <c r="C235" s="51" t="s">
        <v>73</v>
      </c>
      <c r="D235" s="51" t="s">
        <v>69</v>
      </c>
      <c r="E235" s="51" t="s">
        <v>387</v>
      </c>
      <c r="F235" s="51" t="s">
        <v>136</v>
      </c>
      <c r="G235" s="51"/>
      <c r="H235" s="56">
        <f t="shared" si="31"/>
        <v>13900</v>
      </c>
      <c r="I235" s="56">
        <f t="shared" si="31"/>
        <v>0</v>
      </c>
      <c r="J235" s="56">
        <f t="shared" si="23"/>
        <v>13900</v>
      </c>
      <c r="K235" s="56">
        <f t="shared" si="31"/>
        <v>13900</v>
      </c>
      <c r="L235" s="56">
        <f t="shared" si="31"/>
        <v>0</v>
      </c>
      <c r="M235" s="108">
        <f t="shared" si="24"/>
        <v>13900</v>
      </c>
    </row>
    <row r="236" spans="2:13" ht="30">
      <c r="B236" s="77" t="s">
        <v>139</v>
      </c>
      <c r="C236" s="51" t="s">
        <v>73</v>
      </c>
      <c r="D236" s="51" t="s">
        <v>69</v>
      </c>
      <c r="E236" s="51" t="s">
        <v>387</v>
      </c>
      <c r="F236" s="51" t="s">
        <v>138</v>
      </c>
      <c r="G236" s="51"/>
      <c r="H236" s="56">
        <f t="shared" si="31"/>
        <v>13900</v>
      </c>
      <c r="I236" s="56">
        <f t="shared" si="31"/>
        <v>0</v>
      </c>
      <c r="J236" s="56">
        <f t="shared" si="23"/>
        <v>13900</v>
      </c>
      <c r="K236" s="56">
        <f t="shared" si="31"/>
        <v>13900</v>
      </c>
      <c r="L236" s="56">
        <f t="shared" si="31"/>
        <v>0</v>
      </c>
      <c r="M236" s="108">
        <f t="shared" si="24"/>
        <v>13900</v>
      </c>
    </row>
    <row r="237" spans="2:13" ht="15">
      <c r="B237" s="80" t="s">
        <v>119</v>
      </c>
      <c r="C237" s="52" t="s">
        <v>73</v>
      </c>
      <c r="D237" s="52" t="s">
        <v>69</v>
      </c>
      <c r="E237" s="52" t="s">
        <v>387</v>
      </c>
      <c r="F237" s="52" t="s">
        <v>138</v>
      </c>
      <c r="G237" s="52" t="s">
        <v>103</v>
      </c>
      <c r="H237" s="58">
        <f>'вед.прил.10'!H220+'вед.прил.10'!H403+'вед.прил.10'!H514</f>
        <v>13900</v>
      </c>
      <c r="I237" s="58">
        <f>'вед.прил.10'!I220+'вед.прил.10'!I403+'вед.прил.10'!I514</f>
        <v>0</v>
      </c>
      <c r="J237" s="58">
        <f t="shared" si="23"/>
        <v>13900</v>
      </c>
      <c r="K237" s="58">
        <f>'вед.прил.10'!K220+'вед.прил.10'!K403</f>
        <v>13900</v>
      </c>
      <c r="L237" s="58">
        <f>'вед.прил.10'!L220+'вед.прил.10'!L403</f>
        <v>0</v>
      </c>
      <c r="M237" s="109">
        <f t="shared" si="24"/>
        <v>13900</v>
      </c>
    </row>
    <row r="238" spans="2:13" ht="48" customHeight="1">
      <c r="B238" s="87" t="s">
        <v>454</v>
      </c>
      <c r="C238" s="51" t="s">
        <v>73</v>
      </c>
      <c r="D238" s="51" t="s">
        <v>69</v>
      </c>
      <c r="E238" s="51" t="s">
        <v>10</v>
      </c>
      <c r="F238" s="51"/>
      <c r="G238" s="51"/>
      <c r="H238" s="56">
        <f aca="true" t="shared" si="32" ref="H238:L242">H239</f>
        <v>441.6</v>
      </c>
      <c r="I238" s="56">
        <f t="shared" si="32"/>
        <v>0</v>
      </c>
      <c r="J238" s="56">
        <f t="shared" si="23"/>
        <v>441.6</v>
      </c>
      <c r="K238" s="56">
        <f t="shared" si="32"/>
        <v>441.6</v>
      </c>
      <c r="L238" s="56">
        <f t="shared" si="32"/>
        <v>0</v>
      </c>
      <c r="M238" s="108">
        <f t="shared" si="24"/>
        <v>441.6</v>
      </c>
    </row>
    <row r="239" spans="2:13" ht="62.25" customHeight="1">
      <c r="B239" s="77" t="s">
        <v>11</v>
      </c>
      <c r="C239" s="51" t="s">
        <v>73</v>
      </c>
      <c r="D239" s="51" t="s">
        <v>69</v>
      </c>
      <c r="E239" s="51" t="s">
        <v>12</v>
      </c>
      <c r="F239" s="51"/>
      <c r="G239" s="51"/>
      <c r="H239" s="56">
        <f t="shared" si="32"/>
        <v>441.6</v>
      </c>
      <c r="I239" s="56">
        <f t="shared" si="32"/>
        <v>0</v>
      </c>
      <c r="J239" s="56">
        <f t="shared" si="23"/>
        <v>441.6</v>
      </c>
      <c r="K239" s="56">
        <f t="shared" si="32"/>
        <v>441.6</v>
      </c>
      <c r="L239" s="56">
        <f t="shared" si="32"/>
        <v>0</v>
      </c>
      <c r="M239" s="108">
        <f t="shared" si="24"/>
        <v>441.6</v>
      </c>
    </row>
    <row r="240" spans="2:13" ht="15">
      <c r="B240" s="77" t="s">
        <v>312</v>
      </c>
      <c r="C240" s="51" t="s">
        <v>73</v>
      </c>
      <c r="D240" s="51" t="s">
        <v>69</v>
      </c>
      <c r="E240" s="51" t="s">
        <v>13</v>
      </c>
      <c r="F240" s="51"/>
      <c r="G240" s="51"/>
      <c r="H240" s="56">
        <f t="shared" si="32"/>
        <v>441.6</v>
      </c>
      <c r="I240" s="56">
        <f t="shared" si="32"/>
        <v>0</v>
      </c>
      <c r="J240" s="56">
        <f t="shared" si="23"/>
        <v>441.6</v>
      </c>
      <c r="K240" s="56">
        <f t="shared" si="32"/>
        <v>441.6</v>
      </c>
      <c r="L240" s="56">
        <f t="shared" si="32"/>
        <v>0</v>
      </c>
      <c r="M240" s="108">
        <f t="shared" si="24"/>
        <v>441.6</v>
      </c>
    </row>
    <row r="241" spans="2:13" ht="30">
      <c r="B241" s="76" t="s">
        <v>135</v>
      </c>
      <c r="C241" s="51" t="s">
        <v>73</v>
      </c>
      <c r="D241" s="51" t="s">
        <v>69</v>
      </c>
      <c r="E241" s="51" t="s">
        <v>13</v>
      </c>
      <c r="F241" s="51" t="s">
        <v>136</v>
      </c>
      <c r="G241" s="51"/>
      <c r="H241" s="56">
        <f t="shared" si="32"/>
        <v>441.6</v>
      </c>
      <c r="I241" s="56">
        <f t="shared" si="32"/>
        <v>0</v>
      </c>
      <c r="J241" s="56">
        <f t="shared" si="23"/>
        <v>441.6</v>
      </c>
      <c r="K241" s="56">
        <f t="shared" si="32"/>
        <v>441.6</v>
      </c>
      <c r="L241" s="56">
        <f t="shared" si="32"/>
        <v>0</v>
      </c>
      <c r="M241" s="108">
        <f t="shared" si="24"/>
        <v>441.6</v>
      </c>
    </row>
    <row r="242" spans="2:13" ht="30">
      <c r="B242" s="77" t="s">
        <v>139</v>
      </c>
      <c r="C242" s="51" t="s">
        <v>73</v>
      </c>
      <c r="D242" s="51" t="s">
        <v>69</v>
      </c>
      <c r="E242" s="51" t="s">
        <v>13</v>
      </c>
      <c r="F242" s="51" t="s">
        <v>138</v>
      </c>
      <c r="G242" s="51"/>
      <c r="H242" s="56">
        <f t="shared" si="32"/>
        <v>441.6</v>
      </c>
      <c r="I242" s="56">
        <f t="shared" si="32"/>
        <v>0</v>
      </c>
      <c r="J242" s="56">
        <f t="shared" si="23"/>
        <v>441.6</v>
      </c>
      <c r="K242" s="56">
        <f t="shared" si="32"/>
        <v>441.6</v>
      </c>
      <c r="L242" s="56">
        <f t="shared" si="32"/>
        <v>0</v>
      </c>
      <c r="M242" s="108">
        <f t="shared" si="24"/>
        <v>441.6</v>
      </c>
    </row>
    <row r="243" spans="2:13" ht="21" customHeight="1">
      <c r="B243" s="80" t="s">
        <v>119</v>
      </c>
      <c r="C243" s="52" t="s">
        <v>73</v>
      </c>
      <c r="D243" s="52" t="s">
        <v>69</v>
      </c>
      <c r="E243" s="52" t="s">
        <v>13</v>
      </c>
      <c r="F243" s="52" t="s">
        <v>138</v>
      </c>
      <c r="G243" s="52" t="s">
        <v>103</v>
      </c>
      <c r="H243" s="58">
        <f>'вед.прил.10'!H409+'вед.прил.10'!H520</f>
        <v>441.6</v>
      </c>
      <c r="I243" s="58">
        <f>'вед.прил.10'!I409+'вед.прил.10'!I520</f>
        <v>0</v>
      </c>
      <c r="J243" s="58">
        <f t="shared" si="23"/>
        <v>441.6</v>
      </c>
      <c r="K243" s="58">
        <f>'вед.прил.10'!K409</f>
        <v>441.6</v>
      </c>
      <c r="L243" s="58">
        <f>'вед.прил.10'!L409</f>
        <v>0</v>
      </c>
      <c r="M243" s="109">
        <f t="shared" si="24"/>
        <v>441.6</v>
      </c>
    </row>
    <row r="244" spans="2:13" ht="28.5">
      <c r="B244" s="79" t="s">
        <v>282</v>
      </c>
      <c r="C244" s="53" t="s">
        <v>73</v>
      </c>
      <c r="D244" s="53" t="s">
        <v>73</v>
      </c>
      <c r="E244" s="53"/>
      <c r="F244" s="53"/>
      <c r="G244" s="53"/>
      <c r="H244" s="55">
        <f>H245</f>
        <v>309.6</v>
      </c>
      <c r="I244" s="55">
        <f>I245</f>
        <v>0</v>
      </c>
      <c r="J244" s="55">
        <f t="shared" si="23"/>
        <v>309.6</v>
      </c>
      <c r="K244" s="55">
        <f>K245</f>
        <v>309.6</v>
      </c>
      <c r="L244" s="55">
        <f>L245</f>
        <v>0</v>
      </c>
      <c r="M244" s="107">
        <f t="shared" si="24"/>
        <v>309.6</v>
      </c>
    </row>
    <row r="245" spans="2:13" ht="15">
      <c r="B245" s="76" t="s">
        <v>37</v>
      </c>
      <c r="C245" s="51" t="s">
        <v>73</v>
      </c>
      <c r="D245" s="51" t="s">
        <v>73</v>
      </c>
      <c r="E245" s="51" t="s">
        <v>283</v>
      </c>
      <c r="F245" s="51"/>
      <c r="G245" s="51"/>
      <c r="H245" s="56">
        <f>H253+H246</f>
        <v>309.6</v>
      </c>
      <c r="I245" s="56">
        <f>I253+I246</f>
        <v>0</v>
      </c>
      <c r="J245" s="56">
        <f t="shared" si="23"/>
        <v>309.6</v>
      </c>
      <c r="K245" s="56">
        <f>K253+K246</f>
        <v>309.6</v>
      </c>
      <c r="L245" s="56">
        <f>L253+L246</f>
        <v>0</v>
      </c>
      <c r="M245" s="108">
        <f t="shared" si="24"/>
        <v>309.6</v>
      </c>
    </row>
    <row r="246" spans="2:13" ht="30">
      <c r="B246" s="81" t="s">
        <v>132</v>
      </c>
      <c r="C246" s="51" t="s">
        <v>73</v>
      </c>
      <c r="D246" s="51" t="s">
        <v>73</v>
      </c>
      <c r="E246" s="51" t="s">
        <v>284</v>
      </c>
      <c r="F246" s="51"/>
      <c r="G246" s="51"/>
      <c r="H246" s="56">
        <f>H247+H250</f>
        <v>0</v>
      </c>
      <c r="I246" s="56">
        <f>I247+I250</f>
        <v>0</v>
      </c>
      <c r="J246" s="56">
        <f>H246+I246</f>
        <v>0</v>
      </c>
      <c r="K246" s="56">
        <f>K247+K250</f>
        <v>0</v>
      </c>
      <c r="L246" s="56">
        <f>L247+L250</f>
        <v>0</v>
      </c>
      <c r="M246" s="108">
        <f>K246+L246</f>
        <v>0</v>
      </c>
    </row>
    <row r="247" spans="2:13" ht="90">
      <c r="B247" s="76" t="s">
        <v>267</v>
      </c>
      <c r="C247" s="51" t="s">
        <v>73</v>
      </c>
      <c r="D247" s="51" t="s">
        <v>73</v>
      </c>
      <c r="E247" s="51" t="s">
        <v>284</v>
      </c>
      <c r="F247" s="51" t="s">
        <v>133</v>
      </c>
      <c r="G247" s="51"/>
      <c r="H247" s="56">
        <f>H248</f>
        <v>0</v>
      </c>
      <c r="I247" s="56">
        <f>I248</f>
        <v>0</v>
      </c>
      <c r="J247" s="56">
        <f aca="true" t="shared" si="33" ref="J247:J252">H247+I247</f>
        <v>0</v>
      </c>
      <c r="K247" s="56">
        <f>K248</f>
        <v>0</v>
      </c>
      <c r="L247" s="56">
        <f>L248</f>
        <v>0</v>
      </c>
      <c r="M247" s="108">
        <f aca="true" t="shared" si="34" ref="M247:M252">K247+L247</f>
        <v>0</v>
      </c>
    </row>
    <row r="248" spans="2:13" ht="30">
      <c r="B248" s="76" t="s">
        <v>137</v>
      </c>
      <c r="C248" s="51" t="s">
        <v>73</v>
      </c>
      <c r="D248" s="51" t="s">
        <v>73</v>
      </c>
      <c r="E248" s="51" t="s">
        <v>284</v>
      </c>
      <c r="F248" s="51" t="s">
        <v>134</v>
      </c>
      <c r="G248" s="51"/>
      <c r="H248" s="56">
        <f>H249</f>
        <v>0</v>
      </c>
      <c r="I248" s="56">
        <f>I249</f>
        <v>0</v>
      </c>
      <c r="J248" s="56">
        <f t="shared" si="33"/>
        <v>0</v>
      </c>
      <c r="K248" s="56">
        <f>K249</f>
        <v>0</v>
      </c>
      <c r="L248" s="56">
        <f>L249</f>
        <v>0</v>
      </c>
      <c r="M248" s="108">
        <f t="shared" si="34"/>
        <v>0</v>
      </c>
    </row>
    <row r="249" spans="2:13" ht="15">
      <c r="B249" s="78" t="s">
        <v>119</v>
      </c>
      <c r="C249" s="52" t="s">
        <v>73</v>
      </c>
      <c r="D249" s="52" t="s">
        <v>73</v>
      </c>
      <c r="E249" s="52" t="s">
        <v>284</v>
      </c>
      <c r="F249" s="52" t="s">
        <v>134</v>
      </c>
      <c r="G249" s="52" t="s">
        <v>103</v>
      </c>
      <c r="H249" s="58">
        <f>'вед.прил.10'!H526</f>
        <v>0</v>
      </c>
      <c r="I249" s="58">
        <v>0</v>
      </c>
      <c r="J249" s="58">
        <f t="shared" si="33"/>
        <v>0</v>
      </c>
      <c r="K249" s="58">
        <v>0</v>
      </c>
      <c r="L249" s="58">
        <v>0</v>
      </c>
      <c r="M249" s="109">
        <f t="shared" si="34"/>
        <v>0</v>
      </c>
    </row>
    <row r="250" spans="2:13" ht="30">
      <c r="B250" s="200" t="s">
        <v>135</v>
      </c>
      <c r="C250" s="51" t="s">
        <v>73</v>
      </c>
      <c r="D250" s="51" t="s">
        <v>73</v>
      </c>
      <c r="E250" s="51" t="s">
        <v>284</v>
      </c>
      <c r="F250" s="51" t="s">
        <v>136</v>
      </c>
      <c r="G250" s="51"/>
      <c r="H250" s="56">
        <f>H251</f>
        <v>0</v>
      </c>
      <c r="I250" s="56">
        <f>I251</f>
        <v>0</v>
      </c>
      <c r="J250" s="56">
        <f t="shared" si="33"/>
        <v>0</v>
      </c>
      <c r="K250" s="56">
        <f>K251</f>
        <v>0</v>
      </c>
      <c r="L250" s="56">
        <f>L251</f>
        <v>0</v>
      </c>
      <c r="M250" s="108">
        <f t="shared" si="34"/>
        <v>0</v>
      </c>
    </row>
    <row r="251" spans="2:13" ht="30">
      <c r="B251" s="77" t="s">
        <v>139</v>
      </c>
      <c r="C251" s="51" t="s">
        <v>73</v>
      </c>
      <c r="D251" s="51" t="s">
        <v>73</v>
      </c>
      <c r="E251" s="51" t="s">
        <v>284</v>
      </c>
      <c r="F251" s="51" t="s">
        <v>138</v>
      </c>
      <c r="G251" s="51"/>
      <c r="H251" s="56">
        <f>H252</f>
        <v>0</v>
      </c>
      <c r="I251" s="56">
        <f>I252</f>
        <v>0</v>
      </c>
      <c r="J251" s="56">
        <f t="shared" si="33"/>
        <v>0</v>
      </c>
      <c r="K251" s="56">
        <f>K252</f>
        <v>0</v>
      </c>
      <c r="L251" s="56">
        <f>L252</f>
        <v>0</v>
      </c>
      <c r="M251" s="108">
        <f t="shared" si="34"/>
        <v>0</v>
      </c>
    </row>
    <row r="252" spans="2:13" ht="15">
      <c r="B252" s="78" t="s">
        <v>119</v>
      </c>
      <c r="C252" s="52" t="s">
        <v>73</v>
      </c>
      <c r="D252" s="52" t="s">
        <v>73</v>
      </c>
      <c r="E252" s="52" t="s">
        <v>284</v>
      </c>
      <c r="F252" s="52" t="s">
        <v>138</v>
      </c>
      <c r="G252" s="52" t="s">
        <v>103</v>
      </c>
      <c r="H252" s="58">
        <f>'вед.прил.10'!H529</f>
        <v>0</v>
      </c>
      <c r="I252" s="58">
        <v>0</v>
      </c>
      <c r="J252" s="58">
        <f t="shared" si="33"/>
        <v>0</v>
      </c>
      <c r="K252" s="58">
        <v>0</v>
      </c>
      <c r="L252" s="58">
        <v>0</v>
      </c>
      <c r="M252" s="109">
        <f t="shared" si="34"/>
        <v>0</v>
      </c>
    </row>
    <row r="253" spans="2:13" ht="45">
      <c r="B253" s="76" t="s">
        <v>281</v>
      </c>
      <c r="C253" s="51" t="s">
        <v>73</v>
      </c>
      <c r="D253" s="51" t="s">
        <v>73</v>
      </c>
      <c r="E253" s="51" t="s">
        <v>382</v>
      </c>
      <c r="F253" s="51"/>
      <c r="G253" s="51"/>
      <c r="H253" s="56">
        <f aca="true" t="shared" si="35" ref="H253:I255">H254</f>
        <v>309.6</v>
      </c>
      <c r="I253" s="56">
        <f t="shared" si="35"/>
        <v>0</v>
      </c>
      <c r="J253" s="56">
        <f t="shared" si="23"/>
        <v>309.6</v>
      </c>
      <c r="K253" s="56">
        <f aca="true" t="shared" si="36" ref="K253:L255">K254</f>
        <v>309.6</v>
      </c>
      <c r="L253" s="56">
        <f t="shared" si="36"/>
        <v>0</v>
      </c>
      <c r="M253" s="108">
        <f t="shared" si="24"/>
        <v>309.6</v>
      </c>
    </row>
    <row r="254" spans="2:13" ht="29.25" customHeight="1">
      <c r="B254" s="76" t="s">
        <v>152</v>
      </c>
      <c r="C254" s="51" t="s">
        <v>73</v>
      </c>
      <c r="D254" s="51" t="s">
        <v>73</v>
      </c>
      <c r="E254" s="51" t="s">
        <v>382</v>
      </c>
      <c r="F254" s="51" t="s">
        <v>151</v>
      </c>
      <c r="G254" s="51"/>
      <c r="H254" s="56">
        <f t="shared" si="35"/>
        <v>309.6</v>
      </c>
      <c r="I254" s="56">
        <f t="shared" si="35"/>
        <v>0</v>
      </c>
      <c r="J254" s="56">
        <f t="shared" si="23"/>
        <v>309.6</v>
      </c>
      <c r="K254" s="56">
        <f t="shared" si="36"/>
        <v>309.6</v>
      </c>
      <c r="L254" s="56">
        <f t="shared" si="36"/>
        <v>0</v>
      </c>
      <c r="M254" s="108">
        <f t="shared" si="24"/>
        <v>309.6</v>
      </c>
    </row>
    <row r="255" spans="2:13" ht="15">
      <c r="B255" s="76" t="s">
        <v>235</v>
      </c>
      <c r="C255" s="51" t="s">
        <v>73</v>
      </c>
      <c r="D255" s="51" t="s">
        <v>73</v>
      </c>
      <c r="E255" s="51" t="s">
        <v>382</v>
      </c>
      <c r="F255" s="51" t="s">
        <v>234</v>
      </c>
      <c r="G255" s="51"/>
      <c r="H255" s="56">
        <f t="shared" si="35"/>
        <v>309.6</v>
      </c>
      <c r="I255" s="56">
        <f t="shared" si="35"/>
        <v>0</v>
      </c>
      <c r="J255" s="56">
        <f t="shared" si="23"/>
        <v>309.6</v>
      </c>
      <c r="K255" s="56">
        <f t="shared" si="36"/>
        <v>309.6</v>
      </c>
      <c r="L255" s="56">
        <f t="shared" si="36"/>
        <v>0</v>
      </c>
      <c r="M255" s="108">
        <f t="shared" si="24"/>
        <v>309.6</v>
      </c>
    </row>
    <row r="256" spans="2:13" ht="15">
      <c r="B256" s="80" t="s">
        <v>119</v>
      </c>
      <c r="C256" s="52" t="s">
        <v>73</v>
      </c>
      <c r="D256" s="52" t="s">
        <v>73</v>
      </c>
      <c r="E256" s="52" t="s">
        <v>382</v>
      </c>
      <c r="F256" s="52" t="s">
        <v>234</v>
      </c>
      <c r="G256" s="52" t="s">
        <v>103</v>
      </c>
      <c r="H256" s="58">
        <f>'вед.прил.10'!H415</f>
        <v>309.6</v>
      </c>
      <c r="I256" s="58">
        <f>'вед.прил.10'!I415</f>
        <v>0</v>
      </c>
      <c r="J256" s="58">
        <f t="shared" si="23"/>
        <v>309.6</v>
      </c>
      <c r="K256" s="58">
        <f>'вед.прил.10'!K415</f>
        <v>309.6</v>
      </c>
      <c r="L256" s="58">
        <f>'вед.прил.10'!L415</f>
        <v>0</v>
      </c>
      <c r="M256" s="109">
        <f t="shared" si="24"/>
        <v>309.6</v>
      </c>
    </row>
    <row r="257" spans="2:13" ht="14.25">
      <c r="B257" s="112" t="s">
        <v>59</v>
      </c>
      <c r="C257" s="53" t="s">
        <v>75</v>
      </c>
      <c r="D257" s="53"/>
      <c r="E257" s="53"/>
      <c r="F257" s="53"/>
      <c r="G257" s="53"/>
      <c r="H257" s="60">
        <f>H260+H284+H345+H353+H323</f>
        <v>544416.8</v>
      </c>
      <c r="I257" s="60">
        <f>I260+I284+I345+I353+I323</f>
        <v>0</v>
      </c>
      <c r="J257" s="55">
        <f t="shared" si="23"/>
        <v>544416.8</v>
      </c>
      <c r="K257" s="60">
        <f>K260+K284+K345+K353+K323</f>
        <v>462235.29999999993</v>
      </c>
      <c r="L257" s="60">
        <f>L260+L284+L345+L353+L323</f>
        <v>0</v>
      </c>
      <c r="M257" s="107">
        <f t="shared" si="24"/>
        <v>462235.29999999993</v>
      </c>
    </row>
    <row r="258" spans="2:13" ht="14.25">
      <c r="B258" s="99" t="s">
        <v>119</v>
      </c>
      <c r="C258" s="53" t="s">
        <v>75</v>
      </c>
      <c r="D258" s="53"/>
      <c r="E258" s="53"/>
      <c r="F258" s="53"/>
      <c r="G258" s="53" t="s">
        <v>103</v>
      </c>
      <c r="H258" s="60">
        <f>H271+H277+H283+H300+H306+H312+H322+H330+H337+H344+H352+H358+H361+H364+H368+H371+H374+H381+H384+H387+H393</f>
        <v>195944.39999999994</v>
      </c>
      <c r="I258" s="60">
        <f>I271+I277+I283+I300+I306+I312+I322+I330+I337+I344+I352+I358+I361+I364+I368+I371+I374+I381+I384+I387+I393</f>
        <v>0</v>
      </c>
      <c r="J258" s="55">
        <f t="shared" si="23"/>
        <v>195944.39999999994</v>
      </c>
      <c r="K258" s="60">
        <f>K271+K277+K283+K300+K306+K312+K322+K330+K337+K344+K352+K358+K361+K364+K368+K371+K374+K381+K384+K387+K393</f>
        <v>191762.89999999997</v>
      </c>
      <c r="L258" s="60">
        <f>L271+L277+L283+L300+L306+L312+L322+L330+L337+L344+L352+L358+L361+L364+L368+L371+L374+L381+L384+L387+L393</f>
        <v>0</v>
      </c>
      <c r="M258" s="107">
        <f t="shared" si="24"/>
        <v>191762.89999999997</v>
      </c>
    </row>
    <row r="259" spans="2:13" ht="14.25">
      <c r="B259" s="99" t="s">
        <v>120</v>
      </c>
      <c r="C259" s="53" t="s">
        <v>75</v>
      </c>
      <c r="D259" s="53"/>
      <c r="E259" s="53"/>
      <c r="F259" s="53"/>
      <c r="G259" s="53" t="s">
        <v>104</v>
      </c>
      <c r="H259" s="60">
        <f>H267+H289+H296+H318</f>
        <v>348472.4</v>
      </c>
      <c r="I259" s="60">
        <f>I267+I289+I296+I318</f>
        <v>0</v>
      </c>
      <c r="J259" s="55">
        <f t="shared" si="23"/>
        <v>348472.4</v>
      </c>
      <c r="K259" s="60">
        <f>K267+K289+K296+K318</f>
        <v>270472.4</v>
      </c>
      <c r="L259" s="60">
        <f>L267+L289+L296+L318</f>
        <v>0</v>
      </c>
      <c r="M259" s="107">
        <f t="shared" si="24"/>
        <v>270472.4</v>
      </c>
    </row>
    <row r="260" spans="2:13" ht="14.25">
      <c r="B260" s="79" t="s">
        <v>60</v>
      </c>
      <c r="C260" s="53" t="s">
        <v>75</v>
      </c>
      <c r="D260" s="53" t="s">
        <v>68</v>
      </c>
      <c r="E260" s="53"/>
      <c r="F260" s="53"/>
      <c r="G260" s="53"/>
      <c r="H260" s="55">
        <f>H261+H272+H278</f>
        <v>180355.6</v>
      </c>
      <c r="I260" s="55">
        <f>I261+I272+I278</f>
        <v>0</v>
      </c>
      <c r="J260" s="55">
        <f t="shared" si="23"/>
        <v>180355.6</v>
      </c>
      <c r="K260" s="55">
        <f>K261+K272+K278</f>
        <v>180105.4</v>
      </c>
      <c r="L260" s="55">
        <f>L261+L272+L278</f>
        <v>0</v>
      </c>
      <c r="M260" s="107">
        <f t="shared" si="24"/>
        <v>180105.4</v>
      </c>
    </row>
    <row r="261" spans="2:13" ht="45">
      <c r="B261" s="118" t="s">
        <v>186</v>
      </c>
      <c r="C261" s="51" t="s">
        <v>75</v>
      </c>
      <c r="D261" s="51" t="s">
        <v>68</v>
      </c>
      <c r="E261" s="51" t="s">
        <v>289</v>
      </c>
      <c r="F261" s="51"/>
      <c r="G261" s="51"/>
      <c r="H261" s="56">
        <f>H262</f>
        <v>180105.6</v>
      </c>
      <c r="I261" s="56">
        <f>I262</f>
        <v>0</v>
      </c>
      <c r="J261" s="56">
        <f t="shared" si="23"/>
        <v>180105.6</v>
      </c>
      <c r="K261" s="56">
        <f>K262</f>
        <v>180105.4</v>
      </c>
      <c r="L261" s="56">
        <f>L262</f>
        <v>0</v>
      </c>
      <c r="M261" s="108">
        <f t="shared" si="24"/>
        <v>180105.4</v>
      </c>
    </row>
    <row r="262" spans="2:13" ht="45">
      <c r="B262" s="118" t="s">
        <v>166</v>
      </c>
      <c r="C262" s="51" t="s">
        <v>75</v>
      </c>
      <c r="D262" s="51" t="s">
        <v>68</v>
      </c>
      <c r="E262" s="51" t="s">
        <v>290</v>
      </c>
      <c r="F262" s="51"/>
      <c r="G262" s="51"/>
      <c r="H262" s="56">
        <f>H263</f>
        <v>180105.6</v>
      </c>
      <c r="I262" s="56">
        <f>I263</f>
        <v>0</v>
      </c>
      <c r="J262" s="56">
        <f t="shared" si="23"/>
        <v>180105.6</v>
      </c>
      <c r="K262" s="56">
        <f>K263</f>
        <v>180105.4</v>
      </c>
      <c r="L262" s="56">
        <f>L263</f>
        <v>0</v>
      </c>
      <c r="M262" s="108">
        <f t="shared" si="24"/>
        <v>180105.4</v>
      </c>
    </row>
    <row r="263" spans="2:13" ht="62.25" customHeight="1">
      <c r="B263" s="118" t="s">
        <v>167</v>
      </c>
      <c r="C263" s="51" t="s">
        <v>75</v>
      </c>
      <c r="D263" s="51" t="s">
        <v>68</v>
      </c>
      <c r="E263" s="51" t="s">
        <v>291</v>
      </c>
      <c r="F263" s="51"/>
      <c r="G263" s="51"/>
      <c r="H263" s="56">
        <f>H264+H268</f>
        <v>180105.6</v>
      </c>
      <c r="I263" s="56">
        <f>I264+I268</f>
        <v>0</v>
      </c>
      <c r="J263" s="56">
        <f t="shared" si="23"/>
        <v>180105.6</v>
      </c>
      <c r="K263" s="56">
        <f>K264+K268</f>
        <v>180105.4</v>
      </c>
      <c r="L263" s="56">
        <f>L264+L268</f>
        <v>0</v>
      </c>
      <c r="M263" s="108">
        <f t="shared" si="24"/>
        <v>180105.4</v>
      </c>
    </row>
    <row r="264" spans="2:13" ht="194.25" customHeight="1">
      <c r="B264" s="125" t="s">
        <v>468</v>
      </c>
      <c r="C264" s="51" t="s">
        <v>75</v>
      </c>
      <c r="D264" s="51" t="s">
        <v>68</v>
      </c>
      <c r="E264" s="51" t="s">
        <v>292</v>
      </c>
      <c r="F264" s="51"/>
      <c r="G264" s="51"/>
      <c r="H264" s="56">
        <f aca="true" t="shared" si="37" ref="H264:L266">H265</f>
        <v>116045</v>
      </c>
      <c r="I264" s="56">
        <f t="shared" si="37"/>
        <v>0</v>
      </c>
      <c r="J264" s="56">
        <f t="shared" si="23"/>
        <v>116045</v>
      </c>
      <c r="K264" s="56">
        <f t="shared" si="37"/>
        <v>116045</v>
      </c>
      <c r="L264" s="56">
        <f t="shared" si="37"/>
        <v>0</v>
      </c>
      <c r="M264" s="108">
        <f t="shared" si="24"/>
        <v>116045</v>
      </c>
    </row>
    <row r="265" spans="2:13" ht="45">
      <c r="B265" s="118" t="s">
        <v>142</v>
      </c>
      <c r="C265" s="51" t="s">
        <v>75</v>
      </c>
      <c r="D265" s="51" t="s">
        <v>68</v>
      </c>
      <c r="E265" s="51" t="s">
        <v>292</v>
      </c>
      <c r="F265" s="51" t="s">
        <v>141</v>
      </c>
      <c r="G265" s="51"/>
      <c r="H265" s="56">
        <f t="shared" si="37"/>
        <v>116045</v>
      </c>
      <c r="I265" s="56">
        <f t="shared" si="37"/>
        <v>0</v>
      </c>
      <c r="J265" s="56">
        <f t="shared" si="23"/>
        <v>116045</v>
      </c>
      <c r="K265" s="56">
        <f t="shared" si="37"/>
        <v>116045</v>
      </c>
      <c r="L265" s="56">
        <f t="shared" si="37"/>
        <v>0</v>
      </c>
      <c r="M265" s="108">
        <f t="shared" si="24"/>
        <v>116045</v>
      </c>
    </row>
    <row r="266" spans="2:13" ht="15">
      <c r="B266" s="118" t="s">
        <v>144</v>
      </c>
      <c r="C266" s="51" t="s">
        <v>75</v>
      </c>
      <c r="D266" s="51" t="s">
        <v>68</v>
      </c>
      <c r="E266" s="51" t="s">
        <v>292</v>
      </c>
      <c r="F266" s="51" t="s">
        <v>143</v>
      </c>
      <c r="G266" s="51"/>
      <c r="H266" s="56">
        <f t="shared" si="37"/>
        <v>116045</v>
      </c>
      <c r="I266" s="56">
        <f t="shared" si="37"/>
        <v>0</v>
      </c>
      <c r="J266" s="56">
        <f t="shared" si="23"/>
        <v>116045</v>
      </c>
      <c r="K266" s="56">
        <f t="shared" si="37"/>
        <v>116045</v>
      </c>
      <c r="L266" s="56">
        <f t="shared" si="37"/>
        <v>0</v>
      </c>
      <c r="M266" s="108">
        <f t="shared" si="24"/>
        <v>116045</v>
      </c>
    </row>
    <row r="267" spans="2:13" ht="15">
      <c r="B267" s="121" t="s">
        <v>120</v>
      </c>
      <c r="C267" s="52" t="s">
        <v>75</v>
      </c>
      <c r="D267" s="52" t="s">
        <v>68</v>
      </c>
      <c r="E267" s="52" t="s">
        <v>292</v>
      </c>
      <c r="F267" s="52" t="s">
        <v>143</v>
      </c>
      <c r="G267" s="52" t="s">
        <v>104</v>
      </c>
      <c r="H267" s="58">
        <f>'вед.прил.10'!H64</f>
        <v>116045</v>
      </c>
      <c r="I267" s="58">
        <f>'вед.прил.10'!I64</f>
        <v>0</v>
      </c>
      <c r="J267" s="58">
        <f t="shared" si="23"/>
        <v>116045</v>
      </c>
      <c r="K267" s="58">
        <f>'вед.прил.10'!K64</f>
        <v>116045</v>
      </c>
      <c r="L267" s="58">
        <f>'вед.прил.10'!L64</f>
        <v>0</v>
      </c>
      <c r="M267" s="109">
        <f t="shared" si="24"/>
        <v>116045</v>
      </c>
    </row>
    <row r="268" spans="2:13" ht="15">
      <c r="B268" s="118" t="s">
        <v>312</v>
      </c>
      <c r="C268" s="51" t="s">
        <v>75</v>
      </c>
      <c r="D268" s="51" t="s">
        <v>68</v>
      </c>
      <c r="E268" s="51" t="s">
        <v>293</v>
      </c>
      <c r="F268" s="51"/>
      <c r="G268" s="51"/>
      <c r="H268" s="56">
        <f aca="true" t="shared" si="38" ref="H268:L270">H269</f>
        <v>64060.6</v>
      </c>
      <c r="I268" s="56">
        <f t="shared" si="38"/>
        <v>0</v>
      </c>
      <c r="J268" s="56">
        <f t="shared" si="23"/>
        <v>64060.6</v>
      </c>
      <c r="K268" s="56">
        <f t="shared" si="38"/>
        <v>64060.4</v>
      </c>
      <c r="L268" s="56">
        <f t="shared" si="38"/>
        <v>0</v>
      </c>
      <c r="M268" s="108">
        <f t="shared" si="24"/>
        <v>64060.4</v>
      </c>
    </row>
    <row r="269" spans="2:13" ht="45">
      <c r="B269" s="118" t="s">
        <v>142</v>
      </c>
      <c r="C269" s="51" t="s">
        <v>75</v>
      </c>
      <c r="D269" s="51" t="s">
        <v>68</v>
      </c>
      <c r="E269" s="51" t="s">
        <v>293</v>
      </c>
      <c r="F269" s="51" t="s">
        <v>141</v>
      </c>
      <c r="G269" s="51"/>
      <c r="H269" s="56">
        <f t="shared" si="38"/>
        <v>64060.6</v>
      </c>
      <c r="I269" s="56">
        <f t="shared" si="38"/>
        <v>0</v>
      </c>
      <c r="J269" s="56">
        <f t="shared" si="23"/>
        <v>64060.6</v>
      </c>
      <c r="K269" s="56">
        <f t="shared" si="38"/>
        <v>64060.4</v>
      </c>
      <c r="L269" s="56">
        <f t="shared" si="38"/>
        <v>0</v>
      </c>
      <c r="M269" s="108">
        <f t="shared" si="24"/>
        <v>64060.4</v>
      </c>
    </row>
    <row r="270" spans="2:13" ht="15">
      <c r="B270" s="118" t="s">
        <v>144</v>
      </c>
      <c r="C270" s="51" t="s">
        <v>75</v>
      </c>
      <c r="D270" s="51" t="s">
        <v>68</v>
      </c>
      <c r="E270" s="51" t="s">
        <v>293</v>
      </c>
      <c r="F270" s="51" t="s">
        <v>143</v>
      </c>
      <c r="G270" s="51"/>
      <c r="H270" s="56">
        <f t="shared" si="38"/>
        <v>64060.6</v>
      </c>
      <c r="I270" s="56">
        <f t="shared" si="38"/>
        <v>0</v>
      </c>
      <c r="J270" s="56">
        <f t="shared" si="23"/>
        <v>64060.6</v>
      </c>
      <c r="K270" s="56">
        <f t="shared" si="38"/>
        <v>64060.4</v>
      </c>
      <c r="L270" s="56">
        <f t="shared" si="38"/>
        <v>0</v>
      </c>
      <c r="M270" s="108">
        <f t="shared" si="24"/>
        <v>64060.4</v>
      </c>
    </row>
    <row r="271" spans="2:13" ht="15">
      <c r="B271" s="119" t="s">
        <v>119</v>
      </c>
      <c r="C271" s="52" t="s">
        <v>75</v>
      </c>
      <c r="D271" s="52" t="s">
        <v>68</v>
      </c>
      <c r="E271" s="52" t="s">
        <v>293</v>
      </c>
      <c r="F271" s="52" t="s">
        <v>143</v>
      </c>
      <c r="G271" s="52" t="s">
        <v>103</v>
      </c>
      <c r="H271" s="58">
        <f>'вед.прил.10'!H68</f>
        <v>64060.6</v>
      </c>
      <c r="I271" s="58">
        <f>'вед.прил.10'!I68</f>
        <v>0</v>
      </c>
      <c r="J271" s="58">
        <f aca="true" t="shared" si="39" ref="J271:J334">H271+I271</f>
        <v>64060.6</v>
      </c>
      <c r="K271" s="58">
        <f>'вед.прил.10'!K68</f>
        <v>64060.4</v>
      </c>
      <c r="L271" s="58">
        <f>'вед.прил.10'!L68</f>
        <v>0</v>
      </c>
      <c r="M271" s="109">
        <f aca="true" t="shared" si="40" ref="M271:M334">K271+L271</f>
        <v>64060.4</v>
      </c>
    </row>
    <row r="272" spans="2:13" ht="75">
      <c r="B272" s="77" t="s">
        <v>188</v>
      </c>
      <c r="C272" s="51" t="s">
        <v>75</v>
      </c>
      <c r="D272" s="51" t="s">
        <v>68</v>
      </c>
      <c r="E272" s="51" t="s">
        <v>311</v>
      </c>
      <c r="F272" s="51"/>
      <c r="G272" s="51"/>
      <c r="H272" s="56">
        <f aca="true" t="shared" si="41" ref="H272:L276">H273</f>
        <v>150</v>
      </c>
      <c r="I272" s="56">
        <f t="shared" si="41"/>
        <v>0</v>
      </c>
      <c r="J272" s="56">
        <f t="shared" si="39"/>
        <v>150</v>
      </c>
      <c r="K272" s="56">
        <f t="shared" si="41"/>
        <v>0</v>
      </c>
      <c r="L272" s="56">
        <f t="shared" si="41"/>
        <v>0</v>
      </c>
      <c r="M272" s="108">
        <f t="shared" si="40"/>
        <v>0</v>
      </c>
    </row>
    <row r="273" spans="2:13" ht="60">
      <c r="B273" s="87" t="s">
        <v>189</v>
      </c>
      <c r="C273" s="51" t="s">
        <v>75</v>
      </c>
      <c r="D273" s="51" t="s">
        <v>68</v>
      </c>
      <c r="E273" s="51" t="s">
        <v>190</v>
      </c>
      <c r="F273" s="51"/>
      <c r="G273" s="51"/>
      <c r="H273" s="56">
        <f t="shared" si="41"/>
        <v>150</v>
      </c>
      <c r="I273" s="56">
        <f t="shared" si="41"/>
        <v>0</v>
      </c>
      <c r="J273" s="56">
        <f t="shared" si="39"/>
        <v>150</v>
      </c>
      <c r="K273" s="56">
        <f t="shared" si="41"/>
        <v>0</v>
      </c>
      <c r="L273" s="56">
        <f t="shared" si="41"/>
        <v>0</v>
      </c>
      <c r="M273" s="108">
        <f t="shared" si="40"/>
        <v>0</v>
      </c>
    </row>
    <row r="274" spans="2:13" ht="15">
      <c r="B274" s="77" t="s">
        <v>312</v>
      </c>
      <c r="C274" s="51" t="s">
        <v>75</v>
      </c>
      <c r="D274" s="51" t="s">
        <v>68</v>
      </c>
      <c r="E274" s="51" t="s">
        <v>191</v>
      </c>
      <c r="F274" s="51"/>
      <c r="G274" s="51"/>
      <c r="H274" s="56">
        <f t="shared" si="41"/>
        <v>150</v>
      </c>
      <c r="I274" s="56">
        <f t="shared" si="41"/>
        <v>0</v>
      </c>
      <c r="J274" s="56">
        <f t="shared" si="39"/>
        <v>150</v>
      </c>
      <c r="K274" s="56">
        <f t="shared" si="41"/>
        <v>0</v>
      </c>
      <c r="L274" s="56">
        <f t="shared" si="41"/>
        <v>0</v>
      </c>
      <c r="M274" s="108">
        <f t="shared" si="40"/>
        <v>0</v>
      </c>
    </row>
    <row r="275" spans="2:13" ht="45">
      <c r="B275" s="76" t="s">
        <v>142</v>
      </c>
      <c r="C275" s="51" t="s">
        <v>75</v>
      </c>
      <c r="D275" s="51" t="s">
        <v>68</v>
      </c>
      <c r="E275" s="51" t="s">
        <v>191</v>
      </c>
      <c r="F275" s="51" t="s">
        <v>141</v>
      </c>
      <c r="G275" s="51"/>
      <c r="H275" s="56">
        <f t="shared" si="41"/>
        <v>150</v>
      </c>
      <c r="I275" s="56">
        <f t="shared" si="41"/>
        <v>0</v>
      </c>
      <c r="J275" s="56">
        <f t="shared" si="39"/>
        <v>150</v>
      </c>
      <c r="K275" s="56">
        <f t="shared" si="41"/>
        <v>0</v>
      </c>
      <c r="L275" s="56">
        <f t="shared" si="41"/>
        <v>0</v>
      </c>
      <c r="M275" s="108">
        <f t="shared" si="40"/>
        <v>0</v>
      </c>
    </row>
    <row r="276" spans="2:13" ht="15">
      <c r="B276" s="76" t="s">
        <v>144</v>
      </c>
      <c r="C276" s="51" t="s">
        <v>75</v>
      </c>
      <c r="D276" s="51" t="s">
        <v>68</v>
      </c>
      <c r="E276" s="51" t="s">
        <v>191</v>
      </c>
      <c r="F276" s="51" t="s">
        <v>143</v>
      </c>
      <c r="G276" s="51"/>
      <c r="H276" s="56">
        <f t="shared" si="41"/>
        <v>150</v>
      </c>
      <c r="I276" s="56">
        <f t="shared" si="41"/>
        <v>0</v>
      </c>
      <c r="J276" s="56">
        <f t="shared" si="39"/>
        <v>150</v>
      </c>
      <c r="K276" s="56">
        <f t="shared" si="41"/>
        <v>0</v>
      </c>
      <c r="L276" s="56">
        <f t="shared" si="41"/>
        <v>0</v>
      </c>
      <c r="M276" s="108">
        <f t="shared" si="40"/>
        <v>0</v>
      </c>
    </row>
    <row r="277" spans="2:13" ht="15">
      <c r="B277" s="78" t="s">
        <v>119</v>
      </c>
      <c r="C277" s="52" t="s">
        <v>75</v>
      </c>
      <c r="D277" s="52" t="s">
        <v>68</v>
      </c>
      <c r="E277" s="52" t="s">
        <v>191</v>
      </c>
      <c r="F277" s="52" t="s">
        <v>143</v>
      </c>
      <c r="G277" s="52" t="s">
        <v>103</v>
      </c>
      <c r="H277" s="58">
        <f>'вед.прил.10'!H74</f>
        <v>150</v>
      </c>
      <c r="I277" s="58">
        <f>'вед.прил.10'!I74</f>
        <v>0</v>
      </c>
      <c r="J277" s="58">
        <f t="shared" si="39"/>
        <v>150</v>
      </c>
      <c r="K277" s="58">
        <f>'вед.прил.10'!K74</f>
        <v>0</v>
      </c>
      <c r="L277" s="58">
        <f>'вед.прил.10'!L74</f>
        <v>0</v>
      </c>
      <c r="M277" s="109">
        <f t="shared" si="40"/>
        <v>0</v>
      </c>
    </row>
    <row r="278" spans="2:13" ht="45">
      <c r="B278" s="77" t="s">
        <v>185</v>
      </c>
      <c r="C278" s="51" t="s">
        <v>75</v>
      </c>
      <c r="D278" s="51" t="s">
        <v>68</v>
      </c>
      <c r="E278" s="51" t="s">
        <v>28</v>
      </c>
      <c r="F278" s="51"/>
      <c r="G278" s="51"/>
      <c r="H278" s="56">
        <f aca="true" t="shared" si="42" ref="H278:L282">H279</f>
        <v>100</v>
      </c>
      <c r="I278" s="56">
        <f t="shared" si="42"/>
        <v>0</v>
      </c>
      <c r="J278" s="56">
        <f t="shared" si="39"/>
        <v>100</v>
      </c>
      <c r="K278" s="56">
        <f t="shared" si="42"/>
        <v>0</v>
      </c>
      <c r="L278" s="56">
        <f t="shared" si="42"/>
        <v>0</v>
      </c>
      <c r="M278" s="108">
        <f t="shared" si="40"/>
        <v>0</v>
      </c>
    </row>
    <row r="279" spans="2:13" ht="75">
      <c r="B279" s="87" t="s">
        <v>29</v>
      </c>
      <c r="C279" s="51" t="s">
        <v>75</v>
      </c>
      <c r="D279" s="51" t="s">
        <v>68</v>
      </c>
      <c r="E279" s="51" t="s">
        <v>30</v>
      </c>
      <c r="F279" s="51"/>
      <c r="G279" s="51"/>
      <c r="H279" s="56">
        <f t="shared" si="42"/>
        <v>100</v>
      </c>
      <c r="I279" s="56">
        <f t="shared" si="42"/>
        <v>0</v>
      </c>
      <c r="J279" s="56">
        <f t="shared" si="39"/>
        <v>100</v>
      </c>
      <c r="K279" s="56">
        <f t="shared" si="42"/>
        <v>0</v>
      </c>
      <c r="L279" s="56">
        <f t="shared" si="42"/>
        <v>0</v>
      </c>
      <c r="M279" s="108">
        <f t="shared" si="40"/>
        <v>0</v>
      </c>
    </row>
    <row r="280" spans="2:13" ht="15">
      <c r="B280" s="77" t="s">
        <v>312</v>
      </c>
      <c r="C280" s="51" t="s">
        <v>75</v>
      </c>
      <c r="D280" s="51" t="s">
        <v>68</v>
      </c>
      <c r="E280" s="51" t="s">
        <v>31</v>
      </c>
      <c r="F280" s="51"/>
      <c r="G280" s="51"/>
      <c r="H280" s="56">
        <f t="shared" si="42"/>
        <v>100</v>
      </c>
      <c r="I280" s="56">
        <f t="shared" si="42"/>
        <v>0</v>
      </c>
      <c r="J280" s="56">
        <f t="shared" si="39"/>
        <v>100</v>
      </c>
      <c r="K280" s="56">
        <f t="shared" si="42"/>
        <v>0</v>
      </c>
      <c r="L280" s="56">
        <f t="shared" si="42"/>
        <v>0</v>
      </c>
      <c r="M280" s="108">
        <f t="shared" si="40"/>
        <v>0</v>
      </c>
    </row>
    <row r="281" spans="2:13" ht="45">
      <c r="B281" s="76" t="s">
        <v>142</v>
      </c>
      <c r="C281" s="51" t="s">
        <v>75</v>
      </c>
      <c r="D281" s="51" t="s">
        <v>68</v>
      </c>
      <c r="E281" s="51" t="s">
        <v>31</v>
      </c>
      <c r="F281" s="51" t="s">
        <v>141</v>
      </c>
      <c r="G281" s="51"/>
      <c r="H281" s="56">
        <f t="shared" si="42"/>
        <v>100</v>
      </c>
      <c r="I281" s="56">
        <f t="shared" si="42"/>
        <v>0</v>
      </c>
      <c r="J281" s="56">
        <f t="shared" si="39"/>
        <v>100</v>
      </c>
      <c r="K281" s="56">
        <f t="shared" si="42"/>
        <v>0</v>
      </c>
      <c r="L281" s="56">
        <f t="shared" si="42"/>
        <v>0</v>
      </c>
      <c r="M281" s="108">
        <f t="shared" si="40"/>
        <v>0</v>
      </c>
    </row>
    <row r="282" spans="2:13" ht="15">
      <c r="B282" s="76" t="s">
        <v>144</v>
      </c>
      <c r="C282" s="51" t="s">
        <v>75</v>
      </c>
      <c r="D282" s="51" t="s">
        <v>68</v>
      </c>
      <c r="E282" s="51" t="s">
        <v>31</v>
      </c>
      <c r="F282" s="51" t="s">
        <v>143</v>
      </c>
      <c r="G282" s="51"/>
      <c r="H282" s="56">
        <f t="shared" si="42"/>
        <v>100</v>
      </c>
      <c r="I282" s="56">
        <f t="shared" si="42"/>
        <v>0</v>
      </c>
      <c r="J282" s="56">
        <f t="shared" si="39"/>
        <v>100</v>
      </c>
      <c r="K282" s="56">
        <f t="shared" si="42"/>
        <v>0</v>
      </c>
      <c r="L282" s="56">
        <f t="shared" si="42"/>
        <v>0</v>
      </c>
      <c r="M282" s="108">
        <f t="shared" si="40"/>
        <v>0</v>
      </c>
    </row>
    <row r="283" spans="2:13" ht="15">
      <c r="B283" s="78" t="s">
        <v>119</v>
      </c>
      <c r="C283" s="52" t="s">
        <v>75</v>
      </c>
      <c r="D283" s="52" t="s">
        <v>68</v>
      </c>
      <c r="E283" s="52" t="s">
        <v>31</v>
      </c>
      <c r="F283" s="52" t="s">
        <v>143</v>
      </c>
      <c r="G283" s="52" t="s">
        <v>103</v>
      </c>
      <c r="H283" s="58">
        <f>'вед.прил.10'!H80</f>
        <v>100</v>
      </c>
      <c r="I283" s="58">
        <f>'вед.прил.10'!I80</f>
        <v>0</v>
      </c>
      <c r="J283" s="58">
        <f t="shared" si="39"/>
        <v>100</v>
      </c>
      <c r="K283" s="58">
        <f>'вед.прил.10'!K80</f>
        <v>0</v>
      </c>
      <c r="L283" s="58">
        <f>'вед.прил.10'!L80</f>
        <v>0</v>
      </c>
      <c r="M283" s="109">
        <f t="shared" si="40"/>
        <v>0</v>
      </c>
    </row>
    <row r="284" spans="2:13" ht="14.25">
      <c r="B284" s="79" t="s">
        <v>61</v>
      </c>
      <c r="C284" s="53" t="s">
        <v>75</v>
      </c>
      <c r="D284" s="53" t="s">
        <v>74</v>
      </c>
      <c r="E284" s="53"/>
      <c r="F284" s="53"/>
      <c r="G284" s="53"/>
      <c r="H284" s="55">
        <f>H285+H290</f>
        <v>302489.10000000003</v>
      </c>
      <c r="I284" s="55">
        <f>I285+I290</f>
        <v>0</v>
      </c>
      <c r="J284" s="55">
        <f t="shared" si="39"/>
        <v>302489.10000000003</v>
      </c>
      <c r="K284" s="55">
        <f>K285+K290</f>
        <v>220557.8</v>
      </c>
      <c r="L284" s="55">
        <f>L285+L290</f>
        <v>0</v>
      </c>
      <c r="M284" s="107">
        <f t="shared" si="40"/>
        <v>220557.8</v>
      </c>
    </row>
    <row r="285" spans="2:13" ht="15">
      <c r="B285" s="118" t="s">
        <v>37</v>
      </c>
      <c r="C285" s="51" t="s">
        <v>75</v>
      </c>
      <c r="D285" s="51" t="s">
        <v>74</v>
      </c>
      <c r="E285" s="51" t="s">
        <v>283</v>
      </c>
      <c r="F285" s="51"/>
      <c r="G285" s="51"/>
      <c r="H285" s="56">
        <f>H286</f>
        <v>6733.9</v>
      </c>
      <c r="I285" s="56">
        <f>I286</f>
        <v>0</v>
      </c>
      <c r="J285" s="56">
        <f t="shared" si="39"/>
        <v>6733.9</v>
      </c>
      <c r="K285" s="56">
        <f>K286</f>
        <v>6733.9</v>
      </c>
      <c r="L285" s="56">
        <f>L286</f>
        <v>0</v>
      </c>
      <c r="M285" s="108">
        <f t="shared" si="40"/>
        <v>6733.9</v>
      </c>
    </row>
    <row r="286" spans="2:13" ht="45">
      <c r="B286" s="125" t="s">
        <v>307</v>
      </c>
      <c r="C286" s="51" t="s">
        <v>75</v>
      </c>
      <c r="D286" s="51" t="s">
        <v>74</v>
      </c>
      <c r="E286" s="122" t="s">
        <v>308</v>
      </c>
      <c r="F286" s="51"/>
      <c r="G286" s="51"/>
      <c r="H286" s="56">
        <f aca="true" t="shared" si="43" ref="H286:L288">H287</f>
        <v>6733.9</v>
      </c>
      <c r="I286" s="56">
        <f t="shared" si="43"/>
        <v>0</v>
      </c>
      <c r="J286" s="56">
        <f t="shared" si="39"/>
        <v>6733.9</v>
      </c>
      <c r="K286" s="56">
        <f t="shared" si="43"/>
        <v>6733.9</v>
      </c>
      <c r="L286" s="56">
        <f t="shared" si="43"/>
        <v>0</v>
      </c>
      <c r="M286" s="108">
        <f t="shared" si="40"/>
        <v>6733.9</v>
      </c>
    </row>
    <row r="287" spans="2:13" ht="45">
      <c r="B287" s="118" t="s">
        <v>142</v>
      </c>
      <c r="C287" s="51" t="s">
        <v>75</v>
      </c>
      <c r="D287" s="51" t="s">
        <v>74</v>
      </c>
      <c r="E287" s="122" t="s">
        <v>308</v>
      </c>
      <c r="F287" s="51" t="s">
        <v>141</v>
      </c>
      <c r="G287" s="51"/>
      <c r="H287" s="56">
        <f t="shared" si="43"/>
        <v>6733.9</v>
      </c>
      <c r="I287" s="56">
        <f t="shared" si="43"/>
        <v>0</v>
      </c>
      <c r="J287" s="56">
        <f t="shared" si="39"/>
        <v>6733.9</v>
      </c>
      <c r="K287" s="56">
        <f t="shared" si="43"/>
        <v>6733.9</v>
      </c>
      <c r="L287" s="56">
        <f t="shared" si="43"/>
        <v>0</v>
      </c>
      <c r="M287" s="108">
        <f t="shared" si="40"/>
        <v>6733.9</v>
      </c>
    </row>
    <row r="288" spans="2:13" ht="15">
      <c r="B288" s="118" t="s">
        <v>144</v>
      </c>
      <c r="C288" s="51" t="s">
        <v>75</v>
      </c>
      <c r="D288" s="51" t="s">
        <v>74</v>
      </c>
      <c r="E288" s="122" t="s">
        <v>308</v>
      </c>
      <c r="F288" s="51" t="s">
        <v>143</v>
      </c>
      <c r="G288" s="51"/>
      <c r="H288" s="56">
        <f t="shared" si="43"/>
        <v>6733.9</v>
      </c>
      <c r="I288" s="56">
        <f t="shared" si="43"/>
        <v>0</v>
      </c>
      <c r="J288" s="56">
        <f t="shared" si="39"/>
        <v>6733.9</v>
      </c>
      <c r="K288" s="56">
        <f t="shared" si="43"/>
        <v>6733.9</v>
      </c>
      <c r="L288" s="56">
        <f t="shared" si="43"/>
        <v>0</v>
      </c>
      <c r="M288" s="108">
        <f t="shared" si="40"/>
        <v>6733.9</v>
      </c>
    </row>
    <row r="289" spans="2:13" ht="15">
      <c r="B289" s="121" t="s">
        <v>120</v>
      </c>
      <c r="C289" s="52" t="s">
        <v>75</v>
      </c>
      <c r="D289" s="52" t="s">
        <v>74</v>
      </c>
      <c r="E289" s="123" t="s">
        <v>308</v>
      </c>
      <c r="F289" s="52" t="s">
        <v>143</v>
      </c>
      <c r="G289" s="52" t="s">
        <v>104</v>
      </c>
      <c r="H289" s="58">
        <f>'вед.прил.10'!H86</f>
        <v>6733.9</v>
      </c>
      <c r="I289" s="58">
        <f>'вед.прил.10'!I86</f>
        <v>0</v>
      </c>
      <c r="J289" s="58">
        <f t="shared" si="39"/>
        <v>6733.9</v>
      </c>
      <c r="K289" s="58">
        <f>'вед.прил.10'!K86</f>
        <v>6733.9</v>
      </c>
      <c r="L289" s="58">
        <f>'вед.прил.10'!L86</f>
        <v>0</v>
      </c>
      <c r="M289" s="109">
        <f t="shared" si="40"/>
        <v>6733.9</v>
      </c>
    </row>
    <row r="290" spans="2:13" ht="45">
      <c r="B290" s="76" t="s">
        <v>186</v>
      </c>
      <c r="C290" s="51" t="s">
        <v>75</v>
      </c>
      <c r="D290" s="51" t="s">
        <v>74</v>
      </c>
      <c r="E290" s="51" t="s">
        <v>289</v>
      </c>
      <c r="F290" s="51"/>
      <c r="G290" s="51"/>
      <c r="H290" s="56">
        <f>H291+H301+H307+H313</f>
        <v>295755.2</v>
      </c>
      <c r="I290" s="56">
        <f>I291+I301+I307+I313</f>
        <v>0</v>
      </c>
      <c r="J290" s="56">
        <f t="shared" si="39"/>
        <v>295755.2</v>
      </c>
      <c r="K290" s="56">
        <f>K291+K301+K307+K313</f>
        <v>213823.9</v>
      </c>
      <c r="L290" s="56">
        <f>L291+L301+L307+L313</f>
        <v>0</v>
      </c>
      <c r="M290" s="108">
        <f t="shared" si="40"/>
        <v>213823.9</v>
      </c>
    </row>
    <row r="291" spans="2:13" ht="36.75" customHeight="1">
      <c r="B291" s="76" t="s">
        <v>168</v>
      </c>
      <c r="C291" s="51" t="s">
        <v>75</v>
      </c>
      <c r="D291" s="51" t="s">
        <v>74</v>
      </c>
      <c r="E291" s="51" t="s">
        <v>294</v>
      </c>
      <c r="F291" s="51"/>
      <c r="G291" s="51"/>
      <c r="H291" s="56">
        <f>H292</f>
        <v>193540.8</v>
      </c>
      <c r="I291" s="56">
        <f>I292</f>
        <v>0</v>
      </c>
      <c r="J291" s="56">
        <f t="shared" si="39"/>
        <v>193540.8</v>
      </c>
      <c r="K291" s="56">
        <f>K292</f>
        <v>193540.8</v>
      </c>
      <c r="L291" s="56">
        <f>L292</f>
        <v>0</v>
      </c>
      <c r="M291" s="108">
        <f t="shared" si="40"/>
        <v>193540.8</v>
      </c>
    </row>
    <row r="292" spans="2:13" ht="90" customHeight="1">
      <c r="B292" s="125" t="s">
        <v>169</v>
      </c>
      <c r="C292" s="51" t="s">
        <v>75</v>
      </c>
      <c r="D292" s="51" t="s">
        <v>74</v>
      </c>
      <c r="E292" s="51" t="s">
        <v>295</v>
      </c>
      <c r="F292" s="51"/>
      <c r="G292" s="51"/>
      <c r="H292" s="56">
        <f>H293+H297</f>
        <v>193540.8</v>
      </c>
      <c r="I292" s="56">
        <f>I293+I297</f>
        <v>0</v>
      </c>
      <c r="J292" s="56">
        <f t="shared" si="39"/>
        <v>193540.8</v>
      </c>
      <c r="K292" s="56">
        <f>K293+K297</f>
        <v>193540.8</v>
      </c>
      <c r="L292" s="56">
        <f>L293+L297</f>
        <v>0</v>
      </c>
      <c r="M292" s="108">
        <f t="shared" si="40"/>
        <v>193540.8</v>
      </c>
    </row>
    <row r="293" spans="2:13" ht="193.5" customHeight="1">
      <c r="B293" s="125" t="s">
        <v>468</v>
      </c>
      <c r="C293" s="51" t="s">
        <v>75</v>
      </c>
      <c r="D293" s="51" t="s">
        <v>74</v>
      </c>
      <c r="E293" s="51" t="s">
        <v>310</v>
      </c>
      <c r="F293" s="51"/>
      <c r="G293" s="51"/>
      <c r="H293" s="56">
        <f aca="true" t="shared" si="44" ref="H293:L295">H294</f>
        <v>147693.5</v>
      </c>
      <c r="I293" s="56">
        <f t="shared" si="44"/>
        <v>0</v>
      </c>
      <c r="J293" s="56">
        <f t="shared" si="39"/>
        <v>147693.5</v>
      </c>
      <c r="K293" s="56">
        <f t="shared" si="44"/>
        <v>147693.5</v>
      </c>
      <c r="L293" s="56">
        <f t="shared" si="44"/>
        <v>0</v>
      </c>
      <c r="M293" s="108">
        <f t="shared" si="40"/>
        <v>147693.5</v>
      </c>
    </row>
    <row r="294" spans="2:13" ht="45">
      <c r="B294" s="118" t="s">
        <v>142</v>
      </c>
      <c r="C294" s="51" t="s">
        <v>75</v>
      </c>
      <c r="D294" s="51" t="s">
        <v>74</v>
      </c>
      <c r="E294" s="51" t="s">
        <v>310</v>
      </c>
      <c r="F294" s="51" t="s">
        <v>141</v>
      </c>
      <c r="G294" s="51"/>
      <c r="H294" s="56">
        <f t="shared" si="44"/>
        <v>147693.5</v>
      </c>
      <c r="I294" s="56">
        <f t="shared" si="44"/>
        <v>0</v>
      </c>
      <c r="J294" s="56">
        <f t="shared" si="39"/>
        <v>147693.5</v>
      </c>
      <c r="K294" s="56">
        <f t="shared" si="44"/>
        <v>147693.5</v>
      </c>
      <c r="L294" s="56">
        <f t="shared" si="44"/>
        <v>0</v>
      </c>
      <c r="M294" s="108">
        <f t="shared" si="40"/>
        <v>147693.5</v>
      </c>
    </row>
    <row r="295" spans="2:13" ht="15">
      <c r="B295" s="118" t="s">
        <v>144</v>
      </c>
      <c r="C295" s="51" t="s">
        <v>75</v>
      </c>
      <c r="D295" s="51" t="s">
        <v>74</v>
      </c>
      <c r="E295" s="51" t="s">
        <v>310</v>
      </c>
      <c r="F295" s="51" t="s">
        <v>143</v>
      </c>
      <c r="G295" s="51"/>
      <c r="H295" s="56">
        <f t="shared" si="44"/>
        <v>147693.5</v>
      </c>
      <c r="I295" s="56">
        <f t="shared" si="44"/>
        <v>0</v>
      </c>
      <c r="J295" s="56">
        <f t="shared" si="39"/>
        <v>147693.5</v>
      </c>
      <c r="K295" s="56">
        <f t="shared" si="44"/>
        <v>147693.5</v>
      </c>
      <c r="L295" s="56">
        <f t="shared" si="44"/>
        <v>0</v>
      </c>
      <c r="M295" s="108">
        <f t="shared" si="40"/>
        <v>147693.5</v>
      </c>
    </row>
    <row r="296" spans="2:13" ht="15">
      <c r="B296" s="121" t="s">
        <v>120</v>
      </c>
      <c r="C296" s="52" t="s">
        <v>75</v>
      </c>
      <c r="D296" s="52" t="s">
        <v>74</v>
      </c>
      <c r="E296" s="52" t="s">
        <v>310</v>
      </c>
      <c r="F296" s="52" t="s">
        <v>143</v>
      </c>
      <c r="G296" s="52" t="s">
        <v>104</v>
      </c>
      <c r="H296" s="58">
        <f>'вед.прил.10'!H93</f>
        <v>147693.5</v>
      </c>
      <c r="I296" s="58">
        <f>'вед.прил.10'!I93</f>
        <v>0</v>
      </c>
      <c r="J296" s="58">
        <f t="shared" si="39"/>
        <v>147693.5</v>
      </c>
      <c r="K296" s="58">
        <f>'вед.прил.10'!K93</f>
        <v>147693.5</v>
      </c>
      <c r="L296" s="58">
        <f>'вед.прил.10'!L93</f>
        <v>0</v>
      </c>
      <c r="M296" s="109">
        <f t="shared" si="40"/>
        <v>147693.5</v>
      </c>
    </row>
    <row r="297" spans="2:13" ht="15">
      <c r="B297" s="118" t="s">
        <v>312</v>
      </c>
      <c r="C297" s="51" t="s">
        <v>75</v>
      </c>
      <c r="D297" s="51" t="s">
        <v>74</v>
      </c>
      <c r="E297" s="51" t="s">
        <v>296</v>
      </c>
      <c r="F297" s="51"/>
      <c r="G297" s="51"/>
      <c r="H297" s="56">
        <f aca="true" t="shared" si="45" ref="H297:L299">H298</f>
        <v>45847.3</v>
      </c>
      <c r="I297" s="56">
        <f t="shared" si="45"/>
        <v>0</v>
      </c>
      <c r="J297" s="56">
        <f t="shared" si="39"/>
        <v>45847.3</v>
      </c>
      <c r="K297" s="56">
        <f t="shared" si="45"/>
        <v>45847.3</v>
      </c>
      <c r="L297" s="56">
        <f t="shared" si="45"/>
        <v>0</v>
      </c>
      <c r="M297" s="108">
        <f t="shared" si="40"/>
        <v>45847.3</v>
      </c>
    </row>
    <row r="298" spans="2:13" ht="45">
      <c r="B298" s="118" t="s">
        <v>142</v>
      </c>
      <c r="C298" s="51" t="s">
        <v>75</v>
      </c>
      <c r="D298" s="51" t="s">
        <v>74</v>
      </c>
      <c r="E298" s="51" t="s">
        <v>296</v>
      </c>
      <c r="F298" s="51" t="s">
        <v>141</v>
      </c>
      <c r="G298" s="51"/>
      <c r="H298" s="56">
        <f t="shared" si="45"/>
        <v>45847.3</v>
      </c>
      <c r="I298" s="56">
        <f t="shared" si="45"/>
        <v>0</v>
      </c>
      <c r="J298" s="56">
        <f t="shared" si="39"/>
        <v>45847.3</v>
      </c>
      <c r="K298" s="56">
        <f t="shared" si="45"/>
        <v>45847.3</v>
      </c>
      <c r="L298" s="56">
        <f t="shared" si="45"/>
        <v>0</v>
      </c>
      <c r="M298" s="108">
        <f t="shared" si="40"/>
        <v>45847.3</v>
      </c>
    </row>
    <row r="299" spans="2:13" ht="15">
      <c r="B299" s="118" t="s">
        <v>144</v>
      </c>
      <c r="C299" s="51" t="s">
        <v>75</v>
      </c>
      <c r="D299" s="51" t="s">
        <v>74</v>
      </c>
      <c r="E299" s="51" t="s">
        <v>296</v>
      </c>
      <c r="F299" s="51" t="s">
        <v>143</v>
      </c>
      <c r="G299" s="51"/>
      <c r="H299" s="56">
        <f t="shared" si="45"/>
        <v>45847.3</v>
      </c>
      <c r="I299" s="56">
        <f t="shared" si="45"/>
        <v>0</v>
      </c>
      <c r="J299" s="56">
        <f t="shared" si="39"/>
        <v>45847.3</v>
      </c>
      <c r="K299" s="56">
        <f t="shared" si="45"/>
        <v>45847.3</v>
      </c>
      <c r="L299" s="56">
        <f t="shared" si="45"/>
        <v>0</v>
      </c>
      <c r="M299" s="108">
        <f t="shared" si="40"/>
        <v>45847.3</v>
      </c>
    </row>
    <row r="300" spans="2:13" ht="15">
      <c r="B300" s="119" t="s">
        <v>119</v>
      </c>
      <c r="C300" s="52" t="s">
        <v>75</v>
      </c>
      <c r="D300" s="52" t="s">
        <v>74</v>
      </c>
      <c r="E300" s="52" t="s">
        <v>296</v>
      </c>
      <c r="F300" s="52" t="s">
        <v>143</v>
      </c>
      <c r="G300" s="52" t="s">
        <v>103</v>
      </c>
      <c r="H300" s="58">
        <f>'вед.прил.10'!H97</f>
        <v>45847.3</v>
      </c>
      <c r="I300" s="58">
        <f>'вед.прил.10'!I97</f>
        <v>0</v>
      </c>
      <c r="J300" s="58">
        <f t="shared" si="39"/>
        <v>45847.3</v>
      </c>
      <c r="K300" s="58">
        <f>'вед.прил.10'!K97</f>
        <v>45847.3</v>
      </c>
      <c r="L300" s="58">
        <f>'вед.прил.10'!L97</f>
        <v>0</v>
      </c>
      <c r="M300" s="109">
        <f t="shared" si="40"/>
        <v>45847.3</v>
      </c>
    </row>
    <row r="301" spans="2:13" ht="45">
      <c r="B301" s="77" t="s">
        <v>172</v>
      </c>
      <c r="C301" s="51" t="s">
        <v>75</v>
      </c>
      <c r="D301" s="51" t="s">
        <v>74</v>
      </c>
      <c r="E301" s="51" t="s">
        <v>27</v>
      </c>
      <c r="F301" s="51"/>
      <c r="G301" s="51"/>
      <c r="H301" s="56">
        <f aca="true" t="shared" si="46" ref="H301:L305">H302</f>
        <v>2117.5</v>
      </c>
      <c r="I301" s="56">
        <f t="shared" si="46"/>
        <v>0</v>
      </c>
      <c r="J301" s="56">
        <f t="shared" si="39"/>
        <v>2117.5</v>
      </c>
      <c r="K301" s="56">
        <f t="shared" si="46"/>
        <v>2117.5</v>
      </c>
      <c r="L301" s="56">
        <f t="shared" si="46"/>
        <v>0</v>
      </c>
      <c r="M301" s="108">
        <f t="shared" si="40"/>
        <v>2117.5</v>
      </c>
    </row>
    <row r="302" spans="2:13" ht="30">
      <c r="B302" s="83" t="s">
        <v>449</v>
      </c>
      <c r="C302" s="51" t="s">
        <v>75</v>
      </c>
      <c r="D302" s="51" t="s">
        <v>74</v>
      </c>
      <c r="E302" s="51" t="s">
        <v>174</v>
      </c>
      <c r="F302" s="51"/>
      <c r="G302" s="51"/>
      <c r="H302" s="56">
        <f t="shared" si="46"/>
        <v>2117.5</v>
      </c>
      <c r="I302" s="56">
        <f t="shared" si="46"/>
        <v>0</v>
      </c>
      <c r="J302" s="56">
        <f t="shared" si="39"/>
        <v>2117.5</v>
      </c>
      <c r="K302" s="56">
        <f t="shared" si="46"/>
        <v>2117.5</v>
      </c>
      <c r="L302" s="56">
        <f t="shared" si="46"/>
        <v>0</v>
      </c>
      <c r="M302" s="108">
        <f t="shared" si="40"/>
        <v>2117.5</v>
      </c>
    </row>
    <row r="303" spans="2:13" ht="15">
      <c r="B303" s="81" t="s">
        <v>312</v>
      </c>
      <c r="C303" s="51" t="s">
        <v>75</v>
      </c>
      <c r="D303" s="51" t="s">
        <v>74</v>
      </c>
      <c r="E303" s="51" t="s">
        <v>175</v>
      </c>
      <c r="F303" s="51"/>
      <c r="G303" s="51"/>
      <c r="H303" s="56">
        <f t="shared" si="46"/>
        <v>2117.5</v>
      </c>
      <c r="I303" s="56">
        <f t="shared" si="46"/>
        <v>0</v>
      </c>
      <c r="J303" s="56">
        <f t="shared" si="39"/>
        <v>2117.5</v>
      </c>
      <c r="K303" s="56">
        <f t="shared" si="46"/>
        <v>2117.5</v>
      </c>
      <c r="L303" s="56">
        <f t="shared" si="46"/>
        <v>0</v>
      </c>
      <c r="M303" s="108">
        <f t="shared" si="40"/>
        <v>2117.5</v>
      </c>
    </row>
    <row r="304" spans="2:13" ht="45">
      <c r="B304" s="76" t="s">
        <v>142</v>
      </c>
      <c r="C304" s="51" t="s">
        <v>75</v>
      </c>
      <c r="D304" s="51" t="s">
        <v>74</v>
      </c>
      <c r="E304" s="51" t="s">
        <v>175</v>
      </c>
      <c r="F304" s="51" t="s">
        <v>141</v>
      </c>
      <c r="G304" s="51"/>
      <c r="H304" s="56">
        <f t="shared" si="46"/>
        <v>2117.5</v>
      </c>
      <c r="I304" s="56">
        <f t="shared" si="46"/>
        <v>0</v>
      </c>
      <c r="J304" s="56">
        <f t="shared" si="39"/>
        <v>2117.5</v>
      </c>
      <c r="K304" s="56">
        <f t="shared" si="46"/>
        <v>2117.5</v>
      </c>
      <c r="L304" s="56">
        <f t="shared" si="46"/>
        <v>0</v>
      </c>
      <c r="M304" s="108">
        <f t="shared" si="40"/>
        <v>2117.5</v>
      </c>
    </row>
    <row r="305" spans="2:13" ht="15">
      <c r="B305" s="76" t="s">
        <v>144</v>
      </c>
      <c r="C305" s="51" t="s">
        <v>75</v>
      </c>
      <c r="D305" s="51" t="s">
        <v>74</v>
      </c>
      <c r="E305" s="51" t="s">
        <v>175</v>
      </c>
      <c r="F305" s="51" t="s">
        <v>143</v>
      </c>
      <c r="G305" s="51"/>
      <c r="H305" s="56">
        <f t="shared" si="46"/>
        <v>2117.5</v>
      </c>
      <c r="I305" s="56">
        <f t="shared" si="46"/>
        <v>0</v>
      </c>
      <c r="J305" s="56">
        <f t="shared" si="39"/>
        <v>2117.5</v>
      </c>
      <c r="K305" s="56">
        <f t="shared" si="46"/>
        <v>2117.5</v>
      </c>
      <c r="L305" s="56">
        <f t="shared" si="46"/>
        <v>0</v>
      </c>
      <c r="M305" s="108">
        <f t="shared" si="40"/>
        <v>2117.5</v>
      </c>
    </row>
    <row r="306" spans="2:13" ht="17.25" customHeight="1">
      <c r="B306" s="78" t="s">
        <v>119</v>
      </c>
      <c r="C306" s="52" t="s">
        <v>75</v>
      </c>
      <c r="D306" s="52" t="s">
        <v>74</v>
      </c>
      <c r="E306" s="52" t="s">
        <v>175</v>
      </c>
      <c r="F306" s="52" t="s">
        <v>143</v>
      </c>
      <c r="G306" s="52" t="s">
        <v>103</v>
      </c>
      <c r="H306" s="58">
        <f>'вед.прил.10'!H103</f>
        <v>2117.5</v>
      </c>
      <c r="I306" s="58">
        <f>'вед.прил.10'!I103</f>
        <v>0</v>
      </c>
      <c r="J306" s="58">
        <f t="shared" si="39"/>
        <v>2117.5</v>
      </c>
      <c r="K306" s="58">
        <f>'вед.прил.10'!K103</f>
        <v>2117.5</v>
      </c>
      <c r="L306" s="58">
        <f>'вед.прил.10'!L103</f>
        <v>0</v>
      </c>
      <c r="M306" s="109">
        <f t="shared" si="40"/>
        <v>2117.5</v>
      </c>
    </row>
    <row r="307" spans="2:13" ht="43.5" customHeight="1">
      <c r="B307" s="77" t="s">
        <v>176</v>
      </c>
      <c r="C307" s="51" t="s">
        <v>75</v>
      </c>
      <c r="D307" s="51" t="s">
        <v>74</v>
      </c>
      <c r="E307" s="51" t="s">
        <v>273</v>
      </c>
      <c r="F307" s="51"/>
      <c r="G307" s="51"/>
      <c r="H307" s="56">
        <f>H308</f>
        <v>18165.6</v>
      </c>
      <c r="I307" s="56">
        <f>I308</f>
        <v>0</v>
      </c>
      <c r="J307" s="56">
        <f t="shared" si="39"/>
        <v>18165.6</v>
      </c>
      <c r="K307" s="56">
        <f>K308</f>
        <v>18165.6</v>
      </c>
      <c r="L307" s="56">
        <f>L308</f>
        <v>0</v>
      </c>
      <c r="M307" s="108">
        <f t="shared" si="40"/>
        <v>18165.6</v>
      </c>
    </row>
    <row r="308" spans="2:13" ht="63" customHeight="1">
      <c r="B308" s="77" t="s">
        <v>177</v>
      </c>
      <c r="C308" s="51" t="s">
        <v>75</v>
      </c>
      <c r="D308" s="51" t="s">
        <v>74</v>
      </c>
      <c r="E308" s="51" t="s">
        <v>275</v>
      </c>
      <c r="F308" s="51"/>
      <c r="G308" s="51"/>
      <c r="H308" s="56">
        <f>H309</f>
        <v>18165.6</v>
      </c>
      <c r="I308" s="56">
        <f>I309</f>
        <v>0</v>
      </c>
      <c r="J308" s="56">
        <f t="shared" si="39"/>
        <v>18165.6</v>
      </c>
      <c r="K308" s="56">
        <f>K309</f>
        <v>18165.6</v>
      </c>
      <c r="L308" s="56">
        <f>L309</f>
        <v>0</v>
      </c>
      <c r="M308" s="108">
        <f t="shared" si="40"/>
        <v>18165.6</v>
      </c>
    </row>
    <row r="309" spans="2:13" ht="15">
      <c r="B309" s="137" t="s">
        <v>312</v>
      </c>
      <c r="C309" s="51" t="s">
        <v>75</v>
      </c>
      <c r="D309" s="51" t="s">
        <v>74</v>
      </c>
      <c r="E309" s="51" t="s">
        <v>437</v>
      </c>
      <c r="F309" s="51"/>
      <c r="G309" s="51"/>
      <c r="H309" s="56">
        <f aca="true" t="shared" si="47" ref="H309:L311">H310</f>
        <v>18165.6</v>
      </c>
      <c r="I309" s="56">
        <f t="shared" si="47"/>
        <v>0</v>
      </c>
      <c r="J309" s="56">
        <f t="shared" si="39"/>
        <v>18165.6</v>
      </c>
      <c r="K309" s="56">
        <f t="shared" si="47"/>
        <v>18165.6</v>
      </c>
      <c r="L309" s="56">
        <f t="shared" si="47"/>
        <v>0</v>
      </c>
      <c r="M309" s="108">
        <f t="shared" si="40"/>
        <v>18165.6</v>
      </c>
    </row>
    <row r="310" spans="2:13" ht="45">
      <c r="B310" s="76" t="s">
        <v>142</v>
      </c>
      <c r="C310" s="51" t="s">
        <v>75</v>
      </c>
      <c r="D310" s="51" t="s">
        <v>74</v>
      </c>
      <c r="E310" s="51" t="s">
        <v>437</v>
      </c>
      <c r="F310" s="51" t="s">
        <v>141</v>
      </c>
      <c r="G310" s="51"/>
      <c r="H310" s="56">
        <f t="shared" si="47"/>
        <v>18165.6</v>
      </c>
      <c r="I310" s="56">
        <f t="shared" si="47"/>
        <v>0</v>
      </c>
      <c r="J310" s="56">
        <f t="shared" si="39"/>
        <v>18165.6</v>
      </c>
      <c r="K310" s="56">
        <f t="shared" si="47"/>
        <v>18165.6</v>
      </c>
      <c r="L310" s="56">
        <f t="shared" si="47"/>
        <v>0</v>
      </c>
      <c r="M310" s="108">
        <f t="shared" si="40"/>
        <v>18165.6</v>
      </c>
    </row>
    <row r="311" spans="2:13" ht="15">
      <c r="B311" s="76" t="s">
        <v>144</v>
      </c>
      <c r="C311" s="51" t="s">
        <v>75</v>
      </c>
      <c r="D311" s="51" t="s">
        <v>74</v>
      </c>
      <c r="E311" s="51" t="s">
        <v>437</v>
      </c>
      <c r="F311" s="51" t="s">
        <v>143</v>
      </c>
      <c r="G311" s="51"/>
      <c r="H311" s="56">
        <f t="shared" si="47"/>
        <v>18165.6</v>
      </c>
      <c r="I311" s="56">
        <f t="shared" si="47"/>
        <v>0</v>
      </c>
      <c r="J311" s="56">
        <f t="shared" si="39"/>
        <v>18165.6</v>
      </c>
      <c r="K311" s="56">
        <f t="shared" si="47"/>
        <v>18165.6</v>
      </c>
      <c r="L311" s="56">
        <f t="shared" si="47"/>
        <v>0</v>
      </c>
      <c r="M311" s="108">
        <f t="shared" si="40"/>
        <v>18165.6</v>
      </c>
    </row>
    <row r="312" spans="2:13" ht="15">
      <c r="B312" s="78" t="s">
        <v>119</v>
      </c>
      <c r="C312" s="52" t="s">
        <v>75</v>
      </c>
      <c r="D312" s="52" t="s">
        <v>74</v>
      </c>
      <c r="E312" s="52" t="s">
        <v>437</v>
      </c>
      <c r="F312" s="52" t="s">
        <v>143</v>
      </c>
      <c r="G312" s="52" t="s">
        <v>103</v>
      </c>
      <c r="H312" s="58">
        <f>'вед.прил.10'!H109</f>
        <v>18165.6</v>
      </c>
      <c r="I312" s="58">
        <f>'вед.прил.10'!I109</f>
        <v>0</v>
      </c>
      <c r="J312" s="58">
        <f t="shared" si="39"/>
        <v>18165.6</v>
      </c>
      <c r="K312" s="58">
        <f>'вед.прил.10'!K109</f>
        <v>18165.6</v>
      </c>
      <c r="L312" s="58">
        <f>'вед.прил.10'!L109</f>
        <v>0</v>
      </c>
      <c r="M312" s="109">
        <f t="shared" si="40"/>
        <v>18165.6</v>
      </c>
    </row>
    <row r="313" spans="2:13" ht="45">
      <c r="B313" s="77" t="s">
        <v>182</v>
      </c>
      <c r="C313" s="51" t="s">
        <v>75</v>
      </c>
      <c r="D313" s="51" t="s">
        <v>74</v>
      </c>
      <c r="E313" s="51" t="s">
        <v>21</v>
      </c>
      <c r="F313" s="51"/>
      <c r="G313" s="51"/>
      <c r="H313" s="56">
        <f>H314</f>
        <v>81931.3</v>
      </c>
      <c r="I313" s="56">
        <f>I314</f>
        <v>0</v>
      </c>
      <c r="J313" s="56">
        <f t="shared" si="39"/>
        <v>81931.3</v>
      </c>
      <c r="K313" s="56">
        <f>K314</f>
        <v>0</v>
      </c>
      <c r="L313" s="56">
        <f>L314</f>
        <v>0</v>
      </c>
      <c r="M313" s="108">
        <f t="shared" si="40"/>
        <v>0</v>
      </c>
    </row>
    <row r="314" spans="2:13" ht="72.75" customHeight="1">
      <c r="B314" s="77" t="s">
        <v>440</v>
      </c>
      <c r="C314" s="51" t="s">
        <v>75</v>
      </c>
      <c r="D314" s="51" t="s">
        <v>74</v>
      </c>
      <c r="E314" s="51" t="s">
        <v>441</v>
      </c>
      <c r="F314" s="51"/>
      <c r="G314" s="51"/>
      <c r="H314" s="56">
        <f>H315+H319</f>
        <v>81931.3</v>
      </c>
      <c r="I314" s="56">
        <f>I315+I319</f>
        <v>0</v>
      </c>
      <c r="J314" s="56">
        <f t="shared" si="39"/>
        <v>81931.3</v>
      </c>
      <c r="K314" s="56">
        <f>K315+K319</f>
        <v>0</v>
      </c>
      <c r="L314" s="56">
        <f>L315+L319</f>
        <v>0</v>
      </c>
      <c r="M314" s="108">
        <f t="shared" si="40"/>
        <v>0</v>
      </c>
    </row>
    <row r="315" spans="2:13" ht="15">
      <c r="B315" s="77" t="s">
        <v>312</v>
      </c>
      <c r="C315" s="51" t="s">
        <v>75</v>
      </c>
      <c r="D315" s="51" t="s">
        <v>74</v>
      </c>
      <c r="E315" s="51" t="s">
        <v>442</v>
      </c>
      <c r="F315" s="51"/>
      <c r="G315" s="51"/>
      <c r="H315" s="56">
        <f aca="true" t="shared" si="48" ref="H315:L317">H316</f>
        <v>78000</v>
      </c>
      <c r="I315" s="56">
        <f t="shared" si="48"/>
        <v>0</v>
      </c>
      <c r="J315" s="56">
        <f t="shared" si="39"/>
        <v>78000</v>
      </c>
      <c r="K315" s="56">
        <f t="shared" si="48"/>
        <v>0</v>
      </c>
      <c r="L315" s="56">
        <f t="shared" si="48"/>
        <v>0</v>
      </c>
      <c r="M315" s="108">
        <f t="shared" si="40"/>
        <v>0</v>
      </c>
    </row>
    <row r="316" spans="2:13" ht="30">
      <c r="B316" s="76" t="s">
        <v>429</v>
      </c>
      <c r="C316" s="51" t="s">
        <v>75</v>
      </c>
      <c r="D316" s="51" t="s">
        <v>74</v>
      </c>
      <c r="E316" s="51" t="s">
        <v>442</v>
      </c>
      <c r="F316" s="51" t="s">
        <v>238</v>
      </c>
      <c r="G316" s="51"/>
      <c r="H316" s="56">
        <f t="shared" si="48"/>
        <v>78000</v>
      </c>
      <c r="I316" s="56">
        <f t="shared" si="48"/>
        <v>0</v>
      </c>
      <c r="J316" s="56">
        <f t="shared" si="39"/>
        <v>78000</v>
      </c>
      <c r="K316" s="56">
        <f t="shared" si="48"/>
        <v>0</v>
      </c>
      <c r="L316" s="56">
        <f t="shared" si="48"/>
        <v>0</v>
      </c>
      <c r="M316" s="108">
        <f t="shared" si="40"/>
        <v>0</v>
      </c>
    </row>
    <row r="317" spans="2:13" ht="15">
      <c r="B317" s="76" t="s">
        <v>268</v>
      </c>
      <c r="C317" s="51" t="s">
        <v>75</v>
      </c>
      <c r="D317" s="51" t="s">
        <v>74</v>
      </c>
      <c r="E317" s="51" t="s">
        <v>442</v>
      </c>
      <c r="F317" s="51" t="s">
        <v>33</v>
      </c>
      <c r="G317" s="51"/>
      <c r="H317" s="56">
        <f t="shared" si="48"/>
        <v>78000</v>
      </c>
      <c r="I317" s="56">
        <f t="shared" si="48"/>
        <v>0</v>
      </c>
      <c r="J317" s="56">
        <f t="shared" si="39"/>
        <v>78000</v>
      </c>
      <c r="K317" s="56">
        <f t="shared" si="48"/>
        <v>0</v>
      </c>
      <c r="L317" s="56">
        <f t="shared" si="48"/>
        <v>0</v>
      </c>
      <c r="M317" s="108">
        <f t="shared" si="40"/>
        <v>0</v>
      </c>
    </row>
    <row r="318" spans="2:13" ht="15">
      <c r="B318" s="78" t="s">
        <v>120</v>
      </c>
      <c r="C318" s="52" t="s">
        <v>75</v>
      </c>
      <c r="D318" s="52" t="s">
        <v>74</v>
      </c>
      <c r="E318" s="52" t="s">
        <v>442</v>
      </c>
      <c r="F318" s="52" t="s">
        <v>33</v>
      </c>
      <c r="G318" s="52" t="s">
        <v>104</v>
      </c>
      <c r="H318" s="58">
        <f>'вед.прил.10'!H229</f>
        <v>78000</v>
      </c>
      <c r="I318" s="58">
        <f>'вед.прил.10'!I229</f>
        <v>0</v>
      </c>
      <c r="J318" s="58">
        <f t="shared" si="39"/>
        <v>78000</v>
      </c>
      <c r="K318" s="58">
        <f>'вед.прил.10'!K229</f>
        <v>0</v>
      </c>
      <c r="L318" s="58">
        <f>'вед.прил.10'!L229</f>
        <v>0</v>
      </c>
      <c r="M318" s="109">
        <f t="shared" si="40"/>
        <v>0</v>
      </c>
    </row>
    <row r="319" spans="2:13" ht="15">
      <c r="B319" s="77" t="s">
        <v>312</v>
      </c>
      <c r="C319" s="51" t="s">
        <v>75</v>
      </c>
      <c r="D319" s="51" t="s">
        <v>74</v>
      </c>
      <c r="E319" s="51" t="s">
        <v>443</v>
      </c>
      <c r="F319" s="51"/>
      <c r="G319" s="51"/>
      <c r="H319" s="56">
        <f aca="true" t="shared" si="49" ref="H319:L321">H320</f>
        <v>3931.3</v>
      </c>
      <c r="I319" s="56">
        <f t="shared" si="49"/>
        <v>0</v>
      </c>
      <c r="J319" s="56">
        <f t="shared" si="39"/>
        <v>3931.3</v>
      </c>
      <c r="K319" s="56">
        <f t="shared" si="49"/>
        <v>0</v>
      </c>
      <c r="L319" s="56">
        <f t="shared" si="49"/>
        <v>0</v>
      </c>
      <c r="M319" s="108">
        <f t="shared" si="40"/>
        <v>0</v>
      </c>
    </row>
    <row r="320" spans="2:13" ht="30">
      <c r="B320" s="76" t="s">
        <v>429</v>
      </c>
      <c r="C320" s="51" t="s">
        <v>75</v>
      </c>
      <c r="D320" s="51" t="s">
        <v>74</v>
      </c>
      <c r="E320" s="51" t="s">
        <v>443</v>
      </c>
      <c r="F320" s="51" t="s">
        <v>238</v>
      </c>
      <c r="G320" s="51"/>
      <c r="H320" s="56">
        <f t="shared" si="49"/>
        <v>3931.3</v>
      </c>
      <c r="I320" s="56">
        <f t="shared" si="49"/>
        <v>0</v>
      </c>
      <c r="J320" s="56">
        <f t="shared" si="39"/>
        <v>3931.3</v>
      </c>
      <c r="K320" s="56">
        <f t="shared" si="49"/>
        <v>0</v>
      </c>
      <c r="L320" s="56">
        <f t="shared" si="49"/>
        <v>0</v>
      </c>
      <c r="M320" s="108">
        <f t="shared" si="40"/>
        <v>0</v>
      </c>
    </row>
    <row r="321" spans="2:13" ht="15">
      <c r="B321" s="76" t="s">
        <v>268</v>
      </c>
      <c r="C321" s="51" t="s">
        <v>75</v>
      </c>
      <c r="D321" s="51" t="s">
        <v>74</v>
      </c>
      <c r="E321" s="51" t="s">
        <v>443</v>
      </c>
      <c r="F321" s="51" t="s">
        <v>33</v>
      </c>
      <c r="G321" s="51"/>
      <c r="H321" s="56">
        <f t="shared" si="49"/>
        <v>3931.3</v>
      </c>
      <c r="I321" s="56">
        <f t="shared" si="49"/>
        <v>0</v>
      </c>
      <c r="J321" s="56">
        <f t="shared" si="39"/>
        <v>3931.3</v>
      </c>
      <c r="K321" s="56">
        <f t="shared" si="49"/>
        <v>0</v>
      </c>
      <c r="L321" s="56">
        <f t="shared" si="49"/>
        <v>0</v>
      </c>
      <c r="M321" s="108">
        <f t="shared" si="40"/>
        <v>0</v>
      </c>
    </row>
    <row r="322" spans="2:13" ht="15">
      <c r="B322" s="78" t="s">
        <v>119</v>
      </c>
      <c r="C322" s="52" t="s">
        <v>75</v>
      </c>
      <c r="D322" s="52" t="s">
        <v>74</v>
      </c>
      <c r="E322" s="52" t="s">
        <v>443</v>
      </c>
      <c r="F322" s="52" t="s">
        <v>33</v>
      </c>
      <c r="G322" s="52" t="s">
        <v>103</v>
      </c>
      <c r="H322" s="58">
        <f>'вед.прил.10'!H233</f>
        <v>3931.3</v>
      </c>
      <c r="I322" s="58">
        <f>'вед.прил.10'!I233</f>
        <v>0</v>
      </c>
      <c r="J322" s="58">
        <f t="shared" si="39"/>
        <v>3931.3</v>
      </c>
      <c r="K322" s="58">
        <f>'вед.прил.10'!K233</f>
        <v>0</v>
      </c>
      <c r="L322" s="58">
        <f>'вед.прил.10'!L233</f>
        <v>0</v>
      </c>
      <c r="M322" s="109">
        <f t="shared" si="40"/>
        <v>0</v>
      </c>
    </row>
    <row r="323" spans="2:13" ht="14.25">
      <c r="B323" s="79" t="s">
        <v>445</v>
      </c>
      <c r="C323" s="53" t="s">
        <v>75</v>
      </c>
      <c r="D323" s="53" t="s">
        <v>69</v>
      </c>
      <c r="E323" s="53"/>
      <c r="F323" s="53"/>
      <c r="G323" s="53"/>
      <c r="H323" s="55">
        <f>H324+H331+H338</f>
        <v>39343</v>
      </c>
      <c r="I323" s="55">
        <f>I324+I331+I338</f>
        <v>0</v>
      </c>
      <c r="J323" s="55">
        <f t="shared" si="39"/>
        <v>39343</v>
      </c>
      <c r="K323" s="55">
        <f>K324+K331+K338</f>
        <v>39343</v>
      </c>
      <c r="L323" s="55">
        <f>L324+L331+L338</f>
        <v>0</v>
      </c>
      <c r="M323" s="107">
        <f t="shared" si="40"/>
        <v>39343</v>
      </c>
    </row>
    <row r="324" spans="2:13" ht="45">
      <c r="B324" s="76" t="s">
        <v>186</v>
      </c>
      <c r="C324" s="51" t="s">
        <v>75</v>
      </c>
      <c r="D324" s="51" t="s">
        <v>69</v>
      </c>
      <c r="E324" s="51" t="s">
        <v>289</v>
      </c>
      <c r="F324" s="51"/>
      <c r="G324" s="51"/>
      <c r="H324" s="56">
        <f aca="true" t="shared" si="50" ref="H324:L329">H325</f>
        <v>7335.4</v>
      </c>
      <c r="I324" s="56">
        <f t="shared" si="50"/>
        <v>0</v>
      </c>
      <c r="J324" s="56">
        <f t="shared" si="39"/>
        <v>7335.4</v>
      </c>
      <c r="K324" s="56">
        <f t="shared" si="50"/>
        <v>7335.4</v>
      </c>
      <c r="L324" s="56">
        <f t="shared" si="50"/>
        <v>0</v>
      </c>
      <c r="M324" s="108">
        <f t="shared" si="40"/>
        <v>7335.4</v>
      </c>
    </row>
    <row r="325" spans="2:13" ht="45">
      <c r="B325" s="77" t="s">
        <v>170</v>
      </c>
      <c r="C325" s="51" t="s">
        <v>75</v>
      </c>
      <c r="D325" s="51" t="s">
        <v>69</v>
      </c>
      <c r="E325" s="51" t="s">
        <v>269</v>
      </c>
      <c r="F325" s="51"/>
      <c r="G325" s="51"/>
      <c r="H325" s="56">
        <f t="shared" si="50"/>
        <v>7335.4</v>
      </c>
      <c r="I325" s="56">
        <f t="shared" si="50"/>
        <v>0</v>
      </c>
      <c r="J325" s="56">
        <f t="shared" si="39"/>
        <v>7335.4</v>
      </c>
      <c r="K325" s="56">
        <f t="shared" si="50"/>
        <v>7335.4</v>
      </c>
      <c r="L325" s="56">
        <f t="shared" si="50"/>
        <v>0</v>
      </c>
      <c r="M325" s="108">
        <f t="shared" si="40"/>
        <v>7335.4</v>
      </c>
    </row>
    <row r="326" spans="2:13" ht="45">
      <c r="B326" s="76" t="s">
        <v>220</v>
      </c>
      <c r="C326" s="51" t="s">
        <v>75</v>
      </c>
      <c r="D326" s="51" t="s">
        <v>69</v>
      </c>
      <c r="E326" s="51" t="s">
        <v>270</v>
      </c>
      <c r="F326" s="51"/>
      <c r="G326" s="51"/>
      <c r="H326" s="56">
        <f t="shared" si="50"/>
        <v>7335.4</v>
      </c>
      <c r="I326" s="56">
        <f t="shared" si="50"/>
        <v>0</v>
      </c>
      <c r="J326" s="56">
        <f t="shared" si="39"/>
        <v>7335.4</v>
      </c>
      <c r="K326" s="56">
        <f t="shared" si="50"/>
        <v>7335.4</v>
      </c>
      <c r="L326" s="56">
        <f t="shared" si="50"/>
        <v>0</v>
      </c>
      <c r="M326" s="108">
        <f t="shared" si="40"/>
        <v>7335.4</v>
      </c>
    </row>
    <row r="327" spans="2:13" ht="15">
      <c r="B327" s="81" t="s">
        <v>312</v>
      </c>
      <c r="C327" s="51" t="s">
        <v>75</v>
      </c>
      <c r="D327" s="51" t="s">
        <v>69</v>
      </c>
      <c r="E327" s="51" t="s">
        <v>271</v>
      </c>
      <c r="F327" s="51"/>
      <c r="G327" s="51"/>
      <c r="H327" s="56">
        <f t="shared" si="50"/>
        <v>7335.4</v>
      </c>
      <c r="I327" s="56">
        <f t="shared" si="50"/>
        <v>0</v>
      </c>
      <c r="J327" s="56">
        <f t="shared" si="39"/>
        <v>7335.4</v>
      </c>
      <c r="K327" s="56">
        <f t="shared" si="50"/>
        <v>7335.4</v>
      </c>
      <c r="L327" s="56">
        <f t="shared" si="50"/>
        <v>0</v>
      </c>
      <c r="M327" s="108">
        <f t="shared" si="40"/>
        <v>7335.4</v>
      </c>
    </row>
    <row r="328" spans="2:13" ht="45">
      <c r="B328" s="76" t="s">
        <v>142</v>
      </c>
      <c r="C328" s="51" t="s">
        <v>75</v>
      </c>
      <c r="D328" s="51" t="s">
        <v>69</v>
      </c>
      <c r="E328" s="51" t="s">
        <v>271</v>
      </c>
      <c r="F328" s="51" t="s">
        <v>141</v>
      </c>
      <c r="G328" s="51"/>
      <c r="H328" s="56">
        <f t="shared" si="50"/>
        <v>7335.4</v>
      </c>
      <c r="I328" s="56">
        <f t="shared" si="50"/>
        <v>0</v>
      </c>
      <c r="J328" s="56">
        <f t="shared" si="39"/>
        <v>7335.4</v>
      </c>
      <c r="K328" s="56">
        <f t="shared" si="50"/>
        <v>7335.4</v>
      </c>
      <c r="L328" s="56">
        <f t="shared" si="50"/>
        <v>0</v>
      </c>
      <c r="M328" s="108">
        <f t="shared" si="40"/>
        <v>7335.4</v>
      </c>
    </row>
    <row r="329" spans="2:13" ht="15">
      <c r="B329" s="76" t="s">
        <v>144</v>
      </c>
      <c r="C329" s="51" t="s">
        <v>75</v>
      </c>
      <c r="D329" s="51" t="s">
        <v>69</v>
      </c>
      <c r="E329" s="51" t="s">
        <v>272</v>
      </c>
      <c r="F329" s="51" t="s">
        <v>143</v>
      </c>
      <c r="G329" s="51"/>
      <c r="H329" s="56">
        <f t="shared" si="50"/>
        <v>7335.4</v>
      </c>
      <c r="I329" s="56">
        <f t="shared" si="50"/>
        <v>0</v>
      </c>
      <c r="J329" s="56">
        <f t="shared" si="39"/>
        <v>7335.4</v>
      </c>
      <c r="K329" s="56">
        <f t="shared" si="50"/>
        <v>7335.4</v>
      </c>
      <c r="L329" s="56">
        <f t="shared" si="50"/>
        <v>0</v>
      </c>
      <c r="M329" s="108">
        <f t="shared" si="40"/>
        <v>7335.4</v>
      </c>
    </row>
    <row r="330" spans="2:13" ht="19.5" customHeight="1">
      <c r="B330" s="78" t="s">
        <v>119</v>
      </c>
      <c r="C330" s="52" t="s">
        <v>75</v>
      </c>
      <c r="D330" s="52" t="s">
        <v>69</v>
      </c>
      <c r="E330" s="52" t="s">
        <v>272</v>
      </c>
      <c r="F330" s="52" t="s">
        <v>143</v>
      </c>
      <c r="G330" s="52" t="s">
        <v>103</v>
      </c>
      <c r="H330" s="58">
        <f>'вед.прил.10'!H541</f>
        <v>7335.4</v>
      </c>
      <c r="I330" s="58">
        <f>'вед.прил.10'!I541</f>
        <v>0</v>
      </c>
      <c r="J330" s="58">
        <f t="shared" si="39"/>
        <v>7335.4</v>
      </c>
      <c r="K330" s="58">
        <f>'вед.прил.10'!K541</f>
        <v>7335.4</v>
      </c>
      <c r="L330" s="58">
        <f>'вед.прил.10'!L541</f>
        <v>0</v>
      </c>
      <c r="M330" s="109">
        <f t="shared" si="40"/>
        <v>7335.4</v>
      </c>
    </row>
    <row r="331" spans="2:13" ht="45">
      <c r="B331" s="76" t="s">
        <v>203</v>
      </c>
      <c r="C331" s="51" t="s">
        <v>75</v>
      </c>
      <c r="D331" s="51" t="s">
        <v>69</v>
      </c>
      <c r="E331" s="51" t="s">
        <v>333</v>
      </c>
      <c r="F331" s="51"/>
      <c r="G331" s="51"/>
      <c r="H331" s="56">
        <f aca="true" t="shared" si="51" ref="H331:L336">H332</f>
        <v>22032.8</v>
      </c>
      <c r="I331" s="56">
        <f t="shared" si="51"/>
        <v>0</v>
      </c>
      <c r="J331" s="56">
        <f t="shared" si="39"/>
        <v>22032.8</v>
      </c>
      <c r="K331" s="56">
        <f t="shared" si="51"/>
        <v>22032.8</v>
      </c>
      <c r="L331" s="56">
        <f t="shared" si="51"/>
        <v>0</v>
      </c>
      <c r="M331" s="108">
        <f t="shared" si="40"/>
        <v>22032.8</v>
      </c>
    </row>
    <row r="332" spans="2:13" ht="45">
      <c r="B332" s="76" t="s">
        <v>475</v>
      </c>
      <c r="C332" s="51" t="s">
        <v>75</v>
      </c>
      <c r="D332" s="51" t="s">
        <v>69</v>
      </c>
      <c r="E332" s="51" t="s">
        <v>335</v>
      </c>
      <c r="F332" s="51"/>
      <c r="G332" s="51"/>
      <c r="H332" s="56">
        <f t="shared" si="51"/>
        <v>22032.8</v>
      </c>
      <c r="I332" s="56">
        <f t="shared" si="51"/>
        <v>0</v>
      </c>
      <c r="J332" s="56">
        <f t="shared" si="39"/>
        <v>22032.8</v>
      </c>
      <c r="K332" s="56">
        <f t="shared" si="51"/>
        <v>22032.8</v>
      </c>
      <c r="L332" s="56">
        <f t="shared" si="51"/>
        <v>0</v>
      </c>
      <c r="M332" s="108">
        <f t="shared" si="40"/>
        <v>22032.8</v>
      </c>
    </row>
    <row r="333" spans="2:13" ht="58.5" customHeight="1">
      <c r="B333" s="77" t="s">
        <v>206</v>
      </c>
      <c r="C333" s="51" t="s">
        <v>75</v>
      </c>
      <c r="D333" s="51" t="s">
        <v>69</v>
      </c>
      <c r="E333" s="51" t="s">
        <v>336</v>
      </c>
      <c r="F333" s="51"/>
      <c r="G333" s="51"/>
      <c r="H333" s="56">
        <f t="shared" si="51"/>
        <v>22032.8</v>
      </c>
      <c r="I333" s="56">
        <f t="shared" si="51"/>
        <v>0</v>
      </c>
      <c r="J333" s="56">
        <f t="shared" si="39"/>
        <v>22032.8</v>
      </c>
      <c r="K333" s="56">
        <f t="shared" si="51"/>
        <v>22032.8</v>
      </c>
      <c r="L333" s="56">
        <f t="shared" si="51"/>
        <v>0</v>
      </c>
      <c r="M333" s="108">
        <f t="shared" si="40"/>
        <v>22032.8</v>
      </c>
    </row>
    <row r="334" spans="2:13" ht="15">
      <c r="B334" s="77" t="s">
        <v>312</v>
      </c>
      <c r="C334" s="51" t="s">
        <v>75</v>
      </c>
      <c r="D334" s="51" t="s">
        <v>69</v>
      </c>
      <c r="E334" s="51" t="s">
        <v>337</v>
      </c>
      <c r="F334" s="51"/>
      <c r="G334" s="51"/>
      <c r="H334" s="56">
        <f t="shared" si="51"/>
        <v>22032.8</v>
      </c>
      <c r="I334" s="56">
        <f t="shared" si="51"/>
        <v>0</v>
      </c>
      <c r="J334" s="56">
        <f t="shared" si="39"/>
        <v>22032.8</v>
      </c>
      <c r="K334" s="56">
        <f t="shared" si="51"/>
        <v>22032.8</v>
      </c>
      <c r="L334" s="56">
        <f t="shared" si="51"/>
        <v>0</v>
      </c>
      <c r="M334" s="108">
        <f t="shared" si="40"/>
        <v>22032.8</v>
      </c>
    </row>
    <row r="335" spans="2:13" ht="45">
      <c r="B335" s="76" t="s">
        <v>142</v>
      </c>
      <c r="C335" s="51" t="s">
        <v>75</v>
      </c>
      <c r="D335" s="51" t="s">
        <v>69</v>
      </c>
      <c r="E335" s="51" t="s">
        <v>337</v>
      </c>
      <c r="F335" s="51" t="s">
        <v>141</v>
      </c>
      <c r="G335" s="51"/>
      <c r="H335" s="56">
        <f t="shared" si="51"/>
        <v>22032.8</v>
      </c>
      <c r="I335" s="56">
        <f t="shared" si="51"/>
        <v>0</v>
      </c>
      <c r="J335" s="56">
        <f aca="true" t="shared" si="52" ref="J335:J398">H335+I335</f>
        <v>22032.8</v>
      </c>
      <c r="K335" s="56">
        <f t="shared" si="51"/>
        <v>22032.8</v>
      </c>
      <c r="L335" s="56">
        <f t="shared" si="51"/>
        <v>0</v>
      </c>
      <c r="M335" s="108">
        <f aca="true" t="shared" si="53" ref="M335:M398">K335+L335</f>
        <v>22032.8</v>
      </c>
    </row>
    <row r="336" spans="2:13" ht="15">
      <c r="B336" s="76" t="s">
        <v>144</v>
      </c>
      <c r="C336" s="51" t="s">
        <v>75</v>
      </c>
      <c r="D336" s="51" t="s">
        <v>69</v>
      </c>
      <c r="E336" s="51" t="s">
        <v>337</v>
      </c>
      <c r="F336" s="51" t="s">
        <v>143</v>
      </c>
      <c r="G336" s="51"/>
      <c r="H336" s="56">
        <f t="shared" si="51"/>
        <v>22032.8</v>
      </c>
      <c r="I336" s="56">
        <f t="shared" si="51"/>
        <v>0</v>
      </c>
      <c r="J336" s="56">
        <f t="shared" si="52"/>
        <v>22032.8</v>
      </c>
      <c r="K336" s="56">
        <f t="shared" si="51"/>
        <v>22032.8</v>
      </c>
      <c r="L336" s="56">
        <f t="shared" si="51"/>
        <v>0</v>
      </c>
      <c r="M336" s="108">
        <f t="shared" si="53"/>
        <v>22032.8</v>
      </c>
    </row>
    <row r="337" spans="2:13" ht="15">
      <c r="B337" s="78" t="s">
        <v>119</v>
      </c>
      <c r="C337" s="52" t="s">
        <v>75</v>
      </c>
      <c r="D337" s="52" t="s">
        <v>69</v>
      </c>
      <c r="E337" s="52" t="s">
        <v>337</v>
      </c>
      <c r="F337" s="52" t="s">
        <v>143</v>
      </c>
      <c r="G337" s="52" t="s">
        <v>103</v>
      </c>
      <c r="H337" s="58">
        <f>'вед.прил.10'!H548</f>
        <v>22032.8</v>
      </c>
      <c r="I337" s="58">
        <f>'вед.прил.10'!I548</f>
        <v>0</v>
      </c>
      <c r="J337" s="58">
        <f t="shared" si="52"/>
        <v>22032.8</v>
      </c>
      <c r="K337" s="58">
        <f>'вед.прил.10'!K548</f>
        <v>22032.8</v>
      </c>
      <c r="L337" s="58">
        <f>'вед.прил.10'!L548</f>
        <v>0</v>
      </c>
      <c r="M337" s="109">
        <f t="shared" si="53"/>
        <v>22032.8</v>
      </c>
    </row>
    <row r="338" spans="2:13" ht="60">
      <c r="B338" s="76" t="s">
        <v>204</v>
      </c>
      <c r="C338" s="51" t="s">
        <v>75</v>
      </c>
      <c r="D338" s="51" t="s">
        <v>69</v>
      </c>
      <c r="E338" s="51" t="s">
        <v>415</v>
      </c>
      <c r="F338" s="51"/>
      <c r="G338" s="51"/>
      <c r="H338" s="56">
        <f aca="true" t="shared" si="54" ref="H338:L343">H339</f>
        <v>9974.8</v>
      </c>
      <c r="I338" s="56">
        <f t="shared" si="54"/>
        <v>0</v>
      </c>
      <c r="J338" s="56">
        <f t="shared" si="52"/>
        <v>9974.8</v>
      </c>
      <c r="K338" s="56">
        <f t="shared" si="54"/>
        <v>9974.8</v>
      </c>
      <c r="L338" s="56">
        <f t="shared" si="54"/>
        <v>0</v>
      </c>
      <c r="M338" s="108">
        <f t="shared" si="53"/>
        <v>9974.8</v>
      </c>
    </row>
    <row r="339" spans="2:13" ht="60">
      <c r="B339" s="76" t="s">
        <v>205</v>
      </c>
      <c r="C339" s="51" t="s">
        <v>75</v>
      </c>
      <c r="D339" s="51" t="s">
        <v>69</v>
      </c>
      <c r="E339" s="51" t="s">
        <v>425</v>
      </c>
      <c r="F339" s="51"/>
      <c r="G339" s="51"/>
      <c r="H339" s="56">
        <f t="shared" si="54"/>
        <v>9974.8</v>
      </c>
      <c r="I339" s="56">
        <f t="shared" si="54"/>
        <v>0</v>
      </c>
      <c r="J339" s="56">
        <f t="shared" si="52"/>
        <v>9974.8</v>
      </c>
      <c r="K339" s="56">
        <f t="shared" si="54"/>
        <v>9974.8</v>
      </c>
      <c r="L339" s="56">
        <f t="shared" si="54"/>
        <v>0</v>
      </c>
      <c r="M339" s="108">
        <f t="shared" si="53"/>
        <v>9974.8</v>
      </c>
    </row>
    <row r="340" spans="2:13" ht="75">
      <c r="B340" s="76" t="s">
        <v>422</v>
      </c>
      <c r="C340" s="51" t="s">
        <v>75</v>
      </c>
      <c r="D340" s="51" t="s">
        <v>69</v>
      </c>
      <c r="E340" s="51" t="s">
        <v>424</v>
      </c>
      <c r="F340" s="51"/>
      <c r="G340" s="51"/>
      <c r="H340" s="56">
        <f t="shared" si="54"/>
        <v>9974.8</v>
      </c>
      <c r="I340" s="56">
        <f t="shared" si="54"/>
        <v>0</v>
      </c>
      <c r="J340" s="56">
        <f t="shared" si="52"/>
        <v>9974.8</v>
      </c>
      <c r="K340" s="56">
        <f t="shared" si="54"/>
        <v>9974.8</v>
      </c>
      <c r="L340" s="56">
        <f t="shared" si="54"/>
        <v>0</v>
      </c>
      <c r="M340" s="108">
        <f t="shared" si="53"/>
        <v>9974.8</v>
      </c>
    </row>
    <row r="341" spans="2:13" ht="15">
      <c r="B341" s="77" t="s">
        <v>312</v>
      </c>
      <c r="C341" s="51" t="s">
        <v>75</v>
      </c>
      <c r="D341" s="51" t="s">
        <v>69</v>
      </c>
      <c r="E341" s="51" t="s">
        <v>423</v>
      </c>
      <c r="F341" s="51"/>
      <c r="G341" s="51"/>
      <c r="H341" s="56">
        <f t="shared" si="54"/>
        <v>9974.8</v>
      </c>
      <c r="I341" s="56">
        <f t="shared" si="54"/>
        <v>0</v>
      </c>
      <c r="J341" s="56">
        <f t="shared" si="52"/>
        <v>9974.8</v>
      </c>
      <c r="K341" s="56">
        <f t="shared" si="54"/>
        <v>9974.8</v>
      </c>
      <c r="L341" s="56">
        <f t="shared" si="54"/>
        <v>0</v>
      </c>
      <c r="M341" s="108">
        <f t="shared" si="53"/>
        <v>9974.8</v>
      </c>
    </row>
    <row r="342" spans="2:13" ht="45">
      <c r="B342" s="76" t="s">
        <v>142</v>
      </c>
      <c r="C342" s="51" t="s">
        <v>75</v>
      </c>
      <c r="D342" s="51" t="s">
        <v>69</v>
      </c>
      <c r="E342" s="51" t="s">
        <v>423</v>
      </c>
      <c r="F342" s="51" t="s">
        <v>141</v>
      </c>
      <c r="G342" s="51"/>
      <c r="H342" s="56">
        <f t="shared" si="54"/>
        <v>9974.8</v>
      </c>
      <c r="I342" s="56">
        <f t="shared" si="54"/>
        <v>0</v>
      </c>
      <c r="J342" s="56">
        <f t="shared" si="52"/>
        <v>9974.8</v>
      </c>
      <c r="K342" s="56">
        <f t="shared" si="54"/>
        <v>9974.8</v>
      </c>
      <c r="L342" s="56">
        <f t="shared" si="54"/>
        <v>0</v>
      </c>
      <c r="M342" s="108">
        <f t="shared" si="53"/>
        <v>9974.8</v>
      </c>
    </row>
    <row r="343" spans="2:13" ht="15">
      <c r="B343" s="76" t="s">
        <v>144</v>
      </c>
      <c r="C343" s="51" t="s">
        <v>75</v>
      </c>
      <c r="D343" s="51" t="s">
        <v>69</v>
      </c>
      <c r="E343" s="51" t="s">
        <v>423</v>
      </c>
      <c r="F343" s="51" t="s">
        <v>143</v>
      </c>
      <c r="G343" s="51"/>
      <c r="H343" s="56">
        <f t="shared" si="54"/>
        <v>9974.8</v>
      </c>
      <c r="I343" s="56">
        <f t="shared" si="54"/>
        <v>0</v>
      </c>
      <c r="J343" s="56">
        <f t="shared" si="52"/>
        <v>9974.8</v>
      </c>
      <c r="K343" s="56">
        <f t="shared" si="54"/>
        <v>9974.8</v>
      </c>
      <c r="L343" s="56">
        <f t="shared" si="54"/>
        <v>0</v>
      </c>
      <c r="M343" s="108">
        <f t="shared" si="53"/>
        <v>9974.8</v>
      </c>
    </row>
    <row r="344" spans="2:13" ht="15">
      <c r="B344" s="78" t="s">
        <v>119</v>
      </c>
      <c r="C344" s="52" t="s">
        <v>75</v>
      </c>
      <c r="D344" s="52" t="s">
        <v>69</v>
      </c>
      <c r="E344" s="52" t="s">
        <v>423</v>
      </c>
      <c r="F344" s="52" t="s">
        <v>143</v>
      </c>
      <c r="G344" s="52" t="s">
        <v>103</v>
      </c>
      <c r="H344" s="58">
        <f>'вед.прил.10'!H555</f>
        <v>9974.8</v>
      </c>
      <c r="I344" s="58">
        <f>'вед.прил.10'!I555</f>
        <v>0</v>
      </c>
      <c r="J344" s="58">
        <f t="shared" si="52"/>
        <v>9974.8</v>
      </c>
      <c r="K344" s="58">
        <f>'вед.прил.10'!K555</f>
        <v>9974.8</v>
      </c>
      <c r="L344" s="58">
        <f>'вед.прил.10'!L555</f>
        <v>0</v>
      </c>
      <c r="M344" s="109">
        <f t="shared" si="53"/>
        <v>9974.8</v>
      </c>
    </row>
    <row r="345" spans="2:13" ht="28.5">
      <c r="B345" s="79" t="s">
        <v>62</v>
      </c>
      <c r="C345" s="53" t="s">
        <v>75</v>
      </c>
      <c r="D345" s="53" t="s">
        <v>75</v>
      </c>
      <c r="E345" s="53"/>
      <c r="F345" s="53"/>
      <c r="G345" s="53"/>
      <c r="H345" s="55">
        <f aca="true" t="shared" si="55" ref="H345:L348">H346</f>
        <v>2000</v>
      </c>
      <c r="I345" s="55">
        <f t="shared" si="55"/>
        <v>0</v>
      </c>
      <c r="J345" s="55">
        <f t="shared" si="52"/>
        <v>2000</v>
      </c>
      <c r="K345" s="55">
        <f t="shared" si="55"/>
        <v>2000</v>
      </c>
      <c r="L345" s="55">
        <f t="shared" si="55"/>
        <v>0</v>
      </c>
      <c r="M345" s="107">
        <f t="shared" si="53"/>
        <v>2000</v>
      </c>
    </row>
    <row r="346" spans="2:13" ht="45">
      <c r="B346" s="76" t="s">
        <v>186</v>
      </c>
      <c r="C346" s="51" t="s">
        <v>75</v>
      </c>
      <c r="D346" s="51" t="s">
        <v>75</v>
      </c>
      <c r="E346" s="51" t="s">
        <v>289</v>
      </c>
      <c r="F346" s="51"/>
      <c r="G346" s="51"/>
      <c r="H346" s="56">
        <f t="shared" si="55"/>
        <v>2000</v>
      </c>
      <c r="I346" s="56">
        <f t="shared" si="55"/>
        <v>0</v>
      </c>
      <c r="J346" s="56">
        <f t="shared" si="52"/>
        <v>2000</v>
      </c>
      <c r="K346" s="56">
        <f t="shared" si="55"/>
        <v>2000</v>
      </c>
      <c r="L346" s="56">
        <f t="shared" si="55"/>
        <v>0</v>
      </c>
      <c r="M346" s="108">
        <f t="shared" si="53"/>
        <v>2000</v>
      </c>
    </row>
    <row r="347" spans="2:13" ht="45">
      <c r="B347" s="77" t="s">
        <v>172</v>
      </c>
      <c r="C347" s="51" t="s">
        <v>75</v>
      </c>
      <c r="D347" s="51" t="s">
        <v>75</v>
      </c>
      <c r="E347" s="51" t="s">
        <v>27</v>
      </c>
      <c r="F347" s="51"/>
      <c r="G347" s="51"/>
      <c r="H347" s="56">
        <f t="shared" si="55"/>
        <v>2000</v>
      </c>
      <c r="I347" s="56">
        <f t="shared" si="55"/>
        <v>0</v>
      </c>
      <c r="J347" s="56">
        <f t="shared" si="52"/>
        <v>2000</v>
      </c>
      <c r="K347" s="56">
        <f t="shared" si="55"/>
        <v>2000</v>
      </c>
      <c r="L347" s="56">
        <f t="shared" si="55"/>
        <v>0</v>
      </c>
      <c r="M347" s="108">
        <f t="shared" si="53"/>
        <v>2000</v>
      </c>
    </row>
    <row r="348" spans="2:13" ht="31.5" customHeight="1">
      <c r="B348" s="83" t="s">
        <v>173</v>
      </c>
      <c r="C348" s="51" t="s">
        <v>75</v>
      </c>
      <c r="D348" s="51" t="s">
        <v>75</v>
      </c>
      <c r="E348" s="51" t="s">
        <v>178</v>
      </c>
      <c r="F348" s="51"/>
      <c r="G348" s="51"/>
      <c r="H348" s="56">
        <f t="shared" si="55"/>
        <v>2000</v>
      </c>
      <c r="I348" s="56">
        <f t="shared" si="55"/>
        <v>0</v>
      </c>
      <c r="J348" s="56">
        <f t="shared" si="52"/>
        <v>2000</v>
      </c>
      <c r="K348" s="56">
        <f t="shared" si="55"/>
        <v>2000</v>
      </c>
      <c r="L348" s="56">
        <f t="shared" si="55"/>
        <v>0</v>
      </c>
      <c r="M348" s="108">
        <f t="shared" si="53"/>
        <v>2000</v>
      </c>
    </row>
    <row r="349" spans="2:13" ht="15">
      <c r="B349" s="77" t="s">
        <v>312</v>
      </c>
      <c r="C349" s="51" t="s">
        <v>75</v>
      </c>
      <c r="D349" s="51" t="s">
        <v>75</v>
      </c>
      <c r="E349" s="51" t="s">
        <v>438</v>
      </c>
      <c r="F349" s="51"/>
      <c r="G349" s="51"/>
      <c r="H349" s="56">
        <f aca="true" t="shared" si="56" ref="H349:L351">H350</f>
        <v>2000</v>
      </c>
      <c r="I349" s="56">
        <f t="shared" si="56"/>
        <v>0</v>
      </c>
      <c r="J349" s="56">
        <f t="shared" si="52"/>
        <v>2000</v>
      </c>
      <c r="K349" s="56">
        <f t="shared" si="56"/>
        <v>2000</v>
      </c>
      <c r="L349" s="56">
        <f t="shared" si="56"/>
        <v>0</v>
      </c>
      <c r="M349" s="108">
        <f t="shared" si="53"/>
        <v>2000</v>
      </c>
    </row>
    <row r="350" spans="2:13" ht="29.25" customHeight="1">
      <c r="B350" s="76" t="s">
        <v>152</v>
      </c>
      <c r="C350" s="51" t="s">
        <v>75</v>
      </c>
      <c r="D350" s="51" t="s">
        <v>75</v>
      </c>
      <c r="E350" s="51" t="s">
        <v>438</v>
      </c>
      <c r="F350" s="51" t="s">
        <v>151</v>
      </c>
      <c r="G350" s="51"/>
      <c r="H350" s="56">
        <f t="shared" si="56"/>
        <v>2000</v>
      </c>
      <c r="I350" s="56">
        <f t="shared" si="56"/>
        <v>0</v>
      </c>
      <c r="J350" s="56">
        <f t="shared" si="52"/>
        <v>2000</v>
      </c>
      <c r="K350" s="56">
        <f t="shared" si="56"/>
        <v>2000</v>
      </c>
      <c r="L350" s="56">
        <f t="shared" si="56"/>
        <v>0</v>
      </c>
      <c r="M350" s="108">
        <f t="shared" si="53"/>
        <v>2000</v>
      </c>
    </row>
    <row r="351" spans="2:13" ht="31.5" customHeight="1">
      <c r="B351" s="76" t="s">
        <v>233</v>
      </c>
      <c r="C351" s="51" t="s">
        <v>75</v>
      </c>
      <c r="D351" s="51" t="s">
        <v>75</v>
      </c>
      <c r="E351" s="51" t="s">
        <v>438</v>
      </c>
      <c r="F351" s="51" t="s">
        <v>155</v>
      </c>
      <c r="G351" s="51"/>
      <c r="H351" s="56">
        <f t="shared" si="56"/>
        <v>2000</v>
      </c>
      <c r="I351" s="56">
        <f t="shared" si="56"/>
        <v>0</v>
      </c>
      <c r="J351" s="56">
        <f t="shared" si="52"/>
        <v>2000</v>
      </c>
      <c r="K351" s="56">
        <f t="shared" si="56"/>
        <v>2000</v>
      </c>
      <c r="L351" s="56">
        <f t="shared" si="56"/>
        <v>0</v>
      </c>
      <c r="M351" s="108">
        <f t="shared" si="53"/>
        <v>2000</v>
      </c>
    </row>
    <row r="352" spans="2:13" ht="15">
      <c r="B352" s="78" t="s">
        <v>119</v>
      </c>
      <c r="C352" s="52" t="s">
        <v>75</v>
      </c>
      <c r="D352" s="52" t="s">
        <v>75</v>
      </c>
      <c r="E352" s="52" t="s">
        <v>438</v>
      </c>
      <c r="F352" s="52" t="s">
        <v>155</v>
      </c>
      <c r="G352" s="52" t="s">
        <v>103</v>
      </c>
      <c r="H352" s="58">
        <f>'вед.прил.10'!H117</f>
        <v>2000</v>
      </c>
      <c r="I352" s="58">
        <f>'вед.прил.10'!I117</f>
        <v>0</v>
      </c>
      <c r="J352" s="58">
        <f t="shared" si="52"/>
        <v>2000</v>
      </c>
      <c r="K352" s="58">
        <f>'вед.прил.10'!K117</f>
        <v>2000</v>
      </c>
      <c r="L352" s="58">
        <f>'вед.прил.10'!L117</f>
        <v>0</v>
      </c>
      <c r="M352" s="109">
        <f t="shared" si="53"/>
        <v>2000</v>
      </c>
    </row>
    <row r="353" spans="2:13" ht="14.25">
      <c r="B353" s="79" t="s">
        <v>63</v>
      </c>
      <c r="C353" s="53" t="s">
        <v>75</v>
      </c>
      <c r="D353" s="53" t="s">
        <v>70</v>
      </c>
      <c r="E353" s="53"/>
      <c r="F353" s="53"/>
      <c r="G353" s="53"/>
      <c r="H353" s="55">
        <f>H354+H375</f>
        <v>20229.1</v>
      </c>
      <c r="I353" s="55">
        <f>I354+I375</f>
        <v>0</v>
      </c>
      <c r="J353" s="55">
        <f t="shared" si="52"/>
        <v>20229.1</v>
      </c>
      <c r="K353" s="55">
        <f>K354+K375</f>
        <v>20229.1</v>
      </c>
      <c r="L353" s="55">
        <f>L354+L375</f>
        <v>0</v>
      </c>
      <c r="M353" s="107">
        <f t="shared" si="53"/>
        <v>20229.1</v>
      </c>
    </row>
    <row r="354" spans="2:13" ht="15">
      <c r="B354" s="76" t="s">
        <v>37</v>
      </c>
      <c r="C354" s="51" t="s">
        <v>75</v>
      </c>
      <c r="D354" s="51" t="s">
        <v>70</v>
      </c>
      <c r="E354" s="51" t="s">
        <v>283</v>
      </c>
      <c r="F354" s="51"/>
      <c r="G354" s="51"/>
      <c r="H354" s="56">
        <f>H355+H365</f>
        <v>14110</v>
      </c>
      <c r="I354" s="56">
        <f>I355+I365</f>
        <v>0</v>
      </c>
      <c r="J354" s="56">
        <f t="shared" si="52"/>
        <v>14110</v>
      </c>
      <c r="K354" s="56">
        <f>K355+K365</f>
        <v>14110</v>
      </c>
      <c r="L354" s="56">
        <f>L355+L365</f>
        <v>0</v>
      </c>
      <c r="M354" s="108">
        <f t="shared" si="53"/>
        <v>14110</v>
      </c>
    </row>
    <row r="355" spans="2:13" ht="30">
      <c r="B355" s="76" t="s">
        <v>132</v>
      </c>
      <c r="C355" s="51" t="s">
        <v>75</v>
      </c>
      <c r="D355" s="51" t="s">
        <v>70</v>
      </c>
      <c r="E355" s="51" t="s">
        <v>284</v>
      </c>
      <c r="F355" s="51"/>
      <c r="G355" s="51"/>
      <c r="H355" s="56">
        <f>H356+H359+H362</f>
        <v>6642.2</v>
      </c>
      <c r="I355" s="56">
        <f>I356+I359+I362</f>
        <v>0</v>
      </c>
      <c r="J355" s="56">
        <f t="shared" si="52"/>
        <v>6642.2</v>
      </c>
      <c r="K355" s="56">
        <f>K356+K359+K362</f>
        <v>6642.2</v>
      </c>
      <c r="L355" s="56">
        <f>L356+L359+L362</f>
        <v>0</v>
      </c>
      <c r="M355" s="108">
        <f t="shared" si="53"/>
        <v>6642.2</v>
      </c>
    </row>
    <row r="356" spans="2:13" ht="91.5" customHeight="1">
      <c r="B356" s="76" t="s">
        <v>267</v>
      </c>
      <c r="C356" s="51" t="s">
        <v>75</v>
      </c>
      <c r="D356" s="51" t="s">
        <v>70</v>
      </c>
      <c r="E356" s="51" t="s">
        <v>284</v>
      </c>
      <c r="F356" s="51" t="s">
        <v>133</v>
      </c>
      <c r="G356" s="51"/>
      <c r="H356" s="56">
        <f>H357</f>
        <v>6238</v>
      </c>
      <c r="I356" s="56">
        <f>I357</f>
        <v>0</v>
      </c>
      <c r="J356" s="56">
        <f t="shared" si="52"/>
        <v>6238</v>
      </c>
      <c r="K356" s="56">
        <f>K357</f>
        <v>6238</v>
      </c>
      <c r="L356" s="56">
        <f>L357</f>
        <v>0</v>
      </c>
      <c r="M356" s="108">
        <f t="shared" si="53"/>
        <v>6238</v>
      </c>
    </row>
    <row r="357" spans="2:13" ht="31.5" customHeight="1">
      <c r="B357" s="76" t="s">
        <v>137</v>
      </c>
      <c r="C357" s="51" t="s">
        <v>75</v>
      </c>
      <c r="D357" s="51" t="s">
        <v>70</v>
      </c>
      <c r="E357" s="51" t="s">
        <v>284</v>
      </c>
      <c r="F357" s="51" t="s">
        <v>134</v>
      </c>
      <c r="G357" s="51"/>
      <c r="H357" s="56">
        <f>H358</f>
        <v>6238</v>
      </c>
      <c r="I357" s="56">
        <f>I358</f>
        <v>0</v>
      </c>
      <c r="J357" s="56">
        <f t="shared" si="52"/>
        <v>6238</v>
      </c>
      <c r="K357" s="56">
        <f>K358</f>
        <v>6238</v>
      </c>
      <c r="L357" s="56">
        <f>L358</f>
        <v>0</v>
      </c>
      <c r="M357" s="108">
        <f t="shared" si="53"/>
        <v>6238</v>
      </c>
    </row>
    <row r="358" spans="2:13" ht="15">
      <c r="B358" s="78" t="s">
        <v>119</v>
      </c>
      <c r="C358" s="52" t="s">
        <v>75</v>
      </c>
      <c r="D358" s="52" t="s">
        <v>70</v>
      </c>
      <c r="E358" s="52" t="s">
        <v>284</v>
      </c>
      <c r="F358" s="52" t="s">
        <v>134</v>
      </c>
      <c r="G358" s="52" t="s">
        <v>103</v>
      </c>
      <c r="H358" s="58">
        <f>'вед.прил.10'!H123</f>
        <v>6238</v>
      </c>
      <c r="I358" s="58">
        <f>'вед.прил.10'!I123</f>
        <v>0</v>
      </c>
      <c r="J358" s="58">
        <f t="shared" si="52"/>
        <v>6238</v>
      </c>
      <c r="K358" s="58">
        <f>'вед.прил.10'!K123</f>
        <v>6238</v>
      </c>
      <c r="L358" s="58">
        <f>'вед.прил.10'!L123</f>
        <v>0</v>
      </c>
      <c r="M358" s="109">
        <f t="shared" si="53"/>
        <v>6238</v>
      </c>
    </row>
    <row r="359" spans="2:13" ht="30">
      <c r="B359" s="76" t="s">
        <v>135</v>
      </c>
      <c r="C359" s="51" t="s">
        <v>75</v>
      </c>
      <c r="D359" s="51" t="s">
        <v>70</v>
      </c>
      <c r="E359" s="51" t="s">
        <v>284</v>
      </c>
      <c r="F359" s="51" t="s">
        <v>136</v>
      </c>
      <c r="G359" s="51"/>
      <c r="H359" s="56">
        <f>H360</f>
        <v>389.2</v>
      </c>
      <c r="I359" s="56">
        <f>I360</f>
        <v>0</v>
      </c>
      <c r="J359" s="56">
        <f t="shared" si="52"/>
        <v>389.2</v>
      </c>
      <c r="K359" s="56">
        <f>K360</f>
        <v>389.2</v>
      </c>
      <c r="L359" s="56">
        <f>L360</f>
        <v>0</v>
      </c>
      <c r="M359" s="108">
        <f t="shared" si="53"/>
        <v>389.2</v>
      </c>
    </row>
    <row r="360" spans="2:13" ht="27.75" customHeight="1">
      <c r="B360" s="77" t="s">
        <v>139</v>
      </c>
      <c r="C360" s="51" t="s">
        <v>75</v>
      </c>
      <c r="D360" s="51" t="s">
        <v>70</v>
      </c>
      <c r="E360" s="51" t="s">
        <v>284</v>
      </c>
      <c r="F360" s="51" t="s">
        <v>138</v>
      </c>
      <c r="G360" s="51"/>
      <c r="H360" s="56">
        <f>H361</f>
        <v>389.2</v>
      </c>
      <c r="I360" s="56">
        <f>I361</f>
        <v>0</v>
      </c>
      <c r="J360" s="56">
        <f t="shared" si="52"/>
        <v>389.2</v>
      </c>
      <c r="K360" s="56">
        <f>K361</f>
        <v>389.2</v>
      </c>
      <c r="L360" s="56">
        <f>L361</f>
        <v>0</v>
      </c>
      <c r="M360" s="108">
        <f t="shared" si="53"/>
        <v>389.2</v>
      </c>
    </row>
    <row r="361" spans="2:13" ht="12.75" customHeight="1">
      <c r="B361" s="78" t="s">
        <v>119</v>
      </c>
      <c r="C361" s="52" t="s">
        <v>75</v>
      </c>
      <c r="D361" s="52" t="s">
        <v>70</v>
      </c>
      <c r="E361" s="52" t="s">
        <v>284</v>
      </c>
      <c r="F361" s="52" t="s">
        <v>138</v>
      </c>
      <c r="G361" s="52" t="s">
        <v>103</v>
      </c>
      <c r="H361" s="58">
        <f>'вед.прил.10'!H126</f>
        <v>389.2</v>
      </c>
      <c r="I361" s="58">
        <f>'вед.прил.10'!I126</f>
        <v>0</v>
      </c>
      <c r="J361" s="58">
        <f t="shared" si="52"/>
        <v>389.2</v>
      </c>
      <c r="K361" s="58">
        <f>'вед.прил.10'!K126</f>
        <v>389.2</v>
      </c>
      <c r="L361" s="58">
        <f>'вед.прил.10'!L126</f>
        <v>0</v>
      </c>
      <c r="M361" s="109">
        <f t="shared" si="53"/>
        <v>389.2</v>
      </c>
    </row>
    <row r="362" spans="2:13" ht="15">
      <c r="B362" s="77" t="s">
        <v>148</v>
      </c>
      <c r="C362" s="51" t="s">
        <v>75</v>
      </c>
      <c r="D362" s="51" t="s">
        <v>70</v>
      </c>
      <c r="E362" s="51" t="s">
        <v>284</v>
      </c>
      <c r="F362" s="51" t="s">
        <v>147</v>
      </c>
      <c r="G362" s="51"/>
      <c r="H362" s="56">
        <f>H363</f>
        <v>15</v>
      </c>
      <c r="I362" s="56">
        <f>I363</f>
        <v>0</v>
      </c>
      <c r="J362" s="56">
        <f t="shared" si="52"/>
        <v>15</v>
      </c>
      <c r="K362" s="56">
        <f>K363</f>
        <v>15</v>
      </c>
      <c r="L362" s="56">
        <f>L363</f>
        <v>0</v>
      </c>
      <c r="M362" s="108">
        <f t="shared" si="53"/>
        <v>15</v>
      </c>
    </row>
    <row r="363" spans="2:13" ht="15">
      <c r="B363" s="77" t="s">
        <v>150</v>
      </c>
      <c r="C363" s="51" t="s">
        <v>75</v>
      </c>
      <c r="D363" s="51" t="s">
        <v>70</v>
      </c>
      <c r="E363" s="51" t="s">
        <v>284</v>
      </c>
      <c r="F363" s="51" t="s">
        <v>149</v>
      </c>
      <c r="G363" s="51"/>
      <c r="H363" s="56">
        <f>H364</f>
        <v>15</v>
      </c>
      <c r="I363" s="56">
        <f>I364</f>
        <v>0</v>
      </c>
      <c r="J363" s="56">
        <f t="shared" si="52"/>
        <v>15</v>
      </c>
      <c r="K363" s="56">
        <f>K364</f>
        <v>15</v>
      </c>
      <c r="L363" s="56">
        <f>L364</f>
        <v>0</v>
      </c>
      <c r="M363" s="108">
        <f t="shared" si="53"/>
        <v>15</v>
      </c>
    </row>
    <row r="364" spans="2:13" ht="15">
      <c r="B364" s="78" t="s">
        <v>119</v>
      </c>
      <c r="C364" s="52" t="s">
        <v>75</v>
      </c>
      <c r="D364" s="52" t="s">
        <v>70</v>
      </c>
      <c r="E364" s="52" t="s">
        <v>284</v>
      </c>
      <c r="F364" s="52" t="s">
        <v>149</v>
      </c>
      <c r="G364" s="52" t="s">
        <v>103</v>
      </c>
      <c r="H364" s="58">
        <f>'вед.прил.10'!H129</f>
        <v>15</v>
      </c>
      <c r="I364" s="58">
        <f>'вед.прил.10'!I129</f>
        <v>0</v>
      </c>
      <c r="J364" s="58">
        <f t="shared" si="52"/>
        <v>15</v>
      </c>
      <c r="K364" s="58">
        <f>'вед.прил.10'!K129</f>
        <v>15</v>
      </c>
      <c r="L364" s="58">
        <f>'вед.прил.10'!L129</f>
        <v>0</v>
      </c>
      <c r="M364" s="109">
        <f t="shared" si="53"/>
        <v>15</v>
      </c>
    </row>
    <row r="365" spans="2:13" ht="45">
      <c r="B365" s="76" t="s">
        <v>179</v>
      </c>
      <c r="C365" s="51" t="s">
        <v>75</v>
      </c>
      <c r="D365" s="51" t="s">
        <v>70</v>
      </c>
      <c r="E365" s="51" t="s">
        <v>160</v>
      </c>
      <c r="F365" s="51"/>
      <c r="G365" s="51"/>
      <c r="H365" s="56">
        <f>H366+H369+H372</f>
        <v>7467.8</v>
      </c>
      <c r="I365" s="56">
        <f>I366+I369+I372</f>
        <v>0</v>
      </c>
      <c r="J365" s="56">
        <f t="shared" si="52"/>
        <v>7467.8</v>
      </c>
      <c r="K365" s="56">
        <f>K366+K369+K372</f>
        <v>7467.8</v>
      </c>
      <c r="L365" s="56">
        <f>L366+L369+L372</f>
        <v>0</v>
      </c>
      <c r="M365" s="108">
        <f t="shared" si="53"/>
        <v>7467.8</v>
      </c>
    </row>
    <row r="366" spans="2:13" ht="91.5" customHeight="1">
      <c r="B366" s="76" t="s">
        <v>267</v>
      </c>
      <c r="C366" s="51" t="s">
        <v>75</v>
      </c>
      <c r="D366" s="51" t="s">
        <v>70</v>
      </c>
      <c r="E366" s="51" t="s">
        <v>160</v>
      </c>
      <c r="F366" s="51" t="s">
        <v>133</v>
      </c>
      <c r="G366" s="51"/>
      <c r="H366" s="56">
        <f>H367</f>
        <v>7118</v>
      </c>
      <c r="I366" s="56">
        <f>I367</f>
        <v>0</v>
      </c>
      <c r="J366" s="56">
        <f t="shared" si="52"/>
        <v>7118</v>
      </c>
      <c r="K366" s="56">
        <f>K367</f>
        <v>7118</v>
      </c>
      <c r="L366" s="56">
        <f>L367</f>
        <v>0</v>
      </c>
      <c r="M366" s="108">
        <f t="shared" si="53"/>
        <v>7118</v>
      </c>
    </row>
    <row r="367" spans="2:13" ht="30">
      <c r="B367" s="76" t="s">
        <v>146</v>
      </c>
      <c r="C367" s="51" t="s">
        <v>75</v>
      </c>
      <c r="D367" s="51" t="s">
        <v>70</v>
      </c>
      <c r="E367" s="51" t="s">
        <v>160</v>
      </c>
      <c r="F367" s="51" t="s">
        <v>145</v>
      </c>
      <c r="G367" s="51"/>
      <c r="H367" s="56">
        <f>H368</f>
        <v>7118</v>
      </c>
      <c r="I367" s="56">
        <f>I368</f>
        <v>0</v>
      </c>
      <c r="J367" s="56">
        <f t="shared" si="52"/>
        <v>7118</v>
      </c>
      <c r="K367" s="56">
        <f>K368</f>
        <v>7118</v>
      </c>
      <c r="L367" s="56">
        <f>L368</f>
        <v>0</v>
      </c>
      <c r="M367" s="108">
        <f t="shared" si="53"/>
        <v>7118</v>
      </c>
    </row>
    <row r="368" spans="2:13" ht="15">
      <c r="B368" s="80" t="s">
        <v>119</v>
      </c>
      <c r="C368" s="52" t="s">
        <v>75</v>
      </c>
      <c r="D368" s="52" t="s">
        <v>70</v>
      </c>
      <c r="E368" s="52" t="s">
        <v>160</v>
      </c>
      <c r="F368" s="52" t="s">
        <v>145</v>
      </c>
      <c r="G368" s="52" t="s">
        <v>103</v>
      </c>
      <c r="H368" s="58">
        <f>'вед.прил.10'!H133</f>
        <v>7118</v>
      </c>
      <c r="I368" s="58">
        <f>'вед.прил.10'!I133</f>
        <v>0</v>
      </c>
      <c r="J368" s="58">
        <f t="shared" si="52"/>
        <v>7118</v>
      </c>
      <c r="K368" s="58">
        <f>'вед.прил.10'!K133</f>
        <v>7118</v>
      </c>
      <c r="L368" s="58">
        <f>'вед.прил.10'!L133</f>
        <v>0</v>
      </c>
      <c r="M368" s="109">
        <f t="shared" si="53"/>
        <v>7118</v>
      </c>
    </row>
    <row r="369" spans="2:13" ht="30">
      <c r="B369" s="76" t="s">
        <v>135</v>
      </c>
      <c r="C369" s="51" t="s">
        <v>75</v>
      </c>
      <c r="D369" s="51" t="s">
        <v>70</v>
      </c>
      <c r="E369" s="51" t="s">
        <v>160</v>
      </c>
      <c r="F369" s="51" t="s">
        <v>136</v>
      </c>
      <c r="G369" s="51"/>
      <c r="H369" s="56">
        <f>H370</f>
        <v>319.8</v>
      </c>
      <c r="I369" s="56">
        <f>I370</f>
        <v>0</v>
      </c>
      <c r="J369" s="56">
        <f t="shared" si="52"/>
        <v>319.8</v>
      </c>
      <c r="K369" s="56">
        <f>K370</f>
        <v>319.8</v>
      </c>
      <c r="L369" s="56">
        <f>L370</f>
        <v>0</v>
      </c>
      <c r="M369" s="108">
        <f t="shared" si="53"/>
        <v>319.8</v>
      </c>
    </row>
    <row r="370" spans="2:13" ht="30">
      <c r="B370" s="77" t="s">
        <v>139</v>
      </c>
      <c r="C370" s="51" t="s">
        <v>75</v>
      </c>
      <c r="D370" s="51" t="s">
        <v>70</v>
      </c>
      <c r="E370" s="51" t="s">
        <v>160</v>
      </c>
      <c r="F370" s="51" t="s">
        <v>138</v>
      </c>
      <c r="G370" s="51"/>
      <c r="H370" s="56">
        <f>H371</f>
        <v>319.8</v>
      </c>
      <c r="I370" s="56">
        <f>I371</f>
        <v>0</v>
      </c>
      <c r="J370" s="56">
        <f t="shared" si="52"/>
        <v>319.8</v>
      </c>
      <c r="K370" s="56">
        <f>K371</f>
        <v>319.8</v>
      </c>
      <c r="L370" s="56">
        <f>L371</f>
        <v>0</v>
      </c>
      <c r="M370" s="108">
        <f t="shared" si="53"/>
        <v>319.8</v>
      </c>
    </row>
    <row r="371" spans="2:13" ht="15">
      <c r="B371" s="78" t="s">
        <v>119</v>
      </c>
      <c r="C371" s="52" t="s">
        <v>75</v>
      </c>
      <c r="D371" s="52" t="s">
        <v>70</v>
      </c>
      <c r="E371" s="52" t="s">
        <v>160</v>
      </c>
      <c r="F371" s="52" t="s">
        <v>138</v>
      </c>
      <c r="G371" s="52" t="s">
        <v>103</v>
      </c>
      <c r="H371" s="58">
        <f>'вед.прил.10'!H136</f>
        <v>319.8</v>
      </c>
      <c r="I371" s="58">
        <f>'вед.прил.10'!I136</f>
        <v>0</v>
      </c>
      <c r="J371" s="58">
        <f t="shared" si="52"/>
        <v>319.8</v>
      </c>
      <c r="K371" s="58">
        <f>'вед.прил.10'!K136</f>
        <v>319.8</v>
      </c>
      <c r="L371" s="58">
        <f>'вед.прил.10'!L136</f>
        <v>0</v>
      </c>
      <c r="M371" s="109">
        <f t="shared" si="53"/>
        <v>319.8</v>
      </c>
    </row>
    <row r="372" spans="2:13" ht="15">
      <c r="B372" s="77" t="s">
        <v>148</v>
      </c>
      <c r="C372" s="51" t="s">
        <v>75</v>
      </c>
      <c r="D372" s="51" t="s">
        <v>70</v>
      </c>
      <c r="E372" s="51" t="s">
        <v>160</v>
      </c>
      <c r="F372" s="51" t="s">
        <v>147</v>
      </c>
      <c r="G372" s="51"/>
      <c r="H372" s="56">
        <f>H373</f>
        <v>30</v>
      </c>
      <c r="I372" s="56">
        <f>I373</f>
        <v>0</v>
      </c>
      <c r="J372" s="56">
        <f t="shared" si="52"/>
        <v>30</v>
      </c>
      <c r="K372" s="56">
        <f>K373</f>
        <v>30</v>
      </c>
      <c r="L372" s="56">
        <f>L373</f>
        <v>0</v>
      </c>
      <c r="M372" s="108">
        <f t="shared" si="53"/>
        <v>30</v>
      </c>
    </row>
    <row r="373" spans="2:13" ht="15">
      <c r="B373" s="77" t="s">
        <v>150</v>
      </c>
      <c r="C373" s="51" t="s">
        <v>75</v>
      </c>
      <c r="D373" s="51" t="s">
        <v>70</v>
      </c>
      <c r="E373" s="51" t="s">
        <v>160</v>
      </c>
      <c r="F373" s="51" t="s">
        <v>149</v>
      </c>
      <c r="G373" s="51"/>
      <c r="H373" s="56">
        <f>H374</f>
        <v>30</v>
      </c>
      <c r="I373" s="56">
        <f>I374</f>
        <v>0</v>
      </c>
      <c r="J373" s="56">
        <f t="shared" si="52"/>
        <v>30</v>
      </c>
      <c r="K373" s="56">
        <f>K374</f>
        <v>30</v>
      </c>
      <c r="L373" s="56">
        <f>L374</f>
        <v>0</v>
      </c>
      <c r="M373" s="108">
        <f t="shared" si="53"/>
        <v>30</v>
      </c>
    </row>
    <row r="374" spans="2:13" ht="15">
      <c r="B374" s="78" t="s">
        <v>119</v>
      </c>
      <c r="C374" s="52" t="s">
        <v>75</v>
      </c>
      <c r="D374" s="52" t="s">
        <v>70</v>
      </c>
      <c r="E374" s="52" t="s">
        <v>160</v>
      </c>
      <c r="F374" s="52" t="s">
        <v>149</v>
      </c>
      <c r="G374" s="52" t="s">
        <v>103</v>
      </c>
      <c r="H374" s="58">
        <f>'вед.прил.10'!H139</f>
        <v>30</v>
      </c>
      <c r="I374" s="58">
        <f>'вед.прил.10'!I139</f>
        <v>0</v>
      </c>
      <c r="J374" s="58">
        <f t="shared" si="52"/>
        <v>30</v>
      </c>
      <c r="K374" s="58">
        <f>'вед.прил.10'!K139</f>
        <v>30</v>
      </c>
      <c r="L374" s="58">
        <f>'вед.прил.10'!L139</f>
        <v>0</v>
      </c>
      <c r="M374" s="109">
        <f t="shared" si="53"/>
        <v>30</v>
      </c>
    </row>
    <row r="375" spans="2:13" ht="47.25" customHeight="1">
      <c r="B375" s="76" t="s">
        <v>186</v>
      </c>
      <c r="C375" s="51" t="s">
        <v>75</v>
      </c>
      <c r="D375" s="51" t="s">
        <v>70</v>
      </c>
      <c r="E375" s="51" t="s">
        <v>289</v>
      </c>
      <c r="F375" s="51"/>
      <c r="G375" s="51"/>
      <c r="H375" s="56">
        <f>H376+H388</f>
        <v>6119.1</v>
      </c>
      <c r="I375" s="56">
        <f>I376+I388</f>
        <v>0</v>
      </c>
      <c r="J375" s="56">
        <f t="shared" si="52"/>
        <v>6119.1</v>
      </c>
      <c r="K375" s="56">
        <f>K376+K388</f>
        <v>6119.1</v>
      </c>
      <c r="L375" s="56">
        <f>L376+L388</f>
        <v>0</v>
      </c>
      <c r="M375" s="108">
        <f t="shared" si="53"/>
        <v>6119.1</v>
      </c>
    </row>
    <row r="376" spans="2:13" ht="62.25" customHeight="1">
      <c r="B376" s="77" t="s">
        <v>181</v>
      </c>
      <c r="C376" s="51" t="s">
        <v>75</v>
      </c>
      <c r="D376" s="51" t="s">
        <v>70</v>
      </c>
      <c r="E376" s="51" t="s">
        <v>24</v>
      </c>
      <c r="F376" s="51"/>
      <c r="G376" s="51"/>
      <c r="H376" s="56">
        <f>H377</f>
        <v>3619.1000000000004</v>
      </c>
      <c r="I376" s="56">
        <f>I377</f>
        <v>0</v>
      </c>
      <c r="J376" s="56">
        <f t="shared" si="52"/>
        <v>3619.1000000000004</v>
      </c>
      <c r="K376" s="56">
        <f>K377</f>
        <v>3619.1000000000004</v>
      </c>
      <c r="L376" s="56">
        <f>L377</f>
        <v>0</v>
      </c>
      <c r="M376" s="108">
        <f t="shared" si="53"/>
        <v>3619.1000000000004</v>
      </c>
    </row>
    <row r="377" spans="2:13" ht="60">
      <c r="B377" s="76" t="s">
        <v>469</v>
      </c>
      <c r="C377" s="51" t="s">
        <v>75</v>
      </c>
      <c r="D377" s="51" t="s">
        <v>70</v>
      </c>
      <c r="E377" s="51" t="s">
        <v>25</v>
      </c>
      <c r="F377" s="51"/>
      <c r="G377" s="51"/>
      <c r="H377" s="56">
        <f>H378</f>
        <v>3619.1000000000004</v>
      </c>
      <c r="I377" s="56">
        <f>I378</f>
        <v>0</v>
      </c>
      <c r="J377" s="56">
        <f t="shared" si="52"/>
        <v>3619.1000000000004</v>
      </c>
      <c r="K377" s="56">
        <f>K378</f>
        <v>3619.1000000000004</v>
      </c>
      <c r="L377" s="56">
        <f>L378</f>
        <v>0</v>
      </c>
      <c r="M377" s="108">
        <f t="shared" si="53"/>
        <v>3619.1000000000004</v>
      </c>
    </row>
    <row r="378" spans="2:13" ht="15">
      <c r="B378" s="77" t="s">
        <v>312</v>
      </c>
      <c r="C378" s="51" t="s">
        <v>75</v>
      </c>
      <c r="D378" s="51" t="s">
        <v>70</v>
      </c>
      <c r="E378" s="51" t="s">
        <v>26</v>
      </c>
      <c r="F378" s="51"/>
      <c r="G378" s="51"/>
      <c r="H378" s="56">
        <f>H379+H382+H385</f>
        <v>3619.1000000000004</v>
      </c>
      <c r="I378" s="56">
        <f>I379+I382+I385</f>
        <v>0</v>
      </c>
      <c r="J378" s="56">
        <f t="shared" si="52"/>
        <v>3619.1000000000004</v>
      </c>
      <c r="K378" s="56">
        <f>K379+K382+K385</f>
        <v>3619.1000000000004</v>
      </c>
      <c r="L378" s="56">
        <f>L379+L382+L385</f>
        <v>0</v>
      </c>
      <c r="M378" s="108">
        <f t="shared" si="53"/>
        <v>3619.1000000000004</v>
      </c>
    </row>
    <row r="379" spans="2:13" ht="88.5" customHeight="1">
      <c r="B379" s="76" t="s">
        <v>267</v>
      </c>
      <c r="C379" s="51" t="s">
        <v>75</v>
      </c>
      <c r="D379" s="51" t="s">
        <v>70</v>
      </c>
      <c r="E379" s="51" t="s">
        <v>26</v>
      </c>
      <c r="F379" s="51" t="s">
        <v>133</v>
      </c>
      <c r="G379" s="51"/>
      <c r="H379" s="56">
        <f>H380</f>
        <v>3341.3</v>
      </c>
      <c r="I379" s="56">
        <f>I380</f>
        <v>0</v>
      </c>
      <c r="J379" s="56">
        <f t="shared" si="52"/>
        <v>3341.3</v>
      </c>
      <c r="K379" s="56">
        <f>K380</f>
        <v>3341.3</v>
      </c>
      <c r="L379" s="56">
        <f>L380</f>
        <v>0</v>
      </c>
      <c r="M379" s="108">
        <f t="shared" si="53"/>
        <v>3341.3</v>
      </c>
    </row>
    <row r="380" spans="2:13" ht="30">
      <c r="B380" s="76" t="s">
        <v>146</v>
      </c>
      <c r="C380" s="51" t="s">
        <v>75</v>
      </c>
      <c r="D380" s="51" t="s">
        <v>70</v>
      </c>
      <c r="E380" s="51" t="s">
        <v>26</v>
      </c>
      <c r="F380" s="51" t="s">
        <v>145</v>
      </c>
      <c r="G380" s="51"/>
      <c r="H380" s="56">
        <f>H381</f>
        <v>3341.3</v>
      </c>
      <c r="I380" s="56">
        <f>I381</f>
        <v>0</v>
      </c>
      <c r="J380" s="56">
        <f t="shared" si="52"/>
        <v>3341.3</v>
      </c>
      <c r="K380" s="56">
        <f>K381</f>
        <v>3341.3</v>
      </c>
      <c r="L380" s="56">
        <f>L381</f>
        <v>0</v>
      </c>
      <c r="M380" s="108">
        <f t="shared" si="53"/>
        <v>3341.3</v>
      </c>
    </row>
    <row r="381" spans="2:13" ht="15">
      <c r="B381" s="78" t="s">
        <v>119</v>
      </c>
      <c r="C381" s="52" t="s">
        <v>75</v>
      </c>
      <c r="D381" s="52" t="s">
        <v>70</v>
      </c>
      <c r="E381" s="52" t="s">
        <v>26</v>
      </c>
      <c r="F381" s="52" t="s">
        <v>145</v>
      </c>
      <c r="G381" s="52" t="s">
        <v>103</v>
      </c>
      <c r="H381" s="58">
        <f>'вед.прил.10'!H146</f>
        <v>3341.3</v>
      </c>
      <c r="I381" s="58">
        <f>'вед.прил.10'!I146</f>
        <v>0</v>
      </c>
      <c r="J381" s="58">
        <f t="shared" si="52"/>
        <v>3341.3</v>
      </c>
      <c r="K381" s="58">
        <f>'вед.прил.10'!K146</f>
        <v>3341.3</v>
      </c>
      <c r="L381" s="58">
        <f>'вед.прил.10'!L146</f>
        <v>0</v>
      </c>
      <c r="M381" s="109">
        <f t="shared" si="53"/>
        <v>3341.3</v>
      </c>
    </row>
    <row r="382" spans="2:13" ht="30">
      <c r="B382" s="76" t="s">
        <v>135</v>
      </c>
      <c r="C382" s="51" t="s">
        <v>75</v>
      </c>
      <c r="D382" s="51" t="s">
        <v>70</v>
      </c>
      <c r="E382" s="51" t="s">
        <v>26</v>
      </c>
      <c r="F382" s="51" t="s">
        <v>136</v>
      </c>
      <c r="G382" s="51"/>
      <c r="H382" s="56">
        <f>H383</f>
        <v>257.8</v>
      </c>
      <c r="I382" s="56">
        <f>I383</f>
        <v>0</v>
      </c>
      <c r="J382" s="56">
        <f t="shared" si="52"/>
        <v>257.8</v>
      </c>
      <c r="K382" s="56">
        <f>K383</f>
        <v>257.8</v>
      </c>
      <c r="L382" s="56">
        <f>L383</f>
        <v>0</v>
      </c>
      <c r="M382" s="108">
        <f t="shared" si="53"/>
        <v>257.8</v>
      </c>
    </row>
    <row r="383" spans="2:13" ht="30">
      <c r="B383" s="77" t="s">
        <v>139</v>
      </c>
      <c r="C383" s="51" t="s">
        <v>75</v>
      </c>
      <c r="D383" s="51" t="s">
        <v>70</v>
      </c>
      <c r="E383" s="51" t="s">
        <v>26</v>
      </c>
      <c r="F383" s="51" t="s">
        <v>138</v>
      </c>
      <c r="G383" s="51"/>
      <c r="H383" s="56">
        <f>H384</f>
        <v>257.8</v>
      </c>
      <c r="I383" s="56">
        <f>I384</f>
        <v>0</v>
      </c>
      <c r="J383" s="56">
        <f t="shared" si="52"/>
        <v>257.8</v>
      </c>
      <c r="K383" s="56">
        <f>K384</f>
        <v>257.8</v>
      </c>
      <c r="L383" s="56">
        <f>L384</f>
        <v>0</v>
      </c>
      <c r="M383" s="108">
        <f t="shared" si="53"/>
        <v>257.8</v>
      </c>
    </row>
    <row r="384" spans="2:13" ht="15">
      <c r="B384" s="78" t="s">
        <v>119</v>
      </c>
      <c r="C384" s="52" t="s">
        <v>75</v>
      </c>
      <c r="D384" s="52" t="s">
        <v>70</v>
      </c>
      <c r="E384" s="52" t="s">
        <v>26</v>
      </c>
      <c r="F384" s="52" t="s">
        <v>138</v>
      </c>
      <c r="G384" s="52" t="s">
        <v>103</v>
      </c>
      <c r="H384" s="58">
        <f>'вед.прил.10'!H149</f>
        <v>257.8</v>
      </c>
      <c r="I384" s="58">
        <f>'вед.прил.10'!I149</f>
        <v>0</v>
      </c>
      <c r="J384" s="58">
        <f t="shared" si="52"/>
        <v>257.8</v>
      </c>
      <c r="K384" s="58">
        <f>'вед.прил.10'!K149</f>
        <v>257.8</v>
      </c>
      <c r="L384" s="58">
        <f>'вед.прил.10'!L149</f>
        <v>0</v>
      </c>
      <c r="M384" s="109">
        <f t="shared" si="53"/>
        <v>257.8</v>
      </c>
    </row>
    <row r="385" spans="2:13" ht="15">
      <c r="B385" s="77" t="s">
        <v>148</v>
      </c>
      <c r="C385" s="51" t="s">
        <v>75</v>
      </c>
      <c r="D385" s="51" t="s">
        <v>70</v>
      </c>
      <c r="E385" s="51" t="s">
        <v>26</v>
      </c>
      <c r="F385" s="51" t="s">
        <v>147</v>
      </c>
      <c r="G385" s="51"/>
      <c r="H385" s="56">
        <f>H386</f>
        <v>20</v>
      </c>
      <c r="I385" s="56">
        <f>I386</f>
        <v>0</v>
      </c>
      <c r="J385" s="56">
        <f t="shared" si="52"/>
        <v>20</v>
      </c>
      <c r="K385" s="56">
        <f>K386</f>
        <v>20</v>
      </c>
      <c r="L385" s="56">
        <f>L386</f>
        <v>0</v>
      </c>
      <c r="M385" s="108">
        <f t="shared" si="53"/>
        <v>20</v>
      </c>
    </row>
    <row r="386" spans="2:13" ht="15">
      <c r="B386" s="77" t="s">
        <v>150</v>
      </c>
      <c r="C386" s="51" t="s">
        <v>75</v>
      </c>
      <c r="D386" s="51" t="s">
        <v>70</v>
      </c>
      <c r="E386" s="51" t="s">
        <v>26</v>
      </c>
      <c r="F386" s="51" t="s">
        <v>149</v>
      </c>
      <c r="G386" s="51"/>
      <c r="H386" s="56">
        <f>H387</f>
        <v>20</v>
      </c>
      <c r="I386" s="56">
        <f>I387</f>
        <v>0</v>
      </c>
      <c r="J386" s="56">
        <f t="shared" si="52"/>
        <v>20</v>
      </c>
      <c r="K386" s="56">
        <f>K387</f>
        <v>20</v>
      </c>
      <c r="L386" s="56">
        <f>L387</f>
        <v>0</v>
      </c>
      <c r="M386" s="108">
        <f t="shared" si="53"/>
        <v>20</v>
      </c>
    </row>
    <row r="387" spans="2:13" ht="15">
      <c r="B387" s="78" t="s">
        <v>119</v>
      </c>
      <c r="C387" s="52" t="s">
        <v>75</v>
      </c>
      <c r="D387" s="52" t="s">
        <v>70</v>
      </c>
      <c r="E387" s="52" t="s">
        <v>26</v>
      </c>
      <c r="F387" s="52" t="s">
        <v>149</v>
      </c>
      <c r="G387" s="52" t="s">
        <v>103</v>
      </c>
      <c r="H387" s="58">
        <f>'вед.прил.10'!H152</f>
        <v>20</v>
      </c>
      <c r="I387" s="58">
        <f>'вед.прил.10'!I152</f>
        <v>0</v>
      </c>
      <c r="J387" s="58">
        <f t="shared" si="52"/>
        <v>20</v>
      </c>
      <c r="K387" s="58">
        <f>'вед.прил.10'!K152</f>
        <v>20</v>
      </c>
      <c r="L387" s="58">
        <f>'вед.прил.10'!L152</f>
        <v>0</v>
      </c>
      <c r="M387" s="109">
        <f t="shared" si="53"/>
        <v>20</v>
      </c>
    </row>
    <row r="388" spans="2:13" ht="42" customHeight="1">
      <c r="B388" s="77" t="s">
        <v>182</v>
      </c>
      <c r="C388" s="51" t="s">
        <v>75</v>
      </c>
      <c r="D388" s="51" t="s">
        <v>70</v>
      </c>
      <c r="E388" s="51" t="s">
        <v>21</v>
      </c>
      <c r="F388" s="51"/>
      <c r="G388" s="51"/>
      <c r="H388" s="56">
        <f aca="true" t="shared" si="57" ref="H388:L392">H389</f>
        <v>2500</v>
      </c>
      <c r="I388" s="56">
        <f t="shared" si="57"/>
        <v>0</v>
      </c>
      <c r="J388" s="56">
        <f t="shared" si="52"/>
        <v>2500</v>
      </c>
      <c r="K388" s="56">
        <f t="shared" si="57"/>
        <v>2500</v>
      </c>
      <c r="L388" s="56">
        <f t="shared" si="57"/>
        <v>0</v>
      </c>
      <c r="M388" s="108">
        <f t="shared" si="53"/>
        <v>2500</v>
      </c>
    </row>
    <row r="389" spans="2:13" ht="43.5" customHeight="1">
      <c r="B389" s="77" t="s">
        <v>159</v>
      </c>
      <c r="C389" s="51" t="s">
        <v>75</v>
      </c>
      <c r="D389" s="51" t="s">
        <v>70</v>
      </c>
      <c r="E389" s="51" t="s">
        <v>22</v>
      </c>
      <c r="F389" s="51"/>
      <c r="G389" s="51"/>
      <c r="H389" s="56">
        <f t="shared" si="57"/>
        <v>2500</v>
      </c>
      <c r="I389" s="56">
        <f t="shared" si="57"/>
        <v>0</v>
      </c>
      <c r="J389" s="56">
        <f t="shared" si="52"/>
        <v>2500</v>
      </c>
      <c r="K389" s="56">
        <f t="shared" si="57"/>
        <v>2500</v>
      </c>
      <c r="L389" s="56">
        <f t="shared" si="57"/>
        <v>0</v>
      </c>
      <c r="M389" s="108">
        <f t="shared" si="53"/>
        <v>2500</v>
      </c>
    </row>
    <row r="390" spans="2:13" ht="15">
      <c r="B390" s="77" t="s">
        <v>312</v>
      </c>
      <c r="C390" s="51" t="s">
        <v>75</v>
      </c>
      <c r="D390" s="51" t="s">
        <v>70</v>
      </c>
      <c r="E390" s="51" t="s">
        <v>23</v>
      </c>
      <c r="F390" s="51"/>
      <c r="G390" s="51"/>
      <c r="H390" s="56">
        <f t="shared" si="57"/>
        <v>2500</v>
      </c>
      <c r="I390" s="56">
        <f t="shared" si="57"/>
        <v>0</v>
      </c>
      <c r="J390" s="56">
        <f t="shared" si="52"/>
        <v>2500</v>
      </c>
      <c r="K390" s="56">
        <f t="shared" si="57"/>
        <v>2500</v>
      </c>
      <c r="L390" s="56">
        <f t="shared" si="57"/>
        <v>0</v>
      </c>
      <c r="M390" s="108">
        <f t="shared" si="53"/>
        <v>2500</v>
      </c>
    </row>
    <row r="391" spans="2:13" ht="30">
      <c r="B391" s="76" t="s">
        <v>135</v>
      </c>
      <c r="C391" s="51" t="s">
        <v>75</v>
      </c>
      <c r="D391" s="51" t="s">
        <v>70</v>
      </c>
      <c r="E391" s="51" t="s">
        <v>23</v>
      </c>
      <c r="F391" s="51" t="s">
        <v>136</v>
      </c>
      <c r="G391" s="51"/>
      <c r="H391" s="56">
        <f t="shared" si="57"/>
        <v>2500</v>
      </c>
      <c r="I391" s="56">
        <f t="shared" si="57"/>
        <v>0</v>
      </c>
      <c r="J391" s="56">
        <f t="shared" si="52"/>
        <v>2500</v>
      </c>
      <c r="K391" s="56">
        <f t="shared" si="57"/>
        <v>2500</v>
      </c>
      <c r="L391" s="56">
        <f t="shared" si="57"/>
        <v>0</v>
      </c>
      <c r="M391" s="108">
        <f t="shared" si="53"/>
        <v>2500</v>
      </c>
    </row>
    <row r="392" spans="2:13" ht="30">
      <c r="B392" s="77" t="s">
        <v>139</v>
      </c>
      <c r="C392" s="51" t="s">
        <v>75</v>
      </c>
      <c r="D392" s="51" t="s">
        <v>70</v>
      </c>
      <c r="E392" s="51" t="s">
        <v>23</v>
      </c>
      <c r="F392" s="51" t="s">
        <v>138</v>
      </c>
      <c r="G392" s="51"/>
      <c r="H392" s="56">
        <f t="shared" si="57"/>
        <v>2500</v>
      </c>
      <c r="I392" s="56">
        <f t="shared" si="57"/>
        <v>0</v>
      </c>
      <c r="J392" s="56">
        <f t="shared" si="52"/>
        <v>2500</v>
      </c>
      <c r="K392" s="56">
        <f t="shared" si="57"/>
        <v>2500</v>
      </c>
      <c r="L392" s="56">
        <f t="shared" si="57"/>
        <v>0</v>
      </c>
      <c r="M392" s="108">
        <f t="shared" si="53"/>
        <v>2500</v>
      </c>
    </row>
    <row r="393" spans="2:13" ht="15">
      <c r="B393" s="78" t="s">
        <v>119</v>
      </c>
      <c r="C393" s="52" t="s">
        <v>75</v>
      </c>
      <c r="D393" s="52" t="s">
        <v>70</v>
      </c>
      <c r="E393" s="52" t="s">
        <v>23</v>
      </c>
      <c r="F393" s="52" t="s">
        <v>138</v>
      </c>
      <c r="G393" s="52" t="s">
        <v>103</v>
      </c>
      <c r="H393" s="58">
        <f>'вед.прил.10'!H158</f>
        <v>2500</v>
      </c>
      <c r="I393" s="58">
        <f>'вед.прил.10'!I158</f>
        <v>0</v>
      </c>
      <c r="J393" s="58">
        <f t="shared" si="52"/>
        <v>2500</v>
      </c>
      <c r="K393" s="58">
        <f>'вед.прил.10'!K158</f>
        <v>2500</v>
      </c>
      <c r="L393" s="58">
        <f>'вед.прил.10'!L158</f>
        <v>0</v>
      </c>
      <c r="M393" s="109">
        <f t="shared" si="53"/>
        <v>2500</v>
      </c>
    </row>
    <row r="394" spans="2:13" ht="15">
      <c r="B394" s="79" t="s">
        <v>115</v>
      </c>
      <c r="C394" s="53" t="s">
        <v>72</v>
      </c>
      <c r="D394" s="51"/>
      <c r="E394" s="51"/>
      <c r="F394" s="51"/>
      <c r="G394" s="51"/>
      <c r="H394" s="55">
        <f>H397+H445</f>
        <v>26423</v>
      </c>
      <c r="I394" s="55">
        <f>I397+I445</f>
        <v>0</v>
      </c>
      <c r="J394" s="55">
        <f t="shared" si="52"/>
        <v>26423</v>
      </c>
      <c r="K394" s="55">
        <f>K397+K445</f>
        <v>26393</v>
      </c>
      <c r="L394" s="55">
        <f>L397+L445</f>
        <v>0</v>
      </c>
      <c r="M394" s="107">
        <f t="shared" si="53"/>
        <v>26393</v>
      </c>
    </row>
    <row r="395" spans="2:13" ht="15">
      <c r="B395" s="99" t="s">
        <v>119</v>
      </c>
      <c r="C395" s="53" t="s">
        <v>72</v>
      </c>
      <c r="D395" s="51"/>
      <c r="E395" s="51"/>
      <c r="F395" s="51"/>
      <c r="G395" s="51" t="s">
        <v>103</v>
      </c>
      <c r="H395" s="55">
        <f>H404+H409+H414+H420+H426+H432+H435+H438+H444+H450+H453+H456+H460+H463+H466</f>
        <v>26423</v>
      </c>
      <c r="I395" s="55">
        <f>I404+I409+I414+I420+I426+I432+I435+I438+I444+I450+I453+I456+I460+I463+I466</f>
        <v>0</v>
      </c>
      <c r="J395" s="55">
        <f t="shared" si="52"/>
        <v>26423</v>
      </c>
      <c r="K395" s="55">
        <f>K404+K409+K414+K420+K426+K432+K435+K438+K444+K450+K453+K456+K460+K463+K466</f>
        <v>26393</v>
      </c>
      <c r="L395" s="55">
        <f>L404+L409+L414+L420+L426+L432+L435+L438+L444+L450+L453+L456+L460+L463+L466</f>
        <v>0</v>
      </c>
      <c r="M395" s="107">
        <f t="shared" si="53"/>
        <v>26393</v>
      </c>
    </row>
    <row r="396" spans="2:13" ht="15">
      <c r="B396" s="99" t="s">
        <v>120</v>
      </c>
      <c r="C396" s="53" t="s">
        <v>72</v>
      </c>
      <c r="D396" s="51"/>
      <c r="E396" s="51"/>
      <c r="F396" s="51"/>
      <c r="G396" s="51" t="s">
        <v>104</v>
      </c>
      <c r="H396" s="55">
        <v>0</v>
      </c>
      <c r="I396" s="55">
        <v>0</v>
      </c>
      <c r="J396" s="55">
        <f t="shared" si="52"/>
        <v>0</v>
      </c>
      <c r="K396" s="55">
        <v>0</v>
      </c>
      <c r="L396" s="55">
        <v>0</v>
      </c>
      <c r="M396" s="107">
        <f t="shared" si="53"/>
        <v>0</v>
      </c>
    </row>
    <row r="397" spans="2:13" ht="14.25">
      <c r="B397" s="79" t="s">
        <v>64</v>
      </c>
      <c r="C397" s="53" t="s">
        <v>72</v>
      </c>
      <c r="D397" s="53" t="s">
        <v>68</v>
      </c>
      <c r="E397" s="53"/>
      <c r="F397" s="53"/>
      <c r="G397" s="53"/>
      <c r="H397" s="55">
        <f>H398</f>
        <v>19590.8</v>
      </c>
      <c r="I397" s="55">
        <f>I398</f>
        <v>0</v>
      </c>
      <c r="J397" s="55">
        <f t="shared" si="52"/>
        <v>19590.8</v>
      </c>
      <c r="K397" s="55">
        <f>K398</f>
        <v>19560.8</v>
      </c>
      <c r="L397" s="55">
        <f>L398</f>
        <v>0</v>
      </c>
      <c r="M397" s="107">
        <f t="shared" si="53"/>
        <v>19560.8</v>
      </c>
    </row>
    <row r="398" spans="2:13" ht="42" customHeight="1">
      <c r="B398" s="77" t="s">
        <v>203</v>
      </c>
      <c r="C398" s="51" t="s">
        <v>72</v>
      </c>
      <c r="D398" s="51" t="s">
        <v>68</v>
      </c>
      <c r="E398" s="51" t="s">
        <v>333</v>
      </c>
      <c r="F398" s="51"/>
      <c r="G398" s="51"/>
      <c r="H398" s="56">
        <f>H399+H415+H421+H427+H439</f>
        <v>19590.8</v>
      </c>
      <c r="I398" s="56">
        <f>I399+I415+I421+I427+I439</f>
        <v>0</v>
      </c>
      <c r="J398" s="56">
        <f t="shared" si="52"/>
        <v>19590.8</v>
      </c>
      <c r="K398" s="56">
        <f>K399+K415+K421+K427+K439</f>
        <v>19560.8</v>
      </c>
      <c r="L398" s="56">
        <f>L399+L415+L421+L427+L439</f>
        <v>0</v>
      </c>
      <c r="M398" s="108">
        <f t="shared" si="53"/>
        <v>19560.8</v>
      </c>
    </row>
    <row r="399" spans="2:13" ht="42.75" customHeight="1">
      <c r="B399" s="77" t="s">
        <v>221</v>
      </c>
      <c r="C399" s="51" t="s">
        <v>72</v>
      </c>
      <c r="D399" s="51" t="s">
        <v>68</v>
      </c>
      <c r="E399" s="51" t="s">
        <v>334</v>
      </c>
      <c r="F399" s="51"/>
      <c r="G399" s="51"/>
      <c r="H399" s="56">
        <f>H400+H405+H410</f>
        <v>30</v>
      </c>
      <c r="I399" s="56">
        <f>I400+I405+I410</f>
        <v>0</v>
      </c>
      <c r="J399" s="56">
        <f aca="true" t="shared" si="58" ref="J399:J462">H399+I399</f>
        <v>30</v>
      </c>
      <c r="K399" s="56">
        <f>K400+K405+K410</f>
        <v>0</v>
      </c>
      <c r="L399" s="56">
        <f>L400+L405+L410</f>
        <v>0</v>
      </c>
      <c r="M399" s="108">
        <f aca="true" t="shared" si="59" ref="M399:M462">K399+L399</f>
        <v>0</v>
      </c>
    </row>
    <row r="400" spans="2:13" ht="30">
      <c r="B400" s="77" t="s">
        <v>224</v>
      </c>
      <c r="C400" s="51" t="s">
        <v>72</v>
      </c>
      <c r="D400" s="51" t="s">
        <v>68</v>
      </c>
      <c r="E400" s="122" t="s">
        <v>222</v>
      </c>
      <c r="F400" s="51"/>
      <c r="G400" s="51"/>
      <c r="H400" s="56">
        <f aca="true" t="shared" si="60" ref="H400:L403">H401</f>
        <v>10</v>
      </c>
      <c r="I400" s="56">
        <f t="shared" si="60"/>
        <v>0</v>
      </c>
      <c r="J400" s="56">
        <f t="shared" si="58"/>
        <v>10</v>
      </c>
      <c r="K400" s="56">
        <f t="shared" si="60"/>
        <v>0</v>
      </c>
      <c r="L400" s="56">
        <f t="shared" si="60"/>
        <v>0</v>
      </c>
      <c r="M400" s="108">
        <f t="shared" si="59"/>
        <v>0</v>
      </c>
    </row>
    <row r="401" spans="2:13" ht="15">
      <c r="B401" s="77" t="s">
        <v>312</v>
      </c>
      <c r="C401" s="51" t="s">
        <v>72</v>
      </c>
      <c r="D401" s="51" t="s">
        <v>68</v>
      </c>
      <c r="E401" s="126" t="s">
        <v>223</v>
      </c>
      <c r="F401" s="51"/>
      <c r="G401" s="51"/>
      <c r="H401" s="56">
        <f t="shared" si="60"/>
        <v>10</v>
      </c>
      <c r="I401" s="56">
        <f t="shared" si="60"/>
        <v>0</v>
      </c>
      <c r="J401" s="56">
        <f t="shared" si="58"/>
        <v>10</v>
      </c>
      <c r="K401" s="56">
        <f t="shared" si="60"/>
        <v>0</v>
      </c>
      <c r="L401" s="56">
        <f t="shared" si="60"/>
        <v>0</v>
      </c>
      <c r="M401" s="108">
        <f t="shared" si="59"/>
        <v>0</v>
      </c>
    </row>
    <row r="402" spans="2:13" ht="45">
      <c r="B402" s="76" t="s">
        <v>142</v>
      </c>
      <c r="C402" s="51" t="s">
        <v>72</v>
      </c>
      <c r="D402" s="51" t="s">
        <v>68</v>
      </c>
      <c r="E402" s="51" t="s">
        <v>223</v>
      </c>
      <c r="F402" s="51" t="s">
        <v>141</v>
      </c>
      <c r="G402" s="51"/>
      <c r="H402" s="56">
        <f t="shared" si="60"/>
        <v>10</v>
      </c>
      <c r="I402" s="56">
        <f t="shared" si="60"/>
        <v>0</v>
      </c>
      <c r="J402" s="56">
        <f t="shared" si="58"/>
        <v>10</v>
      </c>
      <c r="K402" s="56">
        <f t="shared" si="60"/>
        <v>0</v>
      </c>
      <c r="L402" s="56">
        <f t="shared" si="60"/>
        <v>0</v>
      </c>
      <c r="M402" s="108">
        <f t="shared" si="59"/>
        <v>0</v>
      </c>
    </row>
    <row r="403" spans="2:13" ht="15">
      <c r="B403" s="76" t="s">
        <v>144</v>
      </c>
      <c r="C403" s="51" t="s">
        <v>72</v>
      </c>
      <c r="D403" s="51" t="s">
        <v>68</v>
      </c>
      <c r="E403" s="51" t="s">
        <v>223</v>
      </c>
      <c r="F403" s="51" t="s">
        <v>143</v>
      </c>
      <c r="G403" s="51"/>
      <c r="H403" s="56">
        <f t="shared" si="60"/>
        <v>10</v>
      </c>
      <c r="I403" s="56">
        <f t="shared" si="60"/>
        <v>0</v>
      </c>
      <c r="J403" s="56">
        <f t="shared" si="58"/>
        <v>10</v>
      </c>
      <c r="K403" s="56">
        <f t="shared" si="60"/>
        <v>0</v>
      </c>
      <c r="L403" s="56">
        <f t="shared" si="60"/>
        <v>0</v>
      </c>
      <c r="M403" s="108">
        <f t="shared" si="59"/>
        <v>0</v>
      </c>
    </row>
    <row r="404" spans="2:13" ht="15">
      <c r="B404" s="80" t="s">
        <v>119</v>
      </c>
      <c r="C404" s="52" t="s">
        <v>72</v>
      </c>
      <c r="D404" s="52" t="s">
        <v>68</v>
      </c>
      <c r="E404" s="52" t="s">
        <v>223</v>
      </c>
      <c r="F404" s="52" t="s">
        <v>143</v>
      </c>
      <c r="G404" s="52" t="s">
        <v>103</v>
      </c>
      <c r="H404" s="58">
        <f>'вед.прил.10'!H564</f>
        <v>10</v>
      </c>
      <c r="I404" s="58">
        <f>'вед.прил.10'!I564</f>
        <v>0</v>
      </c>
      <c r="J404" s="58">
        <f t="shared" si="58"/>
        <v>10</v>
      </c>
      <c r="K404" s="58">
        <f>'вед.прил.10'!K564</f>
        <v>0</v>
      </c>
      <c r="L404" s="58">
        <f>'вед.прил.10'!L564</f>
        <v>0</v>
      </c>
      <c r="M404" s="109">
        <f t="shared" si="59"/>
        <v>0</v>
      </c>
    </row>
    <row r="405" spans="2:13" ht="45">
      <c r="B405" s="124" t="s">
        <v>389</v>
      </c>
      <c r="C405" s="51" t="s">
        <v>72</v>
      </c>
      <c r="D405" s="51" t="s">
        <v>68</v>
      </c>
      <c r="E405" s="122" t="s">
        <v>390</v>
      </c>
      <c r="F405" s="51"/>
      <c r="G405" s="51"/>
      <c r="H405" s="56">
        <f aca="true" t="shared" si="61" ref="H405:L408">H406</f>
        <v>10</v>
      </c>
      <c r="I405" s="56">
        <f t="shared" si="61"/>
        <v>0</v>
      </c>
      <c r="J405" s="56">
        <f t="shared" si="58"/>
        <v>10</v>
      </c>
      <c r="K405" s="56">
        <f t="shared" si="61"/>
        <v>0</v>
      </c>
      <c r="L405" s="56">
        <f t="shared" si="61"/>
        <v>0</v>
      </c>
      <c r="M405" s="108">
        <f t="shared" si="59"/>
        <v>0</v>
      </c>
    </row>
    <row r="406" spans="2:13" ht="15">
      <c r="B406" s="124" t="s">
        <v>312</v>
      </c>
      <c r="C406" s="51" t="s">
        <v>72</v>
      </c>
      <c r="D406" s="51" t="s">
        <v>68</v>
      </c>
      <c r="E406" s="126" t="s">
        <v>391</v>
      </c>
      <c r="F406" s="51"/>
      <c r="G406" s="51"/>
      <c r="H406" s="56">
        <f t="shared" si="61"/>
        <v>10</v>
      </c>
      <c r="I406" s="56">
        <f t="shared" si="61"/>
        <v>0</v>
      </c>
      <c r="J406" s="56">
        <f t="shared" si="58"/>
        <v>10</v>
      </c>
      <c r="K406" s="56">
        <f t="shared" si="61"/>
        <v>0</v>
      </c>
      <c r="L406" s="56">
        <f t="shared" si="61"/>
        <v>0</v>
      </c>
      <c r="M406" s="108">
        <f t="shared" si="59"/>
        <v>0</v>
      </c>
    </row>
    <row r="407" spans="2:13" ht="30">
      <c r="B407" s="76" t="s">
        <v>135</v>
      </c>
      <c r="C407" s="51" t="s">
        <v>72</v>
      </c>
      <c r="D407" s="51" t="s">
        <v>68</v>
      </c>
      <c r="E407" s="126" t="s">
        <v>391</v>
      </c>
      <c r="F407" s="51" t="s">
        <v>136</v>
      </c>
      <c r="G407" s="51"/>
      <c r="H407" s="56">
        <f t="shared" si="61"/>
        <v>10</v>
      </c>
      <c r="I407" s="56">
        <f t="shared" si="61"/>
        <v>0</v>
      </c>
      <c r="J407" s="56">
        <f t="shared" si="58"/>
        <v>10</v>
      </c>
      <c r="K407" s="56">
        <f t="shared" si="61"/>
        <v>0</v>
      </c>
      <c r="L407" s="56">
        <f t="shared" si="61"/>
        <v>0</v>
      </c>
      <c r="M407" s="108">
        <f t="shared" si="59"/>
        <v>0</v>
      </c>
    </row>
    <row r="408" spans="2:13" ht="30">
      <c r="B408" s="77" t="s">
        <v>139</v>
      </c>
      <c r="C408" s="51" t="s">
        <v>72</v>
      </c>
      <c r="D408" s="51" t="s">
        <v>68</v>
      </c>
      <c r="E408" s="126" t="s">
        <v>391</v>
      </c>
      <c r="F408" s="51" t="s">
        <v>138</v>
      </c>
      <c r="G408" s="51"/>
      <c r="H408" s="56">
        <f t="shared" si="61"/>
        <v>10</v>
      </c>
      <c r="I408" s="56">
        <f t="shared" si="61"/>
        <v>0</v>
      </c>
      <c r="J408" s="56">
        <f t="shared" si="58"/>
        <v>10</v>
      </c>
      <c r="K408" s="56">
        <f t="shared" si="61"/>
        <v>0</v>
      </c>
      <c r="L408" s="56">
        <f t="shared" si="61"/>
        <v>0</v>
      </c>
      <c r="M408" s="108">
        <f t="shared" si="59"/>
        <v>0</v>
      </c>
    </row>
    <row r="409" spans="2:13" ht="15">
      <c r="B409" s="78" t="s">
        <v>119</v>
      </c>
      <c r="C409" s="52" t="s">
        <v>72</v>
      </c>
      <c r="D409" s="52" t="s">
        <v>68</v>
      </c>
      <c r="E409" s="182" t="s">
        <v>391</v>
      </c>
      <c r="F409" s="52" t="s">
        <v>138</v>
      </c>
      <c r="G409" s="52" t="s">
        <v>103</v>
      </c>
      <c r="H409" s="58">
        <f>'вед.прил.10'!H569</f>
        <v>10</v>
      </c>
      <c r="I409" s="58">
        <f>'вед.прил.10'!I569</f>
        <v>0</v>
      </c>
      <c r="J409" s="58">
        <f t="shared" si="58"/>
        <v>10</v>
      </c>
      <c r="K409" s="58">
        <f>'вед.прил.10'!K569</f>
        <v>0</v>
      </c>
      <c r="L409" s="58">
        <f>'вед.прил.10'!L569</f>
        <v>0</v>
      </c>
      <c r="M409" s="109">
        <f t="shared" si="59"/>
        <v>0</v>
      </c>
    </row>
    <row r="410" spans="2:13" ht="45">
      <c r="B410" s="84" t="s">
        <v>225</v>
      </c>
      <c r="C410" s="51" t="s">
        <v>72</v>
      </c>
      <c r="D410" s="51" t="s">
        <v>68</v>
      </c>
      <c r="E410" s="122" t="s">
        <v>226</v>
      </c>
      <c r="F410" s="51"/>
      <c r="G410" s="51"/>
      <c r="H410" s="56">
        <f aca="true" t="shared" si="62" ref="H410:L413">H411</f>
        <v>10</v>
      </c>
      <c r="I410" s="56">
        <f t="shared" si="62"/>
        <v>0</v>
      </c>
      <c r="J410" s="56">
        <f t="shared" si="58"/>
        <v>10</v>
      </c>
      <c r="K410" s="56">
        <f t="shared" si="62"/>
        <v>0</v>
      </c>
      <c r="L410" s="56">
        <f t="shared" si="62"/>
        <v>0</v>
      </c>
      <c r="M410" s="108">
        <f t="shared" si="59"/>
        <v>0</v>
      </c>
    </row>
    <row r="411" spans="2:13" ht="15">
      <c r="B411" s="124" t="s">
        <v>312</v>
      </c>
      <c r="C411" s="51" t="s">
        <v>72</v>
      </c>
      <c r="D411" s="51" t="s">
        <v>68</v>
      </c>
      <c r="E411" s="126" t="s">
        <v>227</v>
      </c>
      <c r="F411" s="51"/>
      <c r="G411" s="51"/>
      <c r="H411" s="56">
        <f t="shared" si="62"/>
        <v>10</v>
      </c>
      <c r="I411" s="56">
        <f t="shared" si="62"/>
        <v>0</v>
      </c>
      <c r="J411" s="56">
        <f t="shared" si="58"/>
        <v>10</v>
      </c>
      <c r="K411" s="56">
        <f t="shared" si="62"/>
        <v>0</v>
      </c>
      <c r="L411" s="56">
        <f t="shared" si="62"/>
        <v>0</v>
      </c>
      <c r="M411" s="108">
        <f t="shared" si="59"/>
        <v>0</v>
      </c>
    </row>
    <row r="412" spans="2:13" ht="30">
      <c r="B412" s="76" t="s">
        <v>135</v>
      </c>
      <c r="C412" s="51" t="s">
        <v>72</v>
      </c>
      <c r="D412" s="51" t="s">
        <v>68</v>
      </c>
      <c r="E412" s="126" t="s">
        <v>227</v>
      </c>
      <c r="F412" s="51" t="s">
        <v>136</v>
      </c>
      <c r="G412" s="51"/>
      <c r="H412" s="56">
        <f t="shared" si="62"/>
        <v>10</v>
      </c>
      <c r="I412" s="56">
        <f t="shared" si="62"/>
        <v>0</v>
      </c>
      <c r="J412" s="56">
        <f t="shared" si="58"/>
        <v>10</v>
      </c>
      <c r="K412" s="56">
        <f t="shared" si="62"/>
        <v>0</v>
      </c>
      <c r="L412" s="56">
        <f t="shared" si="62"/>
        <v>0</v>
      </c>
      <c r="M412" s="108">
        <f t="shared" si="59"/>
        <v>0</v>
      </c>
    </row>
    <row r="413" spans="2:13" ht="30">
      <c r="B413" s="77" t="s">
        <v>139</v>
      </c>
      <c r="C413" s="51" t="s">
        <v>72</v>
      </c>
      <c r="D413" s="51" t="s">
        <v>68</v>
      </c>
      <c r="E413" s="126" t="s">
        <v>227</v>
      </c>
      <c r="F413" s="51" t="s">
        <v>138</v>
      </c>
      <c r="G413" s="51"/>
      <c r="H413" s="56">
        <f t="shared" si="62"/>
        <v>10</v>
      </c>
      <c r="I413" s="56">
        <f t="shared" si="62"/>
        <v>0</v>
      </c>
      <c r="J413" s="56">
        <f t="shared" si="58"/>
        <v>10</v>
      </c>
      <c r="K413" s="56">
        <f t="shared" si="62"/>
        <v>0</v>
      </c>
      <c r="L413" s="56">
        <f t="shared" si="62"/>
        <v>0</v>
      </c>
      <c r="M413" s="108">
        <f t="shared" si="59"/>
        <v>0</v>
      </c>
    </row>
    <row r="414" spans="2:13" ht="15">
      <c r="B414" s="78" t="s">
        <v>119</v>
      </c>
      <c r="C414" s="52" t="s">
        <v>72</v>
      </c>
      <c r="D414" s="52" t="s">
        <v>68</v>
      </c>
      <c r="E414" s="182" t="s">
        <v>227</v>
      </c>
      <c r="F414" s="52" t="s">
        <v>138</v>
      </c>
      <c r="G414" s="52" t="s">
        <v>103</v>
      </c>
      <c r="H414" s="58">
        <f>'вед.прил.10'!H574</f>
        <v>10</v>
      </c>
      <c r="I414" s="58">
        <f>'вед.прил.10'!I574</f>
        <v>0</v>
      </c>
      <c r="J414" s="58">
        <f t="shared" si="58"/>
        <v>10</v>
      </c>
      <c r="K414" s="58">
        <f>'вед.прил.10'!K574</f>
        <v>0</v>
      </c>
      <c r="L414" s="58">
        <f>'вед.прил.10'!L574</f>
        <v>0</v>
      </c>
      <c r="M414" s="109">
        <f t="shared" si="59"/>
        <v>0</v>
      </c>
    </row>
    <row r="415" spans="2:13" ht="30">
      <c r="B415" s="76" t="s">
        <v>41</v>
      </c>
      <c r="C415" s="51" t="s">
        <v>72</v>
      </c>
      <c r="D415" s="51" t="s">
        <v>68</v>
      </c>
      <c r="E415" s="51" t="s">
        <v>330</v>
      </c>
      <c r="F415" s="51"/>
      <c r="G415" s="51"/>
      <c r="H415" s="56">
        <f aca="true" t="shared" si="63" ref="H415:L419">H416</f>
        <v>13713.1</v>
      </c>
      <c r="I415" s="56">
        <f t="shared" si="63"/>
        <v>0</v>
      </c>
      <c r="J415" s="56">
        <f t="shared" si="58"/>
        <v>13713.1</v>
      </c>
      <c r="K415" s="56">
        <f t="shared" si="63"/>
        <v>13713.1</v>
      </c>
      <c r="L415" s="56">
        <f t="shared" si="63"/>
        <v>0</v>
      </c>
      <c r="M415" s="108">
        <f t="shared" si="59"/>
        <v>13713.1</v>
      </c>
    </row>
    <row r="416" spans="2:13" ht="60">
      <c r="B416" s="77" t="s">
        <v>329</v>
      </c>
      <c r="C416" s="51" t="s">
        <v>72</v>
      </c>
      <c r="D416" s="51" t="s">
        <v>68</v>
      </c>
      <c r="E416" s="51" t="s">
        <v>331</v>
      </c>
      <c r="F416" s="51"/>
      <c r="G416" s="51"/>
      <c r="H416" s="56">
        <f t="shared" si="63"/>
        <v>13713.1</v>
      </c>
      <c r="I416" s="56">
        <f t="shared" si="63"/>
        <v>0</v>
      </c>
      <c r="J416" s="56">
        <f t="shared" si="58"/>
        <v>13713.1</v>
      </c>
      <c r="K416" s="56">
        <f t="shared" si="63"/>
        <v>13713.1</v>
      </c>
      <c r="L416" s="56">
        <f t="shared" si="63"/>
        <v>0</v>
      </c>
      <c r="M416" s="108">
        <f t="shared" si="59"/>
        <v>13713.1</v>
      </c>
    </row>
    <row r="417" spans="2:13" ht="15">
      <c r="B417" s="77" t="s">
        <v>312</v>
      </c>
      <c r="C417" s="51" t="s">
        <v>72</v>
      </c>
      <c r="D417" s="51" t="s">
        <v>68</v>
      </c>
      <c r="E417" s="51" t="s">
        <v>332</v>
      </c>
      <c r="F417" s="51"/>
      <c r="G417" s="51"/>
      <c r="H417" s="56">
        <f t="shared" si="63"/>
        <v>13713.1</v>
      </c>
      <c r="I417" s="56">
        <f t="shared" si="63"/>
        <v>0</v>
      </c>
      <c r="J417" s="56">
        <f t="shared" si="58"/>
        <v>13713.1</v>
      </c>
      <c r="K417" s="56">
        <f t="shared" si="63"/>
        <v>13713.1</v>
      </c>
      <c r="L417" s="56">
        <f t="shared" si="63"/>
        <v>0</v>
      </c>
      <c r="M417" s="108">
        <f t="shared" si="59"/>
        <v>13713.1</v>
      </c>
    </row>
    <row r="418" spans="2:13" ht="45">
      <c r="B418" s="76" t="s">
        <v>142</v>
      </c>
      <c r="C418" s="51" t="s">
        <v>72</v>
      </c>
      <c r="D418" s="51" t="s">
        <v>68</v>
      </c>
      <c r="E418" s="51" t="s">
        <v>332</v>
      </c>
      <c r="F418" s="51" t="s">
        <v>141</v>
      </c>
      <c r="G418" s="51"/>
      <c r="H418" s="56">
        <f t="shared" si="63"/>
        <v>13713.1</v>
      </c>
      <c r="I418" s="56">
        <f t="shared" si="63"/>
        <v>0</v>
      </c>
      <c r="J418" s="56">
        <f t="shared" si="58"/>
        <v>13713.1</v>
      </c>
      <c r="K418" s="56">
        <f t="shared" si="63"/>
        <v>13713.1</v>
      </c>
      <c r="L418" s="56">
        <f t="shared" si="63"/>
        <v>0</v>
      </c>
      <c r="M418" s="108">
        <f t="shared" si="59"/>
        <v>13713.1</v>
      </c>
    </row>
    <row r="419" spans="2:13" ht="15">
      <c r="B419" s="76" t="s">
        <v>144</v>
      </c>
      <c r="C419" s="51" t="s">
        <v>72</v>
      </c>
      <c r="D419" s="51" t="s">
        <v>68</v>
      </c>
      <c r="E419" s="51" t="s">
        <v>332</v>
      </c>
      <c r="F419" s="51" t="s">
        <v>143</v>
      </c>
      <c r="G419" s="51"/>
      <c r="H419" s="56">
        <f t="shared" si="63"/>
        <v>13713.1</v>
      </c>
      <c r="I419" s="56">
        <f t="shared" si="63"/>
        <v>0</v>
      </c>
      <c r="J419" s="56">
        <f t="shared" si="58"/>
        <v>13713.1</v>
      </c>
      <c r="K419" s="56">
        <f t="shared" si="63"/>
        <v>13713.1</v>
      </c>
      <c r="L419" s="56">
        <f t="shared" si="63"/>
        <v>0</v>
      </c>
      <c r="M419" s="108">
        <f t="shared" si="59"/>
        <v>13713.1</v>
      </c>
    </row>
    <row r="420" spans="2:13" ht="15">
      <c r="B420" s="78" t="s">
        <v>119</v>
      </c>
      <c r="C420" s="52" t="s">
        <v>72</v>
      </c>
      <c r="D420" s="52" t="s">
        <v>68</v>
      </c>
      <c r="E420" s="52" t="s">
        <v>332</v>
      </c>
      <c r="F420" s="52" t="s">
        <v>143</v>
      </c>
      <c r="G420" s="52" t="s">
        <v>103</v>
      </c>
      <c r="H420" s="58">
        <f>'вед.прил.10'!H580</f>
        <v>13713.1</v>
      </c>
      <c r="I420" s="58">
        <f>'вед.прил.10'!I580</f>
        <v>0</v>
      </c>
      <c r="J420" s="58">
        <f t="shared" si="58"/>
        <v>13713.1</v>
      </c>
      <c r="K420" s="58">
        <f>'вед.прил.10'!K580</f>
        <v>13713.1</v>
      </c>
      <c r="L420" s="58">
        <f>'вед.прил.10'!L580</f>
        <v>0</v>
      </c>
      <c r="M420" s="109">
        <f t="shared" si="59"/>
        <v>13713.1</v>
      </c>
    </row>
    <row r="421" spans="2:13" ht="30">
      <c r="B421" s="77" t="s">
        <v>42</v>
      </c>
      <c r="C421" s="51" t="s">
        <v>72</v>
      </c>
      <c r="D421" s="51" t="s">
        <v>68</v>
      </c>
      <c r="E421" s="51" t="s">
        <v>325</v>
      </c>
      <c r="F421" s="51"/>
      <c r="G421" s="51"/>
      <c r="H421" s="56">
        <f aca="true" t="shared" si="64" ref="H421:L425">H422</f>
        <v>2474.1</v>
      </c>
      <c r="I421" s="56">
        <f t="shared" si="64"/>
        <v>0</v>
      </c>
      <c r="J421" s="56">
        <f t="shared" si="58"/>
        <v>2474.1</v>
      </c>
      <c r="K421" s="56">
        <f t="shared" si="64"/>
        <v>2474.1</v>
      </c>
      <c r="L421" s="56">
        <f t="shared" si="64"/>
        <v>0</v>
      </c>
      <c r="M421" s="108">
        <f t="shared" si="59"/>
        <v>2474.1</v>
      </c>
    </row>
    <row r="422" spans="2:13" ht="30">
      <c r="B422" s="77" t="s">
        <v>326</v>
      </c>
      <c r="C422" s="51" t="s">
        <v>72</v>
      </c>
      <c r="D422" s="51" t="s">
        <v>68</v>
      </c>
      <c r="E422" s="51" t="s">
        <v>327</v>
      </c>
      <c r="F422" s="51"/>
      <c r="G422" s="51"/>
      <c r="H422" s="56">
        <f t="shared" si="64"/>
        <v>2474.1</v>
      </c>
      <c r="I422" s="56">
        <f t="shared" si="64"/>
        <v>0</v>
      </c>
      <c r="J422" s="56">
        <f t="shared" si="58"/>
        <v>2474.1</v>
      </c>
      <c r="K422" s="56">
        <f t="shared" si="64"/>
        <v>2474.1</v>
      </c>
      <c r="L422" s="56">
        <f t="shared" si="64"/>
        <v>0</v>
      </c>
      <c r="M422" s="108">
        <f t="shared" si="59"/>
        <v>2474.1</v>
      </c>
    </row>
    <row r="423" spans="2:13" ht="15">
      <c r="B423" s="77" t="s">
        <v>312</v>
      </c>
      <c r="C423" s="51" t="s">
        <v>72</v>
      </c>
      <c r="D423" s="51" t="s">
        <v>68</v>
      </c>
      <c r="E423" s="51" t="s">
        <v>328</v>
      </c>
      <c r="F423" s="51"/>
      <c r="G423" s="51"/>
      <c r="H423" s="56">
        <f t="shared" si="64"/>
        <v>2474.1</v>
      </c>
      <c r="I423" s="56">
        <f t="shared" si="64"/>
        <v>0</v>
      </c>
      <c r="J423" s="56">
        <f t="shared" si="58"/>
        <v>2474.1</v>
      </c>
      <c r="K423" s="56">
        <f t="shared" si="64"/>
        <v>2474.1</v>
      </c>
      <c r="L423" s="56">
        <f t="shared" si="64"/>
        <v>0</v>
      </c>
      <c r="M423" s="108">
        <f t="shared" si="59"/>
        <v>2474.1</v>
      </c>
    </row>
    <row r="424" spans="2:13" ht="45">
      <c r="B424" s="76" t="s">
        <v>142</v>
      </c>
      <c r="C424" s="51" t="s">
        <v>72</v>
      </c>
      <c r="D424" s="51" t="s">
        <v>68</v>
      </c>
      <c r="E424" s="51" t="s">
        <v>328</v>
      </c>
      <c r="F424" s="51" t="s">
        <v>141</v>
      </c>
      <c r="G424" s="51"/>
      <c r="H424" s="56">
        <f t="shared" si="64"/>
        <v>2474.1</v>
      </c>
      <c r="I424" s="56">
        <f t="shared" si="64"/>
        <v>0</v>
      </c>
      <c r="J424" s="56">
        <f t="shared" si="58"/>
        <v>2474.1</v>
      </c>
      <c r="K424" s="56">
        <f t="shared" si="64"/>
        <v>2474.1</v>
      </c>
      <c r="L424" s="56">
        <f t="shared" si="64"/>
        <v>0</v>
      </c>
      <c r="M424" s="108">
        <f t="shared" si="59"/>
        <v>2474.1</v>
      </c>
    </row>
    <row r="425" spans="2:13" ht="15">
      <c r="B425" s="76" t="s">
        <v>144</v>
      </c>
      <c r="C425" s="51" t="s">
        <v>72</v>
      </c>
      <c r="D425" s="51" t="s">
        <v>68</v>
      </c>
      <c r="E425" s="51" t="s">
        <v>328</v>
      </c>
      <c r="F425" s="51" t="s">
        <v>143</v>
      </c>
      <c r="G425" s="51"/>
      <c r="H425" s="56">
        <f t="shared" si="64"/>
        <v>2474.1</v>
      </c>
      <c r="I425" s="56">
        <f t="shared" si="64"/>
        <v>0</v>
      </c>
      <c r="J425" s="56">
        <f t="shared" si="58"/>
        <v>2474.1</v>
      </c>
      <c r="K425" s="56">
        <f t="shared" si="64"/>
        <v>2474.1</v>
      </c>
      <c r="L425" s="56">
        <f t="shared" si="64"/>
        <v>0</v>
      </c>
      <c r="M425" s="108">
        <f t="shared" si="59"/>
        <v>2474.1</v>
      </c>
    </row>
    <row r="426" spans="2:13" ht="15">
      <c r="B426" s="78" t="s">
        <v>119</v>
      </c>
      <c r="C426" s="52" t="s">
        <v>72</v>
      </c>
      <c r="D426" s="52" t="s">
        <v>68</v>
      </c>
      <c r="E426" s="52" t="s">
        <v>328</v>
      </c>
      <c r="F426" s="52" t="s">
        <v>143</v>
      </c>
      <c r="G426" s="52" t="s">
        <v>103</v>
      </c>
      <c r="H426" s="58">
        <f>'вед.прил.10'!H586</f>
        <v>2474.1</v>
      </c>
      <c r="I426" s="58">
        <f>'вед.прил.10'!I586</f>
        <v>0</v>
      </c>
      <c r="J426" s="58">
        <f t="shared" si="58"/>
        <v>2474.1</v>
      </c>
      <c r="K426" s="58">
        <f>'вед.прил.10'!K586</f>
        <v>2474.1</v>
      </c>
      <c r="L426" s="58">
        <f>'вед.прил.10'!L586</f>
        <v>0</v>
      </c>
      <c r="M426" s="109">
        <f t="shared" si="59"/>
        <v>2474.1</v>
      </c>
    </row>
    <row r="427" spans="2:13" ht="30">
      <c r="B427" s="77" t="s">
        <v>43</v>
      </c>
      <c r="C427" s="51" t="s">
        <v>72</v>
      </c>
      <c r="D427" s="51" t="s">
        <v>68</v>
      </c>
      <c r="E427" s="51" t="s">
        <v>322</v>
      </c>
      <c r="F427" s="51"/>
      <c r="G427" s="51"/>
      <c r="H427" s="56">
        <f>H428</f>
        <v>2942.6</v>
      </c>
      <c r="I427" s="56">
        <f>I428</f>
        <v>0</v>
      </c>
      <c r="J427" s="56">
        <f t="shared" si="58"/>
        <v>2942.6</v>
      </c>
      <c r="K427" s="56">
        <f>K428</f>
        <v>2942.6</v>
      </c>
      <c r="L427" s="56">
        <f>L428</f>
        <v>0</v>
      </c>
      <c r="M427" s="108">
        <f t="shared" si="59"/>
        <v>2942.6</v>
      </c>
    </row>
    <row r="428" spans="2:13" ht="30">
      <c r="B428" s="77" t="s">
        <v>156</v>
      </c>
      <c r="C428" s="51" t="s">
        <v>72</v>
      </c>
      <c r="D428" s="51" t="s">
        <v>68</v>
      </c>
      <c r="E428" s="51" t="s">
        <v>323</v>
      </c>
      <c r="F428" s="51"/>
      <c r="G428" s="51"/>
      <c r="H428" s="56">
        <f>H429</f>
        <v>2942.6</v>
      </c>
      <c r="I428" s="56">
        <f>I429</f>
        <v>0</v>
      </c>
      <c r="J428" s="56">
        <f t="shared" si="58"/>
        <v>2942.6</v>
      </c>
      <c r="K428" s="56">
        <f>K429</f>
        <v>2942.6</v>
      </c>
      <c r="L428" s="56">
        <f>L429</f>
        <v>0</v>
      </c>
      <c r="M428" s="108">
        <f t="shared" si="59"/>
        <v>2942.6</v>
      </c>
    </row>
    <row r="429" spans="2:13" ht="15">
      <c r="B429" s="77" t="s">
        <v>312</v>
      </c>
      <c r="C429" s="51" t="s">
        <v>72</v>
      </c>
      <c r="D429" s="51" t="s">
        <v>68</v>
      </c>
      <c r="E429" s="51" t="s">
        <v>324</v>
      </c>
      <c r="F429" s="51"/>
      <c r="G429" s="51"/>
      <c r="H429" s="56">
        <f>H430+H433+H436</f>
        <v>2942.6</v>
      </c>
      <c r="I429" s="56">
        <f>I430+I433+I436</f>
        <v>0</v>
      </c>
      <c r="J429" s="56">
        <f t="shared" si="58"/>
        <v>2942.6</v>
      </c>
      <c r="K429" s="56">
        <f>K430+K433+K436</f>
        <v>2942.6</v>
      </c>
      <c r="L429" s="56">
        <f>L430+L433+L436</f>
        <v>0</v>
      </c>
      <c r="M429" s="108">
        <f t="shared" si="59"/>
        <v>2942.6</v>
      </c>
    </row>
    <row r="430" spans="2:13" ht="90.75" customHeight="1">
      <c r="B430" s="76" t="s">
        <v>267</v>
      </c>
      <c r="C430" s="51" t="s">
        <v>72</v>
      </c>
      <c r="D430" s="51" t="s">
        <v>68</v>
      </c>
      <c r="E430" s="51" t="s">
        <v>324</v>
      </c>
      <c r="F430" s="51" t="s">
        <v>133</v>
      </c>
      <c r="G430" s="51"/>
      <c r="H430" s="56">
        <f>H431</f>
        <v>2408</v>
      </c>
      <c r="I430" s="56">
        <f>I431</f>
        <v>0</v>
      </c>
      <c r="J430" s="56">
        <f t="shared" si="58"/>
        <v>2408</v>
      </c>
      <c r="K430" s="56">
        <f>K431</f>
        <v>2408</v>
      </c>
      <c r="L430" s="56">
        <f>L431</f>
        <v>0</v>
      </c>
      <c r="M430" s="108">
        <f t="shared" si="59"/>
        <v>2408</v>
      </c>
    </row>
    <row r="431" spans="2:13" ht="31.5" customHeight="1">
      <c r="B431" s="76" t="s">
        <v>146</v>
      </c>
      <c r="C431" s="51" t="s">
        <v>72</v>
      </c>
      <c r="D431" s="51" t="s">
        <v>68</v>
      </c>
      <c r="E431" s="51" t="s">
        <v>324</v>
      </c>
      <c r="F431" s="51" t="s">
        <v>145</v>
      </c>
      <c r="G431" s="51"/>
      <c r="H431" s="56">
        <f>H432</f>
        <v>2408</v>
      </c>
      <c r="I431" s="56">
        <f>I432</f>
        <v>0</v>
      </c>
      <c r="J431" s="56">
        <f t="shared" si="58"/>
        <v>2408</v>
      </c>
      <c r="K431" s="56">
        <f>K432</f>
        <v>2408</v>
      </c>
      <c r="L431" s="56">
        <f>L432</f>
        <v>0</v>
      </c>
      <c r="M431" s="108">
        <f t="shared" si="59"/>
        <v>2408</v>
      </c>
    </row>
    <row r="432" spans="2:13" ht="17.25" customHeight="1">
      <c r="B432" s="80" t="s">
        <v>119</v>
      </c>
      <c r="C432" s="52" t="s">
        <v>72</v>
      </c>
      <c r="D432" s="52" t="s">
        <v>68</v>
      </c>
      <c r="E432" s="52" t="s">
        <v>324</v>
      </c>
      <c r="F432" s="52" t="s">
        <v>145</v>
      </c>
      <c r="G432" s="52" t="s">
        <v>103</v>
      </c>
      <c r="H432" s="58">
        <f>'вед.прил.10'!H592</f>
        <v>2408</v>
      </c>
      <c r="I432" s="58">
        <f>'вед.прил.10'!I592</f>
        <v>0</v>
      </c>
      <c r="J432" s="58">
        <f t="shared" si="58"/>
        <v>2408</v>
      </c>
      <c r="K432" s="58">
        <f>'вед.прил.10'!K592</f>
        <v>2408</v>
      </c>
      <c r="L432" s="58">
        <f>'вед.прил.10'!L592</f>
        <v>0</v>
      </c>
      <c r="M432" s="109">
        <f t="shared" si="59"/>
        <v>2408</v>
      </c>
    </row>
    <row r="433" spans="2:13" ht="30">
      <c r="B433" s="76" t="s">
        <v>135</v>
      </c>
      <c r="C433" s="51" t="s">
        <v>72</v>
      </c>
      <c r="D433" s="51" t="s">
        <v>68</v>
      </c>
      <c r="E433" s="51" t="s">
        <v>324</v>
      </c>
      <c r="F433" s="51" t="s">
        <v>136</v>
      </c>
      <c r="G433" s="51"/>
      <c r="H433" s="56">
        <f>H434</f>
        <v>529.6</v>
      </c>
      <c r="I433" s="56">
        <f>I434</f>
        <v>0</v>
      </c>
      <c r="J433" s="56">
        <f t="shared" si="58"/>
        <v>529.6</v>
      </c>
      <c r="K433" s="56">
        <f>K434</f>
        <v>529.6</v>
      </c>
      <c r="L433" s="56">
        <f>L434</f>
        <v>0</v>
      </c>
      <c r="M433" s="108">
        <f t="shared" si="59"/>
        <v>529.6</v>
      </c>
    </row>
    <row r="434" spans="2:13" ht="30">
      <c r="B434" s="77" t="s">
        <v>139</v>
      </c>
      <c r="C434" s="51" t="s">
        <v>72</v>
      </c>
      <c r="D434" s="51" t="s">
        <v>68</v>
      </c>
      <c r="E434" s="51" t="s">
        <v>324</v>
      </c>
      <c r="F434" s="51" t="s">
        <v>138</v>
      </c>
      <c r="G434" s="51"/>
      <c r="H434" s="56">
        <f>H435</f>
        <v>529.6</v>
      </c>
      <c r="I434" s="56">
        <f>I435</f>
        <v>0</v>
      </c>
      <c r="J434" s="56">
        <f t="shared" si="58"/>
        <v>529.6</v>
      </c>
      <c r="K434" s="56">
        <f>K435</f>
        <v>529.6</v>
      </c>
      <c r="L434" s="56">
        <f>L435</f>
        <v>0</v>
      </c>
      <c r="M434" s="108">
        <f t="shared" si="59"/>
        <v>529.6</v>
      </c>
    </row>
    <row r="435" spans="2:13" ht="15">
      <c r="B435" s="78" t="s">
        <v>119</v>
      </c>
      <c r="C435" s="52" t="s">
        <v>72</v>
      </c>
      <c r="D435" s="52" t="s">
        <v>68</v>
      </c>
      <c r="E435" s="52" t="s">
        <v>324</v>
      </c>
      <c r="F435" s="52" t="s">
        <v>138</v>
      </c>
      <c r="G435" s="52" t="s">
        <v>103</v>
      </c>
      <c r="H435" s="58">
        <f>'вед.прил.10'!H595</f>
        <v>529.6</v>
      </c>
      <c r="I435" s="58">
        <f>'вед.прил.10'!I595</f>
        <v>0</v>
      </c>
      <c r="J435" s="58">
        <f t="shared" si="58"/>
        <v>529.6</v>
      </c>
      <c r="K435" s="58">
        <f>'вед.прил.10'!K595</f>
        <v>529.6</v>
      </c>
      <c r="L435" s="58">
        <f>'вед.прил.10'!L595</f>
        <v>0</v>
      </c>
      <c r="M435" s="109">
        <f t="shared" si="59"/>
        <v>529.6</v>
      </c>
    </row>
    <row r="436" spans="2:13" ht="15">
      <c r="B436" s="77" t="s">
        <v>148</v>
      </c>
      <c r="C436" s="51" t="s">
        <v>72</v>
      </c>
      <c r="D436" s="51" t="s">
        <v>68</v>
      </c>
      <c r="E436" s="51" t="s">
        <v>324</v>
      </c>
      <c r="F436" s="51" t="s">
        <v>147</v>
      </c>
      <c r="G436" s="51"/>
      <c r="H436" s="56">
        <f>H437</f>
        <v>5</v>
      </c>
      <c r="I436" s="56">
        <f>I437</f>
        <v>0</v>
      </c>
      <c r="J436" s="56">
        <f t="shared" si="58"/>
        <v>5</v>
      </c>
      <c r="K436" s="56">
        <f>K437</f>
        <v>5</v>
      </c>
      <c r="L436" s="56">
        <f>L437</f>
        <v>0</v>
      </c>
      <c r="M436" s="108">
        <f t="shared" si="59"/>
        <v>5</v>
      </c>
    </row>
    <row r="437" spans="2:13" ht="15">
      <c r="B437" s="77" t="s">
        <v>150</v>
      </c>
      <c r="C437" s="51" t="s">
        <v>72</v>
      </c>
      <c r="D437" s="51" t="s">
        <v>68</v>
      </c>
      <c r="E437" s="51" t="s">
        <v>324</v>
      </c>
      <c r="F437" s="51" t="s">
        <v>149</v>
      </c>
      <c r="G437" s="51"/>
      <c r="H437" s="56">
        <f>H438</f>
        <v>5</v>
      </c>
      <c r="I437" s="56">
        <f>I438</f>
        <v>0</v>
      </c>
      <c r="J437" s="56">
        <f t="shared" si="58"/>
        <v>5</v>
      </c>
      <c r="K437" s="56">
        <f>K438</f>
        <v>5</v>
      </c>
      <c r="L437" s="56">
        <f>L438</f>
        <v>0</v>
      </c>
      <c r="M437" s="108">
        <f t="shared" si="59"/>
        <v>5</v>
      </c>
    </row>
    <row r="438" spans="2:13" ht="15">
      <c r="B438" s="80" t="s">
        <v>119</v>
      </c>
      <c r="C438" s="52" t="s">
        <v>72</v>
      </c>
      <c r="D438" s="52" t="s">
        <v>68</v>
      </c>
      <c r="E438" s="52" t="s">
        <v>324</v>
      </c>
      <c r="F438" s="52" t="s">
        <v>149</v>
      </c>
      <c r="G438" s="52" t="s">
        <v>103</v>
      </c>
      <c r="H438" s="58">
        <f>'вед.прил.10'!H598</f>
        <v>5</v>
      </c>
      <c r="I438" s="58">
        <f>'вед.прил.10'!I598</f>
        <v>0</v>
      </c>
      <c r="J438" s="58">
        <f t="shared" si="58"/>
        <v>5</v>
      </c>
      <c r="K438" s="58">
        <f>'вед.прил.10'!K598</f>
        <v>5</v>
      </c>
      <c r="L438" s="58">
        <f>'вед.прил.10'!L598</f>
        <v>0</v>
      </c>
      <c r="M438" s="109">
        <f t="shared" si="59"/>
        <v>5</v>
      </c>
    </row>
    <row r="439" spans="2:13" ht="30">
      <c r="B439" s="77" t="s">
        <v>44</v>
      </c>
      <c r="C439" s="51" t="s">
        <v>72</v>
      </c>
      <c r="D439" s="51" t="s">
        <v>68</v>
      </c>
      <c r="E439" s="51" t="s">
        <v>320</v>
      </c>
      <c r="F439" s="51"/>
      <c r="G439" s="51"/>
      <c r="H439" s="56">
        <f aca="true" t="shared" si="65" ref="H439:L443">H440</f>
        <v>431</v>
      </c>
      <c r="I439" s="56">
        <f t="shared" si="65"/>
        <v>0</v>
      </c>
      <c r="J439" s="56">
        <f t="shared" si="58"/>
        <v>431</v>
      </c>
      <c r="K439" s="56">
        <f t="shared" si="65"/>
        <v>431</v>
      </c>
      <c r="L439" s="56">
        <f t="shared" si="65"/>
        <v>0</v>
      </c>
      <c r="M439" s="108">
        <f t="shared" si="59"/>
        <v>431</v>
      </c>
    </row>
    <row r="440" spans="2:13" ht="30">
      <c r="B440" s="77" t="s">
        <v>319</v>
      </c>
      <c r="C440" s="51" t="s">
        <v>72</v>
      </c>
      <c r="D440" s="51" t="s">
        <v>68</v>
      </c>
      <c r="E440" s="51" t="s">
        <v>320</v>
      </c>
      <c r="F440" s="51"/>
      <c r="G440" s="51"/>
      <c r="H440" s="56">
        <f t="shared" si="65"/>
        <v>431</v>
      </c>
      <c r="I440" s="56">
        <f t="shared" si="65"/>
        <v>0</v>
      </c>
      <c r="J440" s="56">
        <f t="shared" si="58"/>
        <v>431</v>
      </c>
      <c r="K440" s="56">
        <f t="shared" si="65"/>
        <v>431</v>
      </c>
      <c r="L440" s="56">
        <f t="shared" si="65"/>
        <v>0</v>
      </c>
      <c r="M440" s="108">
        <f t="shared" si="59"/>
        <v>431</v>
      </c>
    </row>
    <row r="441" spans="2:13" ht="15">
      <c r="B441" s="77" t="s">
        <v>312</v>
      </c>
      <c r="C441" s="51" t="s">
        <v>72</v>
      </c>
      <c r="D441" s="51" t="s">
        <v>68</v>
      </c>
      <c r="E441" s="51" t="s">
        <v>321</v>
      </c>
      <c r="F441" s="51"/>
      <c r="G441" s="51"/>
      <c r="H441" s="56">
        <f t="shared" si="65"/>
        <v>431</v>
      </c>
      <c r="I441" s="56">
        <f t="shared" si="65"/>
        <v>0</v>
      </c>
      <c r="J441" s="56">
        <f t="shared" si="58"/>
        <v>431</v>
      </c>
      <c r="K441" s="56">
        <f t="shared" si="65"/>
        <v>431</v>
      </c>
      <c r="L441" s="56">
        <f t="shared" si="65"/>
        <v>0</v>
      </c>
      <c r="M441" s="108">
        <f t="shared" si="59"/>
        <v>431</v>
      </c>
    </row>
    <row r="442" spans="2:13" ht="32.25" customHeight="1">
      <c r="B442" s="76" t="s">
        <v>135</v>
      </c>
      <c r="C442" s="51" t="s">
        <v>72</v>
      </c>
      <c r="D442" s="51" t="s">
        <v>68</v>
      </c>
      <c r="E442" s="51" t="s">
        <v>321</v>
      </c>
      <c r="F442" s="51" t="s">
        <v>136</v>
      </c>
      <c r="G442" s="51"/>
      <c r="H442" s="56">
        <f t="shared" si="65"/>
        <v>431</v>
      </c>
      <c r="I442" s="56">
        <f t="shared" si="65"/>
        <v>0</v>
      </c>
      <c r="J442" s="56">
        <f t="shared" si="58"/>
        <v>431</v>
      </c>
      <c r="K442" s="56">
        <f t="shared" si="65"/>
        <v>431</v>
      </c>
      <c r="L442" s="56">
        <f t="shared" si="65"/>
        <v>0</v>
      </c>
      <c r="M442" s="108">
        <f t="shared" si="59"/>
        <v>431</v>
      </c>
    </row>
    <row r="443" spans="2:13" ht="30">
      <c r="B443" s="77" t="s">
        <v>139</v>
      </c>
      <c r="C443" s="51" t="s">
        <v>72</v>
      </c>
      <c r="D443" s="51" t="s">
        <v>68</v>
      </c>
      <c r="E443" s="51" t="s">
        <v>321</v>
      </c>
      <c r="F443" s="51" t="s">
        <v>138</v>
      </c>
      <c r="G443" s="51"/>
      <c r="H443" s="56">
        <f t="shared" si="65"/>
        <v>431</v>
      </c>
      <c r="I443" s="56">
        <f t="shared" si="65"/>
        <v>0</v>
      </c>
      <c r="J443" s="56">
        <f t="shared" si="58"/>
        <v>431</v>
      </c>
      <c r="K443" s="56">
        <f t="shared" si="65"/>
        <v>431</v>
      </c>
      <c r="L443" s="56">
        <f t="shared" si="65"/>
        <v>0</v>
      </c>
      <c r="M443" s="108">
        <f t="shared" si="59"/>
        <v>431</v>
      </c>
    </row>
    <row r="444" spans="2:13" ht="15">
      <c r="B444" s="80" t="s">
        <v>119</v>
      </c>
      <c r="C444" s="52" t="s">
        <v>72</v>
      </c>
      <c r="D444" s="52" t="s">
        <v>68</v>
      </c>
      <c r="E444" s="52" t="s">
        <v>321</v>
      </c>
      <c r="F444" s="52" t="s">
        <v>138</v>
      </c>
      <c r="G444" s="52" t="s">
        <v>103</v>
      </c>
      <c r="H444" s="58">
        <f>'вед.прил.10'!H604</f>
        <v>431</v>
      </c>
      <c r="I444" s="58">
        <f>'вед.прил.10'!I604</f>
        <v>0</v>
      </c>
      <c r="J444" s="58">
        <f t="shared" si="58"/>
        <v>431</v>
      </c>
      <c r="K444" s="58">
        <f>'вед.прил.10'!K604</f>
        <v>431</v>
      </c>
      <c r="L444" s="58">
        <f>'вед.прил.10'!L604</f>
        <v>0</v>
      </c>
      <c r="M444" s="109">
        <f t="shared" si="59"/>
        <v>431</v>
      </c>
    </row>
    <row r="445" spans="2:13" ht="28.5">
      <c r="B445" s="79" t="s">
        <v>116</v>
      </c>
      <c r="C445" s="53" t="s">
        <v>72</v>
      </c>
      <c r="D445" s="53" t="s">
        <v>71</v>
      </c>
      <c r="E445" s="53"/>
      <c r="F445" s="53"/>
      <c r="G445" s="53"/>
      <c r="H445" s="55">
        <f>H446</f>
        <v>6832.2</v>
      </c>
      <c r="I445" s="55">
        <f>I446</f>
        <v>0</v>
      </c>
      <c r="J445" s="55">
        <f t="shared" si="58"/>
        <v>6832.2</v>
      </c>
      <c r="K445" s="55">
        <f>K446</f>
        <v>6832.2</v>
      </c>
      <c r="L445" s="55">
        <f>L446</f>
        <v>0</v>
      </c>
      <c r="M445" s="107">
        <f t="shared" si="59"/>
        <v>6832.2</v>
      </c>
    </row>
    <row r="446" spans="2:13" ht="15">
      <c r="B446" s="76" t="s">
        <v>37</v>
      </c>
      <c r="C446" s="51" t="s">
        <v>72</v>
      </c>
      <c r="D446" s="51" t="s">
        <v>71</v>
      </c>
      <c r="E446" s="51" t="s">
        <v>283</v>
      </c>
      <c r="F446" s="51"/>
      <c r="G446" s="51"/>
      <c r="H446" s="56">
        <f>H447+H457</f>
        <v>6832.2</v>
      </c>
      <c r="I446" s="56">
        <f>I447+I457</f>
        <v>0</v>
      </c>
      <c r="J446" s="56">
        <f t="shared" si="58"/>
        <v>6832.2</v>
      </c>
      <c r="K446" s="56">
        <f>K447+K457</f>
        <v>6832.2</v>
      </c>
      <c r="L446" s="56">
        <f>L447+L457</f>
        <v>0</v>
      </c>
      <c r="M446" s="108">
        <f t="shared" si="59"/>
        <v>6832.2</v>
      </c>
    </row>
    <row r="447" spans="2:13" ht="30">
      <c r="B447" s="81" t="s">
        <v>132</v>
      </c>
      <c r="C447" s="51" t="s">
        <v>72</v>
      </c>
      <c r="D447" s="51" t="s">
        <v>71</v>
      </c>
      <c r="E447" s="51" t="s">
        <v>284</v>
      </c>
      <c r="F447" s="51"/>
      <c r="G447" s="51"/>
      <c r="H447" s="56">
        <f>H448+H451+H454</f>
        <v>2978.2</v>
      </c>
      <c r="I447" s="56">
        <f>I448+I451+I454</f>
        <v>0</v>
      </c>
      <c r="J447" s="56">
        <f t="shared" si="58"/>
        <v>2978.2</v>
      </c>
      <c r="K447" s="56">
        <f>K448+K451+K454</f>
        <v>2978.2</v>
      </c>
      <c r="L447" s="56">
        <f>L448+L451+L454</f>
        <v>0</v>
      </c>
      <c r="M447" s="108">
        <f t="shared" si="59"/>
        <v>2978.2</v>
      </c>
    </row>
    <row r="448" spans="2:13" ht="88.5" customHeight="1">
      <c r="B448" s="76" t="s">
        <v>267</v>
      </c>
      <c r="C448" s="51" t="s">
        <v>72</v>
      </c>
      <c r="D448" s="51" t="s">
        <v>71</v>
      </c>
      <c r="E448" s="51" t="s">
        <v>284</v>
      </c>
      <c r="F448" s="51" t="s">
        <v>133</v>
      </c>
      <c r="G448" s="51"/>
      <c r="H448" s="56">
        <f>H449</f>
        <v>2936.5</v>
      </c>
      <c r="I448" s="56">
        <f>I449</f>
        <v>0</v>
      </c>
      <c r="J448" s="56">
        <f t="shared" si="58"/>
        <v>2936.5</v>
      </c>
      <c r="K448" s="56">
        <f>K449</f>
        <v>2936.5</v>
      </c>
      <c r="L448" s="56">
        <f>L449</f>
        <v>0</v>
      </c>
      <c r="M448" s="108">
        <f t="shared" si="59"/>
        <v>2936.5</v>
      </c>
    </row>
    <row r="449" spans="2:13" ht="30.75" customHeight="1">
      <c r="B449" s="76" t="s">
        <v>137</v>
      </c>
      <c r="C449" s="51" t="s">
        <v>72</v>
      </c>
      <c r="D449" s="51" t="s">
        <v>71</v>
      </c>
      <c r="E449" s="51" t="s">
        <v>284</v>
      </c>
      <c r="F449" s="51" t="s">
        <v>134</v>
      </c>
      <c r="G449" s="51"/>
      <c r="H449" s="56">
        <f>H450</f>
        <v>2936.5</v>
      </c>
      <c r="I449" s="56">
        <f>I450</f>
        <v>0</v>
      </c>
      <c r="J449" s="56">
        <f t="shared" si="58"/>
        <v>2936.5</v>
      </c>
      <c r="K449" s="56">
        <f>K450</f>
        <v>2936.5</v>
      </c>
      <c r="L449" s="56">
        <f>L450</f>
        <v>0</v>
      </c>
      <c r="M449" s="108">
        <f t="shared" si="59"/>
        <v>2936.5</v>
      </c>
    </row>
    <row r="450" spans="2:13" ht="15">
      <c r="B450" s="78" t="s">
        <v>119</v>
      </c>
      <c r="C450" s="52" t="s">
        <v>72</v>
      </c>
      <c r="D450" s="52" t="s">
        <v>71</v>
      </c>
      <c r="E450" s="52" t="s">
        <v>284</v>
      </c>
      <c r="F450" s="52" t="s">
        <v>134</v>
      </c>
      <c r="G450" s="52" t="s">
        <v>103</v>
      </c>
      <c r="H450" s="58">
        <f>'вед.прил.10'!H610</f>
        <v>2936.5</v>
      </c>
      <c r="I450" s="58">
        <f>'вед.прил.10'!I610</f>
        <v>0</v>
      </c>
      <c r="J450" s="58">
        <f t="shared" si="58"/>
        <v>2936.5</v>
      </c>
      <c r="K450" s="58">
        <f>'вед.прил.10'!K610</f>
        <v>2936.5</v>
      </c>
      <c r="L450" s="58">
        <f>'вед.прил.10'!L610</f>
        <v>0</v>
      </c>
      <c r="M450" s="109">
        <f t="shared" si="59"/>
        <v>2936.5</v>
      </c>
    </row>
    <row r="451" spans="2:13" ht="30">
      <c r="B451" s="76" t="s">
        <v>135</v>
      </c>
      <c r="C451" s="51" t="s">
        <v>72</v>
      </c>
      <c r="D451" s="51" t="s">
        <v>71</v>
      </c>
      <c r="E451" s="51" t="s">
        <v>284</v>
      </c>
      <c r="F451" s="51" t="s">
        <v>136</v>
      </c>
      <c r="G451" s="51"/>
      <c r="H451" s="56">
        <f>H452</f>
        <v>36.7</v>
      </c>
      <c r="I451" s="56">
        <f>I452</f>
        <v>0</v>
      </c>
      <c r="J451" s="56">
        <f t="shared" si="58"/>
        <v>36.7</v>
      </c>
      <c r="K451" s="56">
        <f>K452</f>
        <v>36.7</v>
      </c>
      <c r="L451" s="56">
        <f>L452</f>
        <v>0</v>
      </c>
      <c r="M451" s="108">
        <f t="shared" si="59"/>
        <v>36.7</v>
      </c>
    </row>
    <row r="452" spans="2:13" ht="29.25" customHeight="1">
      <c r="B452" s="77" t="s">
        <v>139</v>
      </c>
      <c r="C452" s="51" t="s">
        <v>72</v>
      </c>
      <c r="D452" s="51" t="s">
        <v>71</v>
      </c>
      <c r="E452" s="51" t="s">
        <v>284</v>
      </c>
      <c r="F452" s="51" t="s">
        <v>138</v>
      </c>
      <c r="G452" s="51"/>
      <c r="H452" s="56">
        <f>H453</f>
        <v>36.7</v>
      </c>
      <c r="I452" s="56">
        <f>I453</f>
        <v>0</v>
      </c>
      <c r="J452" s="56">
        <f t="shared" si="58"/>
        <v>36.7</v>
      </c>
      <c r="K452" s="56">
        <f>K453</f>
        <v>36.7</v>
      </c>
      <c r="L452" s="56">
        <f>L453</f>
        <v>0</v>
      </c>
      <c r="M452" s="108">
        <f t="shared" si="59"/>
        <v>36.7</v>
      </c>
    </row>
    <row r="453" spans="2:13" ht="15">
      <c r="B453" s="78" t="s">
        <v>119</v>
      </c>
      <c r="C453" s="52" t="s">
        <v>72</v>
      </c>
      <c r="D453" s="52" t="s">
        <v>71</v>
      </c>
      <c r="E453" s="52" t="s">
        <v>284</v>
      </c>
      <c r="F453" s="52" t="s">
        <v>138</v>
      </c>
      <c r="G453" s="52" t="s">
        <v>103</v>
      </c>
      <c r="H453" s="58">
        <f>'вед.прил.10'!H613</f>
        <v>36.7</v>
      </c>
      <c r="I453" s="58">
        <f>'вед.прил.10'!I613</f>
        <v>0</v>
      </c>
      <c r="J453" s="58">
        <f t="shared" si="58"/>
        <v>36.7</v>
      </c>
      <c r="K453" s="58">
        <f>'вед.прил.10'!K613</f>
        <v>36.7</v>
      </c>
      <c r="L453" s="58">
        <f>'вед.прил.10'!L613</f>
        <v>0</v>
      </c>
      <c r="M453" s="109">
        <f t="shared" si="59"/>
        <v>36.7</v>
      </c>
    </row>
    <row r="454" spans="2:13" ht="15">
      <c r="B454" s="77" t="s">
        <v>148</v>
      </c>
      <c r="C454" s="51" t="s">
        <v>72</v>
      </c>
      <c r="D454" s="51" t="s">
        <v>71</v>
      </c>
      <c r="E454" s="51" t="s">
        <v>284</v>
      </c>
      <c r="F454" s="51" t="s">
        <v>147</v>
      </c>
      <c r="G454" s="51"/>
      <c r="H454" s="56">
        <f>H455</f>
        <v>5</v>
      </c>
      <c r="I454" s="56">
        <f>I455</f>
        <v>0</v>
      </c>
      <c r="J454" s="56">
        <f t="shared" si="58"/>
        <v>5</v>
      </c>
      <c r="K454" s="56">
        <f>K455</f>
        <v>5</v>
      </c>
      <c r="L454" s="56">
        <f>L455</f>
        <v>0</v>
      </c>
      <c r="M454" s="108">
        <f t="shared" si="59"/>
        <v>5</v>
      </c>
    </row>
    <row r="455" spans="2:13" ht="15">
      <c r="B455" s="77" t="s">
        <v>150</v>
      </c>
      <c r="C455" s="51" t="s">
        <v>72</v>
      </c>
      <c r="D455" s="51" t="s">
        <v>71</v>
      </c>
      <c r="E455" s="51" t="s">
        <v>284</v>
      </c>
      <c r="F455" s="51" t="s">
        <v>149</v>
      </c>
      <c r="G455" s="51"/>
      <c r="H455" s="56">
        <f>H456</f>
        <v>5</v>
      </c>
      <c r="I455" s="56">
        <f>I456</f>
        <v>0</v>
      </c>
      <c r="J455" s="56">
        <f t="shared" si="58"/>
        <v>5</v>
      </c>
      <c r="K455" s="56">
        <f>K456</f>
        <v>5</v>
      </c>
      <c r="L455" s="56">
        <f>L456</f>
        <v>0</v>
      </c>
      <c r="M455" s="108">
        <f t="shared" si="59"/>
        <v>5</v>
      </c>
    </row>
    <row r="456" spans="2:13" ht="15">
      <c r="B456" s="80" t="s">
        <v>119</v>
      </c>
      <c r="C456" s="52" t="s">
        <v>72</v>
      </c>
      <c r="D456" s="52" t="s">
        <v>71</v>
      </c>
      <c r="E456" s="52" t="s">
        <v>284</v>
      </c>
      <c r="F456" s="52" t="s">
        <v>149</v>
      </c>
      <c r="G456" s="52" t="s">
        <v>103</v>
      </c>
      <c r="H456" s="58">
        <f>'вед.прил.10'!H616</f>
        <v>5</v>
      </c>
      <c r="I456" s="58">
        <f>'вед.прил.10'!I616</f>
        <v>0</v>
      </c>
      <c r="J456" s="58">
        <f t="shared" si="58"/>
        <v>5</v>
      </c>
      <c r="K456" s="58">
        <f>'вед.прил.10'!K616</f>
        <v>5</v>
      </c>
      <c r="L456" s="58">
        <f>'вед.прил.10'!L616</f>
        <v>0</v>
      </c>
      <c r="M456" s="109">
        <f t="shared" si="59"/>
        <v>5</v>
      </c>
    </row>
    <row r="457" spans="2:13" ht="30">
      <c r="B457" s="76" t="s">
        <v>228</v>
      </c>
      <c r="C457" s="51" t="s">
        <v>72</v>
      </c>
      <c r="D457" s="51" t="s">
        <v>71</v>
      </c>
      <c r="E457" s="51" t="s">
        <v>229</v>
      </c>
      <c r="F457" s="51"/>
      <c r="G457" s="51"/>
      <c r="H457" s="56">
        <f>H458+H461+H464</f>
        <v>3854</v>
      </c>
      <c r="I457" s="56">
        <f>I458+I461+I464</f>
        <v>0</v>
      </c>
      <c r="J457" s="56">
        <f t="shared" si="58"/>
        <v>3854</v>
      </c>
      <c r="K457" s="56">
        <f>K458+K461+K464</f>
        <v>3854</v>
      </c>
      <c r="L457" s="56">
        <f>L458+L461+L464</f>
        <v>0</v>
      </c>
      <c r="M457" s="108">
        <f t="shared" si="59"/>
        <v>3854</v>
      </c>
    </row>
    <row r="458" spans="2:13" ht="90" customHeight="1">
      <c r="B458" s="76" t="s">
        <v>267</v>
      </c>
      <c r="C458" s="51" t="s">
        <v>72</v>
      </c>
      <c r="D458" s="51" t="s">
        <v>71</v>
      </c>
      <c r="E458" s="51" t="s">
        <v>229</v>
      </c>
      <c r="F458" s="51" t="s">
        <v>133</v>
      </c>
      <c r="G458" s="51"/>
      <c r="H458" s="56">
        <f>H459</f>
        <v>3558</v>
      </c>
      <c r="I458" s="56">
        <f>I459</f>
        <v>0</v>
      </c>
      <c r="J458" s="56">
        <f t="shared" si="58"/>
        <v>3558</v>
      </c>
      <c r="K458" s="56">
        <f>K459</f>
        <v>3558</v>
      </c>
      <c r="L458" s="56">
        <f>L459</f>
        <v>0</v>
      </c>
      <c r="M458" s="108">
        <f t="shared" si="59"/>
        <v>3558</v>
      </c>
    </row>
    <row r="459" spans="2:13" ht="30">
      <c r="B459" s="76" t="s">
        <v>146</v>
      </c>
      <c r="C459" s="51" t="s">
        <v>72</v>
      </c>
      <c r="D459" s="51" t="s">
        <v>71</v>
      </c>
      <c r="E459" s="51" t="s">
        <v>229</v>
      </c>
      <c r="F459" s="51" t="s">
        <v>145</v>
      </c>
      <c r="G459" s="51"/>
      <c r="H459" s="56">
        <f>H460</f>
        <v>3558</v>
      </c>
      <c r="I459" s="56">
        <f>I460</f>
        <v>0</v>
      </c>
      <c r="J459" s="56">
        <f t="shared" si="58"/>
        <v>3558</v>
      </c>
      <c r="K459" s="56">
        <f>K460</f>
        <v>3558</v>
      </c>
      <c r="L459" s="56">
        <f>L460</f>
        <v>0</v>
      </c>
      <c r="M459" s="108">
        <f t="shared" si="59"/>
        <v>3558</v>
      </c>
    </row>
    <row r="460" spans="2:13" ht="15">
      <c r="B460" s="80" t="s">
        <v>119</v>
      </c>
      <c r="C460" s="52" t="s">
        <v>72</v>
      </c>
      <c r="D460" s="52" t="s">
        <v>71</v>
      </c>
      <c r="E460" s="52" t="s">
        <v>229</v>
      </c>
      <c r="F460" s="52" t="s">
        <v>145</v>
      </c>
      <c r="G460" s="52" t="s">
        <v>103</v>
      </c>
      <c r="H460" s="58">
        <f>'вед.прил.10'!H620</f>
        <v>3558</v>
      </c>
      <c r="I460" s="58">
        <f>'вед.прил.10'!I620</f>
        <v>0</v>
      </c>
      <c r="J460" s="58">
        <f t="shared" si="58"/>
        <v>3558</v>
      </c>
      <c r="K460" s="58">
        <f>'вед.прил.10'!K620</f>
        <v>3558</v>
      </c>
      <c r="L460" s="58">
        <f>'вед.прил.10'!L620</f>
        <v>0</v>
      </c>
      <c r="M460" s="109">
        <f t="shared" si="59"/>
        <v>3558</v>
      </c>
    </row>
    <row r="461" spans="2:13" ht="30">
      <c r="B461" s="76" t="s">
        <v>135</v>
      </c>
      <c r="C461" s="51" t="s">
        <v>72</v>
      </c>
      <c r="D461" s="51" t="s">
        <v>71</v>
      </c>
      <c r="E461" s="51" t="s">
        <v>229</v>
      </c>
      <c r="F461" s="51" t="s">
        <v>136</v>
      </c>
      <c r="G461" s="51"/>
      <c r="H461" s="56">
        <f>H462</f>
        <v>291</v>
      </c>
      <c r="I461" s="56">
        <f>I462</f>
        <v>0</v>
      </c>
      <c r="J461" s="56">
        <f t="shared" si="58"/>
        <v>291</v>
      </c>
      <c r="K461" s="56">
        <f>K462</f>
        <v>291</v>
      </c>
      <c r="L461" s="56">
        <f>L462</f>
        <v>0</v>
      </c>
      <c r="M461" s="108">
        <f t="shared" si="59"/>
        <v>291</v>
      </c>
    </row>
    <row r="462" spans="2:13" ht="30">
      <c r="B462" s="77" t="s">
        <v>139</v>
      </c>
      <c r="C462" s="51" t="s">
        <v>72</v>
      </c>
      <c r="D462" s="51" t="s">
        <v>71</v>
      </c>
      <c r="E462" s="51" t="s">
        <v>229</v>
      </c>
      <c r="F462" s="51" t="s">
        <v>138</v>
      </c>
      <c r="G462" s="51"/>
      <c r="H462" s="56">
        <f>H463</f>
        <v>291</v>
      </c>
      <c r="I462" s="56">
        <f>I463</f>
        <v>0</v>
      </c>
      <c r="J462" s="56">
        <f t="shared" si="58"/>
        <v>291</v>
      </c>
      <c r="K462" s="56">
        <f>K463</f>
        <v>291</v>
      </c>
      <c r="L462" s="56">
        <f>L463</f>
        <v>0</v>
      </c>
      <c r="M462" s="108">
        <f t="shared" si="59"/>
        <v>291</v>
      </c>
    </row>
    <row r="463" spans="2:13" ht="15">
      <c r="B463" s="78" t="s">
        <v>119</v>
      </c>
      <c r="C463" s="52" t="s">
        <v>72</v>
      </c>
      <c r="D463" s="52" t="s">
        <v>71</v>
      </c>
      <c r="E463" s="52" t="s">
        <v>229</v>
      </c>
      <c r="F463" s="52" t="s">
        <v>138</v>
      </c>
      <c r="G463" s="52" t="s">
        <v>103</v>
      </c>
      <c r="H463" s="58">
        <f>'вед.прил.10'!H623</f>
        <v>291</v>
      </c>
      <c r="I463" s="58">
        <f>'вед.прил.10'!I623</f>
        <v>0</v>
      </c>
      <c r="J463" s="58">
        <f aca="true" t="shared" si="66" ref="J463:J526">H463+I463</f>
        <v>291</v>
      </c>
      <c r="K463" s="58">
        <f>'вед.прил.10'!K623</f>
        <v>291</v>
      </c>
      <c r="L463" s="58">
        <f>'вед.прил.10'!L623</f>
        <v>0</v>
      </c>
      <c r="M463" s="109">
        <f aca="true" t="shared" si="67" ref="M463:M526">K463+L463</f>
        <v>291</v>
      </c>
    </row>
    <row r="464" spans="2:13" ht="15">
      <c r="B464" s="77" t="s">
        <v>148</v>
      </c>
      <c r="C464" s="51" t="s">
        <v>72</v>
      </c>
      <c r="D464" s="51" t="s">
        <v>71</v>
      </c>
      <c r="E464" s="51" t="s">
        <v>229</v>
      </c>
      <c r="F464" s="51" t="s">
        <v>147</v>
      </c>
      <c r="G464" s="51"/>
      <c r="H464" s="56">
        <f>H465</f>
        <v>5</v>
      </c>
      <c r="I464" s="56">
        <f>I465</f>
        <v>0</v>
      </c>
      <c r="J464" s="56">
        <f t="shared" si="66"/>
        <v>5</v>
      </c>
      <c r="K464" s="56">
        <f>K465</f>
        <v>5</v>
      </c>
      <c r="L464" s="56">
        <f>L465</f>
        <v>0</v>
      </c>
      <c r="M464" s="108">
        <f t="shared" si="67"/>
        <v>5</v>
      </c>
    </row>
    <row r="465" spans="2:13" ht="15">
      <c r="B465" s="77" t="s">
        <v>150</v>
      </c>
      <c r="C465" s="51" t="s">
        <v>72</v>
      </c>
      <c r="D465" s="51" t="s">
        <v>71</v>
      </c>
      <c r="E465" s="51" t="s">
        <v>229</v>
      </c>
      <c r="F465" s="51" t="s">
        <v>149</v>
      </c>
      <c r="G465" s="51"/>
      <c r="H465" s="56">
        <f>H466</f>
        <v>5</v>
      </c>
      <c r="I465" s="56">
        <f>I466</f>
        <v>0</v>
      </c>
      <c r="J465" s="56">
        <f t="shared" si="66"/>
        <v>5</v>
      </c>
      <c r="K465" s="56">
        <f>K466</f>
        <v>5</v>
      </c>
      <c r="L465" s="56">
        <f>L466</f>
        <v>0</v>
      </c>
      <c r="M465" s="108">
        <f t="shared" si="67"/>
        <v>5</v>
      </c>
    </row>
    <row r="466" spans="2:13" ht="15">
      <c r="B466" s="80" t="s">
        <v>119</v>
      </c>
      <c r="C466" s="52" t="s">
        <v>72</v>
      </c>
      <c r="D466" s="52" t="s">
        <v>71</v>
      </c>
      <c r="E466" s="52" t="s">
        <v>229</v>
      </c>
      <c r="F466" s="52" t="s">
        <v>149</v>
      </c>
      <c r="G466" s="52" t="s">
        <v>103</v>
      </c>
      <c r="H466" s="58">
        <f>'вед.прил.10'!H626</f>
        <v>5</v>
      </c>
      <c r="I466" s="58">
        <f>'вед.прил.10'!I626</f>
        <v>0</v>
      </c>
      <c r="J466" s="58">
        <f t="shared" si="66"/>
        <v>5</v>
      </c>
      <c r="K466" s="58">
        <f>'вед.прил.10'!K626</f>
        <v>5</v>
      </c>
      <c r="L466" s="58">
        <f>'вед.прил.10'!L626</f>
        <v>0</v>
      </c>
      <c r="M466" s="109">
        <f t="shared" si="67"/>
        <v>5</v>
      </c>
    </row>
    <row r="467" spans="2:13" ht="15">
      <c r="B467" s="79" t="s">
        <v>65</v>
      </c>
      <c r="C467" s="53" t="s">
        <v>82</v>
      </c>
      <c r="D467" s="51"/>
      <c r="E467" s="51"/>
      <c r="F467" s="51"/>
      <c r="G467" s="51"/>
      <c r="H467" s="55">
        <f>H470+H476+H490+H533</f>
        <v>40784.1</v>
      </c>
      <c r="I467" s="55">
        <f>I470+I476+I490+I533</f>
        <v>0</v>
      </c>
      <c r="J467" s="55">
        <f t="shared" si="66"/>
        <v>40784.1</v>
      </c>
      <c r="K467" s="55">
        <f>K470+K476+K490+K533</f>
        <v>41325.5</v>
      </c>
      <c r="L467" s="55">
        <f>L470+L476+L490+L533</f>
        <v>0</v>
      </c>
      <c r="M467" s="107">
        <f t="shared" si="67"/>
        <v>41325.5</v>
      </c>
    </row>
    <row r="468" spans="2:13" ht="15">
      <c r="B468" s="99" t="s">
        <v>119</v>
      </c>
      <c r="C468" s="53" t="s">
        <v>82</v>
      </c>
      <c r="D468" s="51"/>
      <c r="E468" s="51"/>
      <c r="F468" s="51"/>
      <c r="G468" s="51" t="s">
        <v>103</v>
      </c>
      <c r="H468" s="55">
        <f>H475+H485+H489+H525</f>
        <v>7356.3</v>
      </c>
      <c r="I468" s="55">
        <f>I475+I485+I489+I525</f>
        <v>0</v>
      </c>
      <c r="J468" s="55">
        <f t="shared" si="66"/>
        <v>7356.3</v>
      </c>
      <c r="K468" s="55">
        <f>K475+K485+K489+K525</f>
        <v>7356.3</v>
      </c>
      <c r="L468" s="55">
        <f>L475+L485+L489+L525</f>
        <v>0</v>
      </c>
      <c r="M468" s="107">
        <f t="shared" si="67"/>
        <v>7356.3</v>
      </c>
    </row>
    <row r="469" spans="2:13" ht="15">
      <c r="B469" s="99" t="s">
        <v>120</v>
      </c>
      <c r="C469" s="53" t="s">
        <v>82</v>
      </c>
      <c r="D469" s="51"/>
      <c r="E469" s="51"/>
      <c r="F469" s="51"/>
      <c r="G469" s="51" t="s">
        <v>104</v>
      </c>
      <c r="H469" s="55">
        <f>H495+H499+H503+H507+H511+H513+H517+H521+H532+H538+H541+H481+H529</f>
        <v>33427.8</v>
      </c>
      <c r="I469" s="55">
        <f>I495+I499+I503+I507+I511+I513+I517+I521+I532+I538+I541+I481+I529</f>
        <v>0</v>
      </c>
      <c r="J469" s="55">
        <f t="shared" si="66"/>
        <v>33427.8</v>
      </c>
      <c r="K469" s="55">
        <f>K495+K499+K503+K507+K511+K513+K517+K521+K532+K538+K541+K481+K529</f>
        <v>33969.2</v>
      </c>
      <c r="L469" s="55">
        <f>L495+L499+L503+L507+L511+L513+L517+L521+L532+L538+L541+L481+L529</f>
        <v>0</v>
      </c>
      <c r="M469" s="107">
        <f t="shared" si="67"/>
        <v>33969.2</v>
      </c>
    </row>
    <row r="470" spans="2:13" ht="14.25">
      <c r="B470" s="79" t="s">
        <v>66</v>
      </c>
      <c r="C470" s="53">
        <v>10</v>
      </c>
      <c r="D470" s="53" t="s">
        <v>68</v>
      </c>
      <c r="E470" s="53"/>
      <c r="F470" s="53"/>
      <c r="G470" s="53"/>
      <c r="H470" s="55">
        <f aca="true" t="shared" si="68" ref="H470:L474">H471</f>
        <v>7200</v>
      </c>
      <c r="I470" s="55">
        <f t="shared" si="68"/>
        <v>0</v>
      </c>
      <c r="J470" s="55">
        <f t="shared" si="66"/>
        <v>7200</v>
      </c>
      <c r="K470" s="55">
        <f t="shared" si="68"/>
        <v>7200</v>
      </c>
      <c r="L470" s="55">
        <f t="shared" si="68"/>
        <v>0</v>
      </c>
      <c r="M470" s="107">
        <f t="shared" si="67"/>
        <v>7200</v>
      </c>
    </row>
    <row r="471" spans="2:13" ht="15">
      <c r="B471" s="76" t="s">
        <v>37</v>
      </c>
      <c r="C471" s="51" t="s">
        <v>82</v>
      </c>
      <c r="D471" s="51" t="s">
        <v>68</v>
      </c>
      <c r="E471" s="51" t="s">
        <v>283</v>
      </c>
      <c r="F471" s="51"/>
      <c r="G471" s="51"/>
      <c r="H471" s="56">
        <f t="shared" si="68"/>
        <v>7200</v>
      </c>
      <c r="I471" s="56">
        <f t="shared" si="68"/>
        <v>0</v>
      </c>
      <c r="J471" s="56">
        <f t="shared" si="66"/>
        <v>7200</v>
      </c>
      <c r="K471" s="56">
        <f t="shared" si="68"/>
        <v>7200</v>
      </c>
      <c r="L471" s="56">
        <f t="shared" si="68"/>
        <v>0</v>
      </c>
      <c r="M471" s="108">
        <f t="shared" si="67"/>
        <v>7200</v>
      </c>
    </row>
    <row r="472" spans="2:13" ht="46.5" customHeight="1">
      <c r="B472" s="76" t="s">
        <v>263</v>
      </c>
      <c r="C472" s="51">
        <v>10</v>
      </c>
      <c r="D472" s="51" t="s">
        <v>68</v>
      </c>
      <c r="E472" s="51" t="s">
        <v>349</v>
      </c>
      <c r="F472" s="51"/>
      <c r="G472" s="51"/>
      <c r="H472" s="56">
        <f t="shared" si="68"/>
        <v>7200</v>
      </c>
      <c r="I472" s="56">
        <f t="shared" si="68"/>
        <v>0</v>
      </c>
      <c r="J472" s="56">
        <f t="shared" si="66"/>
        <v>7200</v>
      </c>
      <c r="K472" s="56">
        <f t="shared" si="68"/>
        <v>7200</v>
      </c>
      <c r="L472" s="56">
        <f t="shared" si="68"/>
        <v>0</v>
      </c>
      <c r="M472" s="108">
        <f t="shared" si="67"/>
        <v>7200</v>
      </c>
    </row>
    <row r="473" spans="2:13" ht="30">
      <c r="B473" s="76" t="s">
        <v>152</v>
      </c>
      <c r="C473" s="51">
        <v>10</v>
      </c>
      <c r="D473" s="51" t="s">
        <v>68</v>
      </c>
      <c r="E473" s="51" t="s">
        <v>349</v>
      </c>
      <c r="F473" s="51" t="s">
        <v>151</v>
      </c>
      <c r="G473" s="51"/>
      <c r="H473" s="56">
        <f t="shared" si="68"/>
        <v>7200</v>
      </c>
      <c r="I473" s="56">
        <f t="shared" si="68"/>
        <v>0</v>
      </c>
      <c r="J473" s="56">
        <f t="shared" si="66"/>
        <v>7200</v>
      </c>
      <c r="K473" s="56">
        <f t="shared" si="68"/>
        <v>7200</v>
      </c>
      <c r="L473" s="56">
        <f t="shared" si="68"/>
        <v>0</v>
      </c>
      <c r="M473" s="108">
        <f t="shared" si="67"/>
        <v>7200</v>
      </c>
    </row>
    <row r="474" spans="2:13" ht="35.25" customHeight="1">
      <c r="B474" s="76" t="s">
        <v>233</v>
      </c>
      <c r="C474" s="51">
        <v>10</v>
      </c>
      <c r="D474" s="51" t="s">
        <v>68</v>
      </c>
      <c r="E474" s="51" t="s">
        <v>349</v>
      </c>
      <c r="F474" s="51" t="s">
        <v>155</v>
      </c>
      <c r="G474" s="51"/>
      <c r="H474" s="56">
        <f t="shared" si="68"/>
        <v>7200</v>
      </c>
      <c r="I474" s="56">
        <f t="shared" si="68"/>
        <v>0</v>
      </c>
      <c r="J474" s="56">
        <f t="shared" si="66"/>
        <v>7200</v>
      </c>
      <c r="K474" s="56">
        <f t="shared" si="68"/>
        <v>7200</v>
      </c>
      <c r="L474" s="56">
        <f t="shared" si="68"/>
        <v>0</v>
      </c>
      <c r="M474" s="108">
        <f t="shared" si="67"/>
        <v>7200</v>
      </c>
    </row>
    <row r="475" spans="2:13" ht="15">
      <c r="B475" s="78" t="s">
        <v>119</v>
      </c>
      <c r="C475" s="52">
        <v>10</v>
      </c>
      <c r="D475" s="52" t="s">
        <v>68</v>
      </c>
      <c r="E475" s="52" t="s">
        <v>349</v>
      </c>
      <c r="F475" s="52" t="s">
        <v>155</v>
      </c>
      <c r="G475" s="52" t="s">
        <v>103</v>
      </c>
      <c r="H475" s="58">
        <f>'вед.прил.10'!H422</f>
        <v>7200</v>
      </c>
      <c r="I475" s="58">
        <f>'вед.прил.10'!I422</f>
        <v>0</v>
      </c>
      <c r="J475" s="58">
        <f t="shared" si="66"/>
        <v>7200</v>
      </c>
      <c r="K475" s="58">
        <f>'вед.прил.10'!K422</f>
        <v>7200</v>
      </c>
      <c r="L475" s="58">
        <f>'вед.прил.10'!L422</f>
        <v>0</v>
      </c>
      <c r="M475" s="109">
        <f t="shared" si="67"/>
        <v>7200</v>
      </c>
    </row>
    <row r="476" spans="2:13" ht="14.25">
      <c r="B476" s="82" t="s">
        <v>80</v>
      </c>
      <c r="C476" s="53" t="s">
        <v>82</v>
      </c>
      <c r="D476" s="53" t="s">
        <v>69</v>
      </c>
      <c r="E476" s="53"/>
      <c r="F476" s="53"/>
      <c r="G476" s="53"/>
      <c r="H476" s="55">
        <f>H477</f>
        <v>132</v>
      </c>
      <c r="I476" s="55">
        <f>I477</f>
        <v>0</v>
      </c>
      <c r="J476" s="55">
        <f t="shared" si="66"/>
        <v>132</v>
      </c>
      <c r="K476" s="55">
        <f>K477</f>
        <v>649.3</v>
      </c>
      <c r="L476" s="55">
        <f>L477</f>
        <v>0</v>
      </c>
      <c r="M476" s="107">
        <f t="shared" si="67"/>
        <v>649.3</v>
      </c>
    </row>
    <row r="477" spans="2:13" ht="15">
      <c r="B477" s="76" t="s">
        <v>37</v>
      </c>
      <c r="C477" s="51" t="s">
        <v>82</v>
      </c>
      <c r="D477" s="51" t="s">
        <v>69</v>
      </c>
      <c r="E477" s="51" t="s">
        <v>157</v>
      </c>
      <c r="F477" s="51"/>
      <c r="G477" s="51"/>
      <c r="H477" s="56">
        <f>H482+H486+H478</f>
        <v>132</v>
      </c>
      <c r="I477" s="56">
        <f>I482+I486+I478</f>
        <v>0</v>
      </c>
      <c r="J477" s="56">
        <f t="shared" si="66"/>
        <v>132</v>
      </c>
      <c r="K477" s="56">
        <f>K482+K486+K478</f>
        <v>649.3</v>
      </c>
      <c r="L477" s="56">
        <f>L482+L486+L478</f>
        <v>0</v>
      </c>
      <c r="M477" s="108">
        <f t="shared" si="67"/>
        <v>649.3</v>
      </c>
    </row>
    <row r="478" spans="2:13" ht="105">
      <c r="B478" s="150" t="s">
        <v>481</v>
      </c>
      <c r="C478" s="51" t="s">
        <v>82</v>
      </c>
      <c r="D478" s="51" t="s">
        <v>69</v>
      </c>
      <c r="E478" s="51" t="s">
        <v>482</v>
      </c>
      <c r="F478" s="51"/>
      <c r="G478" s="51"/>
      <c r="H478" s="56">
        <f aca="true" t="shared" si="69" ref="H478:L480">H479</f>
        <v>0</v>
      </c>
      <c r="I478" s="56">
        <f t="shared" si="69"/>
        <v>0</v>
      </c>
      <c r="J478" s="56">
        <f t="shared" si="66"/>
        <v>0</v>
      </c>
      <c r="K478" s="56">
        <f t="shared" si="69"/>
        <v>517.3</v>
      </c>
      <c r="L478" s="56">
        <f t="shared" si="69"/>
        <v>0</v>
      </c>
      <c r="M478" s="108">
        <f t="shared" si="67"/>
        <v>517.3</v>
      </c>
    </row>
    <row r="479" spans="2:13" ht="30">
      <c r="B479" s="77" t="s">
        <v>152</v>
      </c>
      <c r="C479" s="51" t="s">
        <v>82</v>
      </c>
      <c r="D479" s="51" t="s">
        <v>69</v>
      </c>
      <c r="E479" s="51" t="s">
        <v>482</v>
      </c>
      <c r="F479" s="51" t="s">
        <v>151</v>
      </c>
      <c r="G479" s="51"/>
      <c r="H479" s="56">
        <f t="shared" si="69"/>
        <v>0</v>
      </c>
      <c r="I479" s="56">
        <f t="shared" si="69"/>
        <v>0</v>
      </c>
      <c r="J479" s="56">
        <f t="shared" si="66"/>
        <v>0</v>
      </c>
      <c r="K479" s="56">
        <f t="shared" si="69"/>
        <v>517.3</v>
      </c>
      <c r="L479" s="56">
        <f t="shared" si="69"/>
        <v>0</v>
      </c>
      <c r="M479" s="108">
        <f t="shared" si="67"/>
        <v>517.3</v>
      </c>
    </row>
    <row r="480" spans="2:13" ht="34.5" customHeight="1">
      <c r="B480" s="77" t="s">
        <v>233</v>
      </c>
      <c r="C480" s="51" t="s">
        <v>82</v>
      </c>
      <c r="D480" s="51" t="s">
        <v>69</v>
      </c>
      <c r="E480" s="51" t="s">
        <v>482</v>
      </c>
      <c r="F480" s="51" t="s">
        <v>155</v>
      </c>
      <c r="G480" s="51"/>
      <c r="H480" s="56">
        <f t="shared" si="69"/>
        <v>0</v>
      </c>
      <c r="I480" s="56">
        <f t="shared" si="69"/>
        <v>0</v>
      </c>
      <c r="J480" s="56">
        <f t="shared" si="66"/>
        <v>0</v>
      </c>
      <c r="K480" s="56">
        <f t="shared" si="69"/>
        <v>517.3</v>
      </c>
      <c r="L480" s="56">
        <f t="shared" si="69"/>
        <v>0</v>
      </c>
      <c r="M480" s="108">
        <f t="shared" si="67"/>
        <v>517.3</v>
      </c>
    </row>
    <row r="481" spans="2:13" ht="15">
      <c r="B481" s="78" t="s">
        <v>120</v>
      </c>
      <c r="C481" s="52" t="s">
        <v>82</v>
      </c>
      <c r="D481" s="52" t="s">
        <v>69</v>
      </c>
      <c r="E481" s="52" t="s">
        <v>482</v>
      </c>
      <c r="F481" s="52" t="s">
        <v>155</v>
      </c>
      <c r="G481" s="52" t="s">
        <v>104</v>
      </c>
      <c r="H481" s="58">
        <f>'вед.прил.10'!H673</f>
        <v>0</v>
      </c>
      <c r="I481" s="58">
        <f>'вед.прил.10'!I673</f>
        <v>0</v>
      </c>
      <c r="J481" s="58">
        <f t="shared" si="66"/>
        <v>0</v>
      </c>
      <c r="K481" s="58">
        <f>'вед.прил.10'!K673</f>
        <v>517.3</v>
      </c>
      <c r="L481" s="58">
        <f>'вед.прил.10'!L673</f>
        <v>0</v>
      </c>
      <c r="M481" s="109">
        <f t="shared" si="67"/>
        <v>517.3</v>
      </c>
    </row>
    <row r="482" spans="2:13" ht="60">
      <c r="B482" s="86" t="s">
        <v>266</v>
      </c>
      <c r="C482" s="51" t="s">
        <v>82</v>
      </c>
      <c r="D482" s="51" t="s">
        <v>69</v>
      </c>
      <c r="E482" s="51" t="s">
        <v>346</v>
      </c>
      <c r="F482" s="51"/>
      <c r="G482" s="51"/>
      <c r="H482" s="56">
        <f aca="true" t="shared" si="70" ref="H482:L484">H483</f>
        <v>42</v>
      </c>
      <c r="I482" s="56">
        <f t="shared" si="70"/>
        <v>0</v>
      </c>
      <c r="J482" s="56">
        <f t="shared" si="66"/>
        <v>42</v>
      </c>
      <c r="K482" s="56">
        <f t="shared" si="70"/>
        <v>42</v>
      </c>
      <c r="L482" s="56">
        <f t="shared" si="70"/>
        <v>0</v>
      </c>
      <c r="M482" s="108">
        <f t="shared" si="67"/>
        <v>42</v>
      </c>
    </row>
    <row r="483" spans="2:13" ht="30">
      <c r="B483" s="76" t="s">
        <v>152</v>
      </c>
      <c r="C483" s="51">
        <v>10</v>
      </c>
      <c r="D483" s="51" t="s">
        <v>69</v>
      </c>
      <c r="E483" s="51" t="s">
        <v>346</v>
      </c>
      <c r="F483" s="51" t="s">
        <v>151</v>
      </c>
      <c r="G483" s="51"/>
      <c r="H483" s="56">
        <f t="shared" si="70"/>
        <v>42</v>
      </c>
      <c r="I483" s="56">
        <f t="shared" si="70"/>
        <v>0</v>
      </c>
      <c r="J483" s="56">
        <f t="shared" si="66"/>
        <v>42</v>
      </c>
      <c r="K483" s="56">
        <f t="shared" si="70"/>
        <v>42</v>
      </c>
      <c r="L483" s="56">
        <f t="shared" si="70"/>
        <v>0</v>
      </c>
      <c r="M483" s="108">
        <f t="shared" si="67"/>
        <v>42</v>
      </c>
    </row>
    <row r="484" spans="2:13" ht="30">
      <c r="B484" s="76" t="s">
        <v>154</v>
      </c>
      <c r="C484" s="51">
        <v>10</v>
      </c>
      <c r="D484" s="51" t="s">
        <v>69</v>
      </c>
      <c r="E484" s="51" t="s">
        <v>346</v>
      </c>
      <c r="F484" s="51" t="s">
        <v>153</v>
      </c>
      <c r="G484" s="51"/>
      <c r="H484" s="56">
        <f t="shared" si="70"/>
        <v>42</v>
      </c>
      <c r="I484" s="56">
        <f t="shared" si="70"/>
        <v>0</v>
      </c>
      <c r="J484" s="56">
        <f t="shared" si="66"/>
        <v>42</v>
      </c>
      <c r="K484" s="56">
        <f t="shared" si="70"/>
        <v>42</v>
      </c>
      <c r="L484" s="56">
        <f t="shared" si="70"/>
        <v>0</v>
      </c>
      <c r="M484" s="108">
        <f t="shared" si="67"/>
        <v>42</v>
      </c>
    </row>
    <row r="485" spans="2:13" ht="15">
      <c r="B485" s="78" t="s">
        <v>119</v>
      </c>
      <c r="C485" s="52">
        <v>10</v>
      </c>
      <c r="D485" s="52" t="s">
        <v>69</v>
      </c>
      <c r="E485" s="52" t="s">
        <v>346</v>
      </c>
      <c r="F485" s="52" t="s">
        <v>153</v>
      </c>
      <c r="G485" s="52" t="s">
        <v>103</v>
      </c>
      <c r="H485" s="58">
        <f>'вед.прил.10'!H428</f>
        <v>42</v>
      </c>
      <c r="I485" s="58">
        <f>'вед.прил.10'!I428</f>
        <v>0</v>
      </c>
      <c r="J485" s="58">
        <f t="shared" si="66"/>
        <v>42</v>
      </c>
      <c r="K485" s="58">
        <f>'вед.прил.10'!K428</f>
        <v>42</v>
      </c>
      <c r="L485" s="58">
        <f>'вед.прил.10'!L428</f>
        <v>0</v>
      </c>
      <c r="M485" s="109">
        <f t="shared" si="67"/>
        <v>42</v>
      </c>
    </row>
    <row r="486" spans="2:13" ht="105">
      <c r="B486" s="86" t="s">
        <v>265</v>
      </c>
      <c r="C486" s="51" t="s">
        <v>82</v>
      </c>
      <c r="D486" s="51" t="s">
        <v>69</v>
      </c>
      <c r="E486" s="51" t="s">
        <v>347</v>
      </c>
      <c r="F486" s="51"/>
      <c r="G486" s="51"/>
      <c r="H486" s="56">
        <f aca="true" t="shared" si="71" ref="H486:L488">H487</f>
        <v>90</v>
      </c>
      <c r="I486" s="56">
        <f t="shared" si="71"/>
        <v>0</v>
      </c>
      <c r="J486" s="56">
        <f t="shared" si="66"/>
        <v>90</v>
      </c>
      <c r="K486" s="56">
        <f t="shared" si="71"/>
        <v>90</v>
      </c>
      <c r="L486" s="56">
        <f t="shared" si="71"/>
        <v>0</v>
      </c>
      <c r="M486" s="108">
        <f t="shared" si="67"/>
        <v>90</v>
      </c>
    </row>
    <row r="487" spans="2:13" ht="30">
      <c r="B487" s="76" t="s">
        <v>152</v>
      </c>
      <c r="C487" s="51">
        <v>10</v>
      </c>
      <c r="D487" s="51" t="s">
        <v>69</v>
      </c>
      <c r="E487" s="51" t="s">
        <v>347</v>
      </c>
      <c r="F487" s="51" t="s">
        <v>151</v>
      </c>
      <c r="G487" s="51"/>
      <c r="H487" s="56">
        <f t="shared" si="71"/>
        <v>90</v>
      </c>
      <c r="I487" s="56">
        <f t="shared" si="71"/>
        <v>0</v>
      </c>
      <c r="J487" s="56">
        <f t="shared" si="66"/>
        <v>90</v>
      </c>
      <c r="K487" s="56">
        <f t="shared" si="71"/>
        <v>90</v>
      </c>
      <c r="L487" s="56">
        <f t="shared" si="71"/>
        <v>0</v>
      </c>
      <c r="M487" s="108">
        <f t="shared" si="67"/>
        <v>90</v>
      </c>
    </row>
    <row r="488" spans="2:13" ht="33" customHeight="1">
      <c r="B488" s="76" t="s">
        <v>233</v>
      </c>
      <c r="C488" s="51">
        <v>10</v>
      </c>
      <c r="D488" s="51" t="s">
        <v>69</v>
      </c>
      <c r="E488" s="51" t="s">
        <v>347</v>
      </c>
      <c r="F488" s="51" t="s">
        <v>155</v>
      </c>
      <c r="G488" s="51"/>
      <c r="H488" s="56">
        <f t="shared" si="71"/>
        <v>90</v>
      </c>
      <c r="I488" s="56">
        <f t="shared" si="71"/>
        <v>0</v>
      </c>
      <c r="J488" s="56">
        <f t="shared" si="66"/>
        <v>90</v>
      </c>
      <c r="K488" s="56">
        <f t="shared" si="71"/>
        <v>90</v>
      </c>
      <c r="L488" s="56">
        <f t="shared" si="71"/>
        <v>0</v>
      </c>
      <c r="M488" s="108">
        <f t="shared" si="67"/>
        <v>90</v>
      </c>
    </row>
    <row r="489" spans="2:13" ht="15">
      <c r="B489" s="78" t="s">
        <v>119</v>
      </c>
      <c r="C489" s="52">
        <v>10</v>
      </c>
      <c r="D489" s="52" t="s">
        <v>69</v>
      </c>
      <c r="E489" s="52" t="s">
        <v>348</v>
      </c>
      <c r="F489" s="52" t="s">
        <v>155</v>
      </c>
      <c r="G489" s="52" t="s">
        <v>103</v>
      </c>
      <c r="H489" s="58">
        <f>'вед.прил.10'!H432</f>
        <v>90</v>
      </c>
      <c r="I489" s="58">
        <f>'вед.прил.10'!I432</f>
        <v>0</v>
      </c>
      <c r="J489" s="58">
        <f t="shared" si="66"/>
        <v>90</v>
      </c>
      <c r="K489" s="58">
        <f>'вед.прил.10'!K432</f>
        <v>90</v>
      </c>
      <c r="L489" s="58">
        <f>'вед.прил.10'!L432</f>
        <v>0</v>
      </c>
      <c r="M489" s="109">
        <f t="shared" si="67"/>
        <v>90</v>
      </c>
    </row>
    <row r="490" spans="2:13" ht="14.25">
      <c r="B490" s="79" t="s">
        <v>124</v>
      </c>
      <c r="C490" s="53" t="s">
        <v>82</v>
      </c>
      <c r="D490" s="53" t="s">
        <v>71</v>
      </c>
      <c r="E490" s="53"/>
      <c r="F490" s="53"/>
      <c r="G490" s="53"/>
      <c r="H490" s="55">
        <f>H491</f>
        <v>31027.1</v>
      </c>
      <c r="I490" s="55">
        <f>I491</f>
        <v>0</v>
      </c>
      <c r="J490" s="55">
        <f t="shared" si="66"/>
        <v>31027.1</v>
      </c>
      <c r="K490" s="55">
        <f>K491</f>
        <v>31051.199999999997</v>
      </c>
      <c r="L490" s="55">
        <f>L491</f>
        <v>0</v>
      </c>
      <c r="M490" s="107">
        <f t="shared" si="67"/>
        <v>31051.199999999997</v>
      </c>
    </row>
    <row r="491" spans="2:13" ht="15">
      <c r="B491" s="76" t="s">
        <v>37</v>
      </c>
      <c r="C491" s="51" t="s">
        <v>82</v>
      </c>
      <c r="D491" s="51" t="s">
        <v>71</v>
      </c>
      <c r="E491" s="51" t="s">
        <v>283</v>
      </c>
      <c r="F491" s="51"/>
      <c r="G491" s="51"/>
      <c r="H491" s="56">
        <f>H492+H496+H500+H504+H508+H514+H518+H522+H526</f>
        <v>31027.1</v>
      </c>
      <c r="I491" s="56">
        <f>I492+I496+I500+I504+I508+I514+I518+I522+I526</f>
        <v>0</v>
      </c>
      <c r="J491" s="56">
        <f t="shared" si="66"/>
        <v>31027.1</v>
      </c>
      <c r="K491" s="56">
        <f>K492+K496+K500+K504+K508+K514+K518+K522+K526</f>
        <v>31051.199999999997</v>
      </c>
      <c r="L491" s="56">
        <f>L492+L496+L500+L504+L508+L514+L518+L522+L526</f>
        <v>0</v>
      </c>
      <c r="M491" s="108">
        <f t="shared" si="67"/>
        <v>31051.199999999997</v>
      </c>
    </row>
    <row r="492" spans="2:13" ht="62.25" customHeight="1">
      <c r="B492" s="115" t="s">
        <v>35</v>
      </c>
      <c r="C492" s="51" t="s">
        <v>82</v>
      </c>
      <c r="D492" s="51" t="s">
        <v>71</v>
      </c>
      <c r="E492" s="51" t="s">
        <v>345</v>
      </c>
      <c r="F492" s="51"/>
      <c r="G492" s="51"/>
      <c r="H492" s="56">
        <f aca="true" t="shared" si="72" ref="H492:L494">H493</f>
        <v>601.3</v>
      </c>
      <c r="I492" s="56">
        <f t="shared" si="72"/>
        <v>0</v>
      </c>
      <c r="J492" s="56">
        <f t="shared" si="66"/>
        <v>601.3</v>
      </c>
      <c r="K492" s="56">
        <f t="shared" si="72"/>
        <v>625.4</v>
      </c>
      <c r="L492" s="56">
        <f t="shared" si="72"/>
        <v>0</v>
      </c>
      <c r="M492" s="108">
        <f t="shared" si="67"/>
        <v>625.4</v>
      </c>
    </row>
    <row r="493" spans="2:13" ht="30">
      <c r="B493" s="76" t="s">
        <v>152</v>
      </c>
      <c r="C493" s="51" t="s">
        <v>82</v>
      </c>
      <c r="D493" s="51" t="s">
        <v>71</v>
      </c>
      <c r="E493" s="51" t="s">
        <v>345</v>
      </c>
      <c r="F493" s="51" t="s">
        <v>151</v>
      </c>
      <c r="G493" s="51"/>
      <c r="H493" s="56">
        <f t="shared" si="72"/>
        <v>601.3</v>
      </c>
      <c r="I493" s="56">
        <f t="shared" si="72"/>
        <v>0</v>
      </c>
      <c r="J493" s="56">
        <f t="shared" si="66"/>
        <v>601.3</v>
      </c>
      <c r="K493" s="56">
        <f t="shared" si="72"/>
        <v>625.4</v>
      </c>
      <c r="L493" s="56">
        <f t="shared" si="72"/>
        <v>0</v>
      </c>
      <c r="M493" s="108">
        <f t="shared" si="67"/>
        <v>625.4</v>
      </c>
    </row>
    <row r="494" spans="2:13" ht="30">
      <c r="B494" s="76" t="s">
        <v>154</v>
      </c>
      <c r="C494" s="51" t="s">
        <v>82</v>
      </c>
      <c r="D494" s="51" t="s">
        <v>71</v>
      </c>
      <c r="E494" s="51" t="s">
        <v>345</v>
      </c>
      <c r="F494" s="51" t="s">
        <v>153</v>
      </c>
      <c r="G494" s="51"/>
      <c r="H494" s="56">
        <f t="shared" si="72"/>
        <v>601.3</v>
      </c>
      <c r="I494" s="56">
        <f t="shared" si="72"/>
        <v>0</v>
      </c>
      <c r="J494" s="56">
        <f t="shared" si="66"/>
        <v>601.3</v>
      </c>
      <c r="K494" s="56">
        <f t="shared" si="72"/>
        <v>625.4</v>
      </c>
      <c r="L494" s="56">
        <f t="shared" si="72"/>
        <v>0</v>
      </c>
      <c r="M494" s="108">
        <f t="shared" si="67"/>
        <v>625.4</v>
      </c>
    </row>
    <row r="495" spans="2:13" ht="15">
      <c r="B495" s="78" t="s">
        <v>120</v>
      </c>
      <c r="C495" s="52" t="s">
        <v>82</v>
      </c>
      <c r="D495" s="52" t="s">
        <v>71</v>
      </c>
      <c r="E495" s="52" t="s">
        <v>345</v>
      </c>
      <c r="F495" s="52" t="s">
        <v>153</v>
      </c>
      <c r="G495" s="52" t="s">
        <v>104</v>
      </c>
      <c r="H495" s="58">
        <f>'вед.прил.10'!H438</f>
        <v>601.3</v>
      </c>
      <c r="I495" s="58">
        <f>'вед.прил.10'!I438</f>
        <v>0</v>
      </c>
      <c r="J495" s="58">
        <f t="shared" si="66"/>
        <v>601.3</v>
      </c>
      <c r="K495" s="58">
        <f>'вед.прил.10'!K438</f>
        <v>625.4</v>
      </c>
      <c r="L495" s="58">
        <f>'вед.прил.10'!L438</f>
        <v>0</v>
      </c>
      <c r="M495" s="109">
        <f t="shared" si="67"/>
        <v>625.4</v>
      </c>
    </row>
    <row r="496" spans="2:13" ht="90">
      <c r="B496" s="141" t="s">
        <v>456</v>
      </c>
      <c r="C496" s="51" t="s">
        <v>82</v>
      </c>
      <c r="D496" s="51" t="s">
        <v>71</v>
      </c>
      <c r="E496" s="110" t="s">
        <v>455</v>
      </c>
      <c r="F496" s="51"/>
      <c r="G496" s="51"/>
      <c r="H496" s="56">
        <f aca="true" t="shared" si="73" ref="H496:L498">H497</f>
        <v>5058.2</v>
      </c>
      <c r="I496" s="56">
        <f t="shared" si="73"/>
        <v>0</v>
      </c>
      <c r="J496" s="56">
        <f t="shared" si="66"/>
        <v>5058.2</v>
      </c>
      <c r="K496" s="56">
        <f t="shared" si="73"/>
        <v>5058.2</v>
      </c>
      <c r="L496" s="56">
        <f t="shared" si="73"/>
        <v>0</v>
      </c>
      <c r="M496" s="108">
        <f t="shared" si="67"/>
        <v>5058.2</v>
      </c>
    </row>
    <row r="497" spans="2:13" ht="30">
      <c r="B497" s="76" t="s">
        <v>429</v>
      </c>
      <c r="C497" s="51" t="s">
        <v>82</v>
      </c>
      <c r="D497" s="51" t="s">
        <v>71</v>
      </c>
      <c r="E497" s="110" t="s">
        <v>455</v>
      </c>
      <c r="F497" s="51" t="s">
        <v>238</v>
      </c>
      <c r="G497" s="51"/>
      <c r="H497" s="56">
        <f t="shared" si="73"/>
        <v>5058.2</v>
      </c>
      <c r="I497" s="56">
        <f t="shared" si="73"/>
        <v>0</v>
      </c>
      <c r="J497" s="56">
        <f t="shared" si="66"/>
        <v>5058.2</v>
      </c>
      <c r="K497" s="56">
        <f t="shared" si="73"/>
        <v>5058.2</v>
      </c>
      <c r="L497" s="56">
        <f t="shared" si="73"/>
        <v>0</v>
      </c>
      <c r="M497" s="108">
        <f t="shared" si="67"/>
        <v>5058.2</v>
      </c>
    </row>
    <row r="498" spans="2:13" ht="15">
      <c r="B498" s="76" t="s">
        <v>34</v>
      </c>
      <c r="C498" s="51" t="s">
        <v>82</v>
      </c>
      <c r="D498" s="51" t="s">
        <v>71</v>
      </c>
      <c r="E498" s="110" t="s">
        <v>455</v>
      </c>
      <c r="F498" s="51" t="s">
        <v>33</v>
      </c>
      <c r="G498" s="51"/>
      <c r="H498" s="56">
        <f t="shared" si="73"/>
        <v>5058.2</v>
      </c>
      <c r="I498" s="56">
        <f t="shared" si="73"/>
        <v>0</v>
      </c>
      <c r="J498" s="56">
        <f t="shared" si="66"/>
        <v>5058.2</v>
      </c>
      <c r="K498" s="56">
        <f t="shared" si="73"/>
        <v>5058.2</v>
      </c>
      <c r="L498" s="56">
        <f t="shared" si="73"/>
        <v>0</v>
      </c>
      <c r="M498" s="108">
        <f t="shared" si="67"/>
        <v>5058.2</v>
      </c>
    </row>
    <row r="499" spans="2:13" ht="15">
      <c r="B499" s="78" t="s">
        <v>120</v>
      </c>
      <c r="C499" s="52" t="s">
        <v>82</v>
      </c>
      <c r="D499" s="52" t="s">
        <v>71</v>
      </c>
      <c r="E499" s="130" t="s">
        <v>455</v>
      </c>
      <c r="F499" s="52" t="s">
        <v>33</v>
      </c>
      <c r="G499" s="52" t="s">
        <v>104</v>
      </c>
      <c r="H499" s="58">
        <f>'вед.прил.10'!H240</f>
        <v>5058.2</v>
      </c>
      <c r="I499" s="58">
        <f>'вед.прил.10'!I240</f>
        <v>0</v>
      </c>
      <c r="J499" s="58">
        <f t="shared" si="66"/>
        <v>5058.2</v>
      </c>
      <c r="K499" s="58">
        <f>'вед.прил.10'!K240</f>
        <v>5058.2</v>
      </c>
      <c r="L499" s="58">
        <f>'вед.прил.10'!L240</f>
        <v>0</v>
      </c>
      <c r="M499" s="109">
        <f t="shared" si="67"/>
        <v>5058.2</v>
      </c>
    </row>
    <row r="500" spans="2:13" ht="105">
      <c r="B500" s="77" t="s">
        <v>36</v>
      </c>
      <c r="C500" s="51" t="s">
        <v>82</v>
      </c>
      <c r="D500" s="51" t="s">
        <v>71</v>
      </c>
      <c r="E500" s="51" t="s">
        <v>17</v>
      </c>
      <c r="F500" s="51"/>
      <c r="G500" s="51"/>
      <c r="H500" s="56">
        <f aca="true" t="shared" si="74" ref="H500:L502">H501</f>
        <v>186.9</v>
      </c>
      <c r="I500" s="56">
        <f t="shared" si="74"/>
        <v>0</v>
      </c>
      <c r="J500" s="56">
        <f t="shared" si="66"/>
        <v>186.9</v>
      </c>
      <c r="K500" s="56">
        <f t="shared" si="74"/>
        <v>186.9</v>
      </c>
      <c r="L500" s="56">
        <f t="shared" si="74"/>
        <v>0</v>
      </c>
      <c r="M500" s="108">
        <f t="shared" si="67"/>
        <v>186.9</v>
      </c>
    </row>
    <row r="501" spans="2:13" ht="29.25" customHeight="1">
      <c r="B501" s="76" t="s">
        <v>152</v>
      </c>
      <c r="C501" s="51" t="s">
        <v>82</v>
      </c>
      <c r="D501" s="51" t="s">
        <v>71</v>
      </c>
      <c r="E501" s="51" t="s">
        <v>17</v>
      </c>
      <c r="F501" s="51" t="s">
        <v>151</v>
      </c>
      <c r="G501" s="51"/>
      <c r="H501" s="56">
        <f t="shared" si="74"/>
        <v>186.9</v>
      </c>
      <c r="I501" s="56">
        <f t="shared" si="74"/>
        <v>0</v>
      </c>
      <c r="J501" s="56">
        <f t="shared" si="66"/>
        <v>186.9</v>
      </c>
      <c r="K501" s="56">
        <f t="shared" si="74"/>
        <v>186.9</v>
      </c>
      <c r="L501" s="56">
        <f t="shared" si="74"/>
        <v>0</v>
      </c>
      <c r="M501" s="108">
        <f t="shared" si="67"/>
        <v>186.9</v>
      </c>
    </row>
    <row r="502" spans="2:13" ht="30">
      <c r="B502" s="76" t="s">
        <v>154</v>
      </c>
      <c r="C502" s="51" t="s">
        <v>82</v>
      </c>
      <c r="D502" s="51" t="s">
        <v>71</v>
      </c>
      <c r="E502" s="51" t="s">
        <v>17</v>
      </c>
      <c r="F502" s="51" t="s">
        <v>153</v>
      </c>
      <c r="G502" s="51"/>
      <c r="H502" s="56">
        <f t="shared" si="74"/>
        <v>186.9</v>
      </c>
      <c r="I502" s="56">
        <f t="shared" si="74"/>
        <v>0</v>
      </c>
      <c r="J502" s="56">
        <f t="shared" si="66"/>
        <v>186.9</v>
      </c>
      <c r="K502" s="56">
        <f t="shared" si="74"/>
        <v>186.9</v>
      </c>
      <c r="L502" s="56">
        <f t="shared" si="74"/>
        <v>0</v>
      </c>
      <c r="M502" s="108">
        <f t="shared" si="67"/>
        <v>186.9</v>
      </c>
    </row>
    <row r="503" spans="2:13" ht="15">
      <c r="B503" s="78" t="s">
        <v>120</v>
      </c>
      <c r="C503" s="52" t="s">
        <v>82</v>
      </c>
      <c r="D503" s="52" t="s">
        <v>71</v>
      </c>
      <c r="E503" s="52" t="s">
        <v>17</v>
      </c>
      <c r="F503" s="52" t="s">
        <v>153</v>
      </c>
      <c r="G503" s="52" t="s">
        <v>104</v>
      </c>
      <c r="H503" s="58">
        <f>'вед.прил.10'!H172</f>
        <v>186.9</v>
      </c>
      <c r="I503" s="58">
        <f>'вед.прил.10'!I172</f>
        <v>0</v>
      </c>
      <c r="J503" s="58">
        <f t="shared" si="66"/>
        <v>186.9</v>
      </c>
      <c r="K503" s="58">
        <f>'вед.прил.10'!K172</f>
        <v>186.9</v>
      </c>
      <c r="L503" s="58">
        <f>'вед.прил.10'!L172</f>
        <v>0</v>
      </c>
      <c r="M503" s="109">
        <f t="shared" si="67"/>
        <v>186.9</v>
      </c>
    </row>
    <row r="504" spans="2:13" ht="135">
      <c r="B504" s="116" t="s">
        <v>241</v>
      </c>
      <c r="C504" s="51" t="s">
        <v>82</v>
      </c>
      <c r="D504" s="51" t="s">
        <v>71</v>
      </c>
      <c r="E504" s="51" t="s">
        <v>344</v>
      </c>
      <c r="F504" s="51"/>
      <c r="G504" s="51"/>
      <c r="H504" s="56">
        <f aca="true" t="shared" si="75" ref="H504:L506">H505</f>
        <v>172.5</v>
      </c>
      <c r="I504" s="56">
        <f t="shared" si="75"/>
        <v>0</v>
      </c>
      <c r="J504" s="56">
        <f t="shared" si="66"/>
        <v>172.5</v>
      </c>
      <c r="K504" s="56">
        <f t="shared" si="75"/>
        <v>172.5</v>
      </c>
      <c r="L504" s="56">
        <f t="shared" si="75"/>
        <v>0</v>
      </c>
      <c r="M504" s="108">
        <f t="shared" si="67"/>
        <v>172.5</v>
      </c>
    </row>
    <row r="505" spans="2:13" ht="30">
      <c r="B505" s="76" t="s">
        <v>152</v>
      </c>
      <c r="C505" s="51">
        <v>10</v>
      </c>
      <c r="D505" s="51" t="s">
        <v>71</v>
      </c>
      <c r="E505" s="51" t="s">
        <v>344</v>
      </c>
      <c r="F505" s="51" t="s">
        <v>151</v>
      </c>
      <c r="G505" s="51"/>
      <c r="H505" s="56">
        <f t="shared" si="75"/>
        <v>172.5</v>
      </c>
      <c r="I505" s="56">
        <f t="shared" si="75"/>
        <v>0</v>
      </c>
      <c r="J505" s="56">
        <f t="shared" si="66"/>
        <v>172.5</v>
      </c>
      <c r="K505" s="56">
        <f t="shared" si="75"/>
        <v>172.5</v>
      </c>
      <c r="L505" s="56">
        <f t="shared" si="75"/>
        <v>0</v>
      </c>
      <c r="M505" s="108">
        <f t="shared" si="67"/>
        <v>172.5</v>
      </c>
    </row>
    <row r="506" spans="2:13" ht="32.25" customHeight="1">
      <c r="B506" s="76" t="s">
        <v>233</v>
      </c>
      <c r="C506" s="51">
        <v>10</v>
      </c>
      <c r="D506" s="51" t="s">
        <v>71</v>
      </c>
      <c r="E506" s="51" t="s">
        <v>344</v>
      </c>
      <c r="F506" s="51" t="s">
        <v>155</v>
      </c>
      <c r="G506" s="51"/>
      <c r="H506" s="56">
        <f t="shared" si="75"/>
        <v>172.5</v>
      </c>
      <c r="I506" s="56">
        <f t="shared" si="75"/>
        <v>0</v>
      </c>
      <c r="J506" s="56">
        <f t="shared" si="66"/>
        <v>172.5</v>
      </c>
      <c r="K506" s="56">
        <f t="shared" si="75"/>
        <v>172.5</v>
      </c>
      <c r="L506" s="56">
        <f t="shared" si="75"/>
        <v>0</v>
      </c>
      <c r="M506" s="108">
        <f t="shared" si="67"/>
        <v>172.5</v>
      </c>
    </row>
    <row r="507" spans="2:13" ht="15">
      <c r="B507" s="78" t="s">
        <v>120</v>
      </c>
      <c r="C507" s="52">
        <v>10</v>
      </c>
      <c r="D507" s="52" t="s">
        <v>71</v>
      </c>
      <c r="E507" s="52" t="s">
        <v>344</v>
      </c>
      <c r="F507" s="52" t="s">
        <v>155</v>
      </c>
      <c r="G507" s="52" t="s">
        <v>104</v>
      </c>
      <c r="H507" s="58">
        <f>'вед.прил.10'!H442</f>
        <v>172.5</v>
      </c>
      <c r="I507" s="58">
        <f>'вед.прил.10'!I442</f>
        <v>0</v>
      </c>
      <c r="J507" s="58">
        <f t="shared" si="66"/>
        <v>172.5</v>
      </c>
      <c r="K507" s="58">
        <f>'вед.прил.10'!K442</f>
        <v>172.5</v>
      </c>
      <c r="L507" s="58">
        <f>'вед.прил.10'!L442</f>
        <v>0</v>
      </c>
      <c r="M507" s="109">
        <f t="shared" si="67"/>
        <v>172.5</v>
      </c>
    </row>
    <row r="508" spans="2:13" ht="64.5" customHeight="1">
      <c r="B508" s="115" t="s">
        <v>248</v>
      </c>
      <c r="C508" s="51" t="s">
        <v>82</v>
      </c>
      <c r="D508" s="51" t="s">
        <v>71</v>
      </c>
      <c r="E508" s="51" t="s">
        <v>343</v>
      </c>
      <c r="F508" s="51"/>
      <c r="G508" s="51"/>
      <c r="H508" s="56">
        <f>H509</f>
        <v>12270.9</v>
      </c>
      <c r="I508" s="56">
        <f>I509</f>
        <v>0</v>
      </c>
      <c r="J508" s="56">
        <f t="shared" si="66"/>
        <v>12270.9</v>
      </c>
      <c r="K508" s="56">
        <f>K509</f>
        <v>12270.9</v>
      </c>
      <c r="L508" s="56">
        <f>L509</f>
        <v>0</v>
      </c>
      <c r="M508" s="108">
        <f t="shared" si="67"/>
        <v>12270.9</v>
      </c>
    </row>
    <row r="509" spans="2:13" ht="30">
      <c r="B509" s="76" t="s">
        <v>152</v>
      </c>
      <c r="C509" s="51">
        <v>10</v>
      </c>
      <c r="D509" s="51" t="s">
        <v>71</v>
      </c>
      <c r="E509" s="51" t="s">
        <v>343</v>
      </c>
      <c r="F509" s="51" t="s">
        <v>151</v>
      </c>
      <c r="G509" s="51"/>
      <c r="H509" s="56">
        <f>H510+H512</f>
        <v>12270.9</v>
      </c>
      <c r="I509" s="56">
        <f>I510+I512</f>
        <v>0</v>
      </c>
      <c r="J509" s="56">
        <f t="shared" si="66"/>
        <v>12270.9</v>
      </c>
      <c r="K509" s="56">
        <f>K510+K512</f>
        <v>12270.9</v>
      </c>
      <c r="L509" s="56">
        <f>L510+L512</f>
        <v>0</v>
      </c>
      <c r="M509" s="108">
        <f t="shared" si="67"/>
        <v>12270.9</v>
      </c>
    </row>
    <row r="510" spans="2:13" ht="30">
      <c r="B510" s="76" t="s">
        <v>154</v>
      </c>
      <c r="C510" s="51">
        <v>10</v>
      </c>
      <c r="D510" s="51" t="s">
        <v>71</v>
      </c>
      <c r="E510" s="51" t="s">
        <v>343</v>
      </c>
      <c r="F510" s="51" t="s">
        <v>153</v>
      </c>
      <c r="G510" s="51"/>
      <c r="H510" s="56">
        <f>H511</f>
        <v>9615.9</v>
      </c>
      <c r="I510" s="56">
        <f>I511</f>
        <v>0</v>
      </c>
      <c r="J510" s="56">
        <f t="shared" si="66"/>
        <v>9615.9</v>
      </c>
      <c r="K510" s="56">
        <f>K511</f>
        <v>9615.9</v>
      </c>
      <c r="L510" s="56">
        <f>L511</f>
        <v>0</v>
      </c>
      <c r="M510" s="108">
        <f t="shared" si="67"/>
        <v>9615.9</v>
      </c>
    </row>
    <row r="511" spans="2:13" ht="15">
      <c r="B511" s="78" t="s">
        <v>120</v>
      </c>
      <c r="C511" s="52">
        <v>10</v>
      </c>
      <c r="D511" s="52" t="s">
        <v>71</v>
      </c>
      <c r="E511" s="52" t="s">
        <v>343</v>
      </c>
      <c r="F511" s="52" t="s">
        <v>153</v>
      </c>
      <c r="G511" s="52" t="s">
        <v>104</v>
      </c>
      <c r="H511" s="58">
        <f>'вед.прил.10'!H446</f>
        <v>9615.9</v>
      </c>
      <c r="I511" s="58">
        <f>'вед.прил.10'!I446</f>
        <v>0</v>
      </c>
      <c r="J511" s="58">
        <f t="shared" si="66"/>
        <v>9615.9</v>
      </c>
      <c r="K511" s="58">
        <f>'вед.прил.10'!K446</f>
        <v>9615.9</v>
      </c>
      <c r="L511" s="58">
        <f>'вед.прил.10'!L446</f>
        <v>0</v>
      </c>
      <c r="M511" s="109">
        <f t="shared" si="67"/>
        <v>9615.9</v>
      </c>
    </row>
    <row r="512" spans="2:13" ht="15">
      <c r="B512" s="76" t="s">
        <v>235</v>
      </c>
      <c r="C512" s="51">
        <v>10</v>
      </c>
      <c r="D512" s="51" t="s">
        <v>71</v>
      </c>
      <c r="E512" s="51" t="s">
        <v>343</v>
      </c>
      <c r="F512" s="51" t="s">
        <v>234</v>
      </c>
      <c r="G512" s="51"/>
      <c r="H512" s="56">
        <f>H513</f>
        <v>2655</v>
      </c>
      <c r="I512" s="56">
        <f>I513</f>
        <v>0</v>
      </c>
      <c r="J512" s="56">
        <f t="shared" si="66"/>
        <v>2655</v>
      </c>
      <c r="K512" s="56">
        <f>K513</f>
        <v>2655</v>
      </c>
      <c r="L512" s="56">
        <f>L513</f>
        <v>0</v>
      </c>
      <c r="M512" s="108">
        <f t="shared" si="67"/>
        <v>2655</v>
      </c>
    </row>
    <row r="513" spans="2:13" ht="15">
      <c r="B513" s="78" t="s">
        <v>120</v>
      </c>
      <c r="C513" s="52">
        <v>10</v>
      </c>
      <c r="D513" s="52" t="s">
        <v>71</v>
      </c>
      <c r="E513" s="52" t="s">
        <v>343</v>
      </c>
      <c r="F513" s="52" t="s">
        <v>234</v>
      </c>
      <c r="G513" s="52" t="s">
        <v>104</v>
      </c>
      <c r="H513" s="58">
        <f>'вед.прил.10'!H448</f>
        <v>2655</v>
      </c>
      <c r="I513" s="58">
        <f>'вед.прил.10'!I448</f>
        <v>0</v>
      </c>
      <c r="J513" s="58">
        <f t="shared" si="66"/>
        <v>2655</v>
      </c>
      <c r="K513" s="58">
        <f>'вед.прил.10'!K448</f>
        <v>2655</v>
      </c>
      <c r="L513" s="58">
        <f>'вед.прил.10'!L448</f>
        <v>0</v>
      </c>
      <c r="M513" s="109">
        <f t="shared" si="67"/>
        <v>2655</v>
      </c>
    </row>
    <row r="514" spans="2:13" ht="269.25" customHeight="1">
      <c r="B514" s="77" t="s">
        <v>472</v>
      </c>
      <c r="C514" s="51" t="s">
        <v>82</v>
      </c>
      <c r="D514" s="51" t="s">
        <v>71</v>
      </c>
      <c r="E514" s="51" t="s">
        <v>342</v>
      </c>
      <c r="F514" s="51"/>
      <c r="G514" s="51"/>
      <c r="H514" s="56">
        <f aca="true" t="shared" si="76" ref="H514:L516">H515</f>
        <v>200</v>
      </c>
      <c r="I514" s="56">
        <f t="shared" si="76"/>
        <v>0</v>
      </c>
      <c r="J514" s="56">
        <f t="shared" si="66"/>
        <v>200</v>
      </c>
      <c r="K514" s="56">
        <f t="shared" si="76"/>
        <v>200</v>
      </c>
      <c r="L514" s="56">
        <f t="shared" si="76"/>
        <v>0</v>
      </c>
      <c r="M514" s="108">
        <f t="shared" si="67"/>
        <v>200</v>
      </c>
    </row>
    <row r="515" spans="2:13" ht="30">
      <c r="B515" s="76" t="s">
        <v>152</v>
      </c>
      <c r="C515" s="51">
        <v>10</v>
      </c>
      <c r="D515" s="51" t="s">
        <v>71</v>
      </c>
      <c r="E515" s="51" t="s">
        <v>342</v>
      </c>
      <c r="F515" s="51" t="s">
        <v>151</v>
      </c>
      <c r="G515" s="51"/>
      <c r="H515" s="144">
        <f t="shared" si="76"/>
        <v>200</v>
      </c>
      <c r="I515" s="144">
        <f t="shared" si="76"/>
        <v>0</v>
      </c>
      <c r="J515" s="56">
        <f t="shared" si="66"/>
        <v>200</v>
      </c>
      <c r="K515" s="144">
        <f t="shared" si="76"/>
        <v>200</v>
      </c>
      <c r="L515" s="144">
        <f t="shared" si="76"/>
        <v>0</v>
      </c>
      <c r="M515" s="108">
        <f t="shared" si="67"/>
        <v>200</v>
      </c>
    </row>
    <row r="516" spans="2:13" ht="34.5" customHeight="1">
      <c r="B516" s="76" t="s">
        <v>233</v>
      </c>
      <c r="C516" s="51">
        <v>10</v>
      </c>
      <c r="D516" s="51" t="s">
        <v>71</v>
      </c>
      <c r="E516" s="51" t="s">
        <v>342</v>
      </c>
      <c r="F516" s="51" t="s">
        <v>155</v>
      </c>
      <c r="G516" s="51"/>
      <c r="H516" s="56">
        <f t="shared" si="76"/>
        <v>200</v>
      </c>
      <c r="I516" s="56">
        <f t="shared" si="76"/>
        <v>0</v>
      </c>
      <c r="J516" s="56">
        <f t="shared" si="66"/>
        <v>200</v>
      </c>
      <c r="K516" s="56">
        <f t="shared" si="76"/>
        <v>200</v>
      </c>
      <c r="L516" s="56">
        <f t="shared" si="76"/>
        <v>0</v>
      </c>
      <c r="M516" s="108">
        <f t="shared" si="67"/>
        <v>200</v>
      </c>
    </row>
    <row r="517" spans="2:13" ht="15">
      <c r="B517" s="78" t="s">
        <v>120</v>
      </c>
      <c r="C517" s="52">
        <v>10</v>
      </c>
      <c r="D517" s="52" t="s">
        <v>71</v>
      </c>
      <c r="E517" s="52" t="s">
        <v>342</v>
      </c>
      <c r="F517" s="52" t="s">
        <v>155</v>
      </c>
      <c r="G517" s="52" t="s">
        <v>104</v>
      </c>
      <c r="H517" s="58">
        <f>'вед.прил.10'!H452</f>
        <v>200</v>
      </c>
      <c r="I517" s="58">
        <f>'вед.прил.10'!I452</f>
        <v>0</v>
      </c>
      <c r="J517" s="58">
        <f t="shared" si="66"/>
        <v>200</v>
      </c>
      <c r="K517" s="58">
        <f>'вед.прил.10'!K452</f>
        <v>200</v>
      </c>
      <c r="L517" s="58">
        <f>'вед.прил.10'!L452</f>
        <v>0</v>
      </c>
      <c r="M517" s="109">
        <f t="shared" si="67"/>
        <v>200</v>
      </c>
    </row>
    <row r="518" spans="2:13" ht="95.25" customHeight="1">
      <c r="B518" s="115" t="s">
        <v>340</v>
      </c>
      <c r="C518" s="51" t="s">
        <v>82</v>
      </c>
      <c r="D518" s="51" t="s">
        <v>71</v>
      </c>
      <c r="E518" s="51" t="s">
        <v>341</v>
      </c>
      <c r="F518" s="51"/>
      <c r="G518" s="51"/>
      <c r="H518" s="56">
        <f aca="true" t="shared" si="77" ref="H518:L520">H519</f>
        <v>250</v>
      </c>
      <c r="I518" s="56">
        <f t="shared" si="77"/>
        <v>0</v>
      </c>
      <c r="J518" s="56">
        <f t="shared" si="66"/>
        <v>250</v>
      </c>
      <c r="K518" s="56">
        <f t="shared" si="77"/>
        <v>250</v>
      </c>
      <c r="L518" s="56">
        <f t="shared" si="77"/>
        <v>0</v>
      </c>
      <c r="M518" s="108">
        <f t="shared" si="67"/>
        <v>250</v>
      </c>
    </row>
    <row r="519" spans="2:13" ht="30">
      <c r="B519" s="76" t="s">
        <v>152</v>
      </c>
      <c r="C519" s="51">
        <v>10</v>
      </c>
      <c r="D519" s="51" t="s">
        <v>71</v>
      </c>
      <c r="E519" s="51" t="s">
        <v>341</v>
      </c>
      <c r="F519" s="51" t="s">
        <v>151</v>
      </c>
      <c r="G519" s="51"/>
      <c r="H519" s="56">
        <f t="shared" si="77"/>
        <v>250</v>
      </c>
      <c r="I519" s="56">
        <f t="shared" si="77"/>
        <v>0</v>
      </c>
      <c r="J519" s="56">
        <f t="shared" si="66"/>
        <v>250</v>
      </c>
      <c r="K519" s="56">
        <f t="shared" si="77"/>
        <v>250</v>
      </c>
      <c r="L519" s="56">
        <f t="shared" si="77"/>
        <v>0</v>
      </c>
      <c r="M519" s="108">
        <f t="shared" si="67"/>
        <v>250</v>
      </c>
    </row>
    <row r="520" spans="2:13" ht="30">
      <c r="B520" s="76" t="s">
        <v>154</v>
      </c>
      <c r="C520" s="51">
        <v>10</v>
      </c>
      <c r="D520" s="51" t="s">
        <v>71</v>
      </c>
      <c r="E520" s="51" t="s">
        <v>341</v>
      </c>
      <c r="F520" s="51" t="s">
        <v>153</v>
      </c>
      <c r="G520" s="51"/>
      <c r="H520" s="56">
        <f t="shared" si="77"/>
        <v>250</v>
      </c>
      <c r="I520" s="56">
        <f t="shared" si="77"/>
        <v>0</v>
      </c>
      <c r="J520" s="56">
        <f t="shared" si="66"/>
        <v>250</v>
      </c>
      <c r="K520" s="56">
        <f t="shared" si="77"/>
        <v>250</v>
      </c>
      <c r="L520" s="56">
        <f t="shared" si="77"/>
        <v>0</v>
      </c>
      <c r="M520" s="108">
        <f t="shared" si="67"/>
        <v>250</v>
      </c>
    </row>
    <row r="521" spans="2:13" ht="15">
      <c r="B521" s="78" t="s">
        <v>120</v>
      </c>
      <c r="C521" s="52">
        <v>10</v>
      </c>
      <c r="D521" s="52" t="s">
        <v>71</v>
      </c>
      <c r="E521" s="52" t="s">
        <v>341</v>
      </c>
      <c r="F521" s="52" t="s">
        <v>153</v>
      </c>
      <c r="G521" s="52" t="s">
        <v>104</v>
      </c>
      <c r="H521" s="58">
        <f>'вед.прил.10'!H456</f>
        <v>250</v>
      </c>
      <c r="I521" s="58">
        <f>'вед.прил.10'!I456</f>
        <v>0</v>
      </c>
      <c r="J521" s="58">
        <f t="shared" si="66"/>
        <v>250</v>
      </c>
      <c r="K521" s="58">
        <f>'вед.прил.10'!K456</f>
        <v>250</v>
      </c>
      <c r="L521" s="58">
        <f>'вед.прил.10'!L456</f>
        <v>0</v>
      </c>
      <c r="M521" s="109">
        <f t="shared" si="67"/>
        <v>250</v>
      </c>
    </row>
    <row r="522" spans="2:13" ht="75">
      <c r="B522" s="77" t="s">
        <v>18</v>
      </c>
      <c r="C522" s="51" t="s">
        <v>82</v>
      </c>
      <c r="D522" s="51" t="s">
        <v>71</v>
      </c>
      <c r="E522" s="51" t="s">
        <v>19</v>
      </c>
      <c r="F522" s="51"/>
      <c r="G522" s="51"/>
      <c r="H522" s="56">
        <f aca="true" t="shared" si="78" ref="H522:L524">H523</f>
        <v>24.3</v>
      </c>
      <c r="I522" s="56">
        <f t="shared" si="78"/>
        <v>0</v>
      </c>
      <c r="J522" s="56">
        <f t="shared" si="66"/>
        <v>24.3</v>
      </c>
      <c r="K522" s="56">
        <f t="shared" si="78"/>
        <v>24.3</v>
      </c>
      <c r="L522" s="56">
        <f t="shared" si="78"/>
        <v>0</v>
      </c>
      <c r="M522" s="108">
        <f t="shared" si="67"/>
        <v>24.3</v>
      </c>
    </row>
    <row r="523" spans="2:13" ht="30">
      <c r="B523" s="76" t="s">
        <v>152</v>
      </c>
      <c r="C523" s="51" t="s">
        <v>82</v>
      </c>
      <c r="D523" s="51" t="s">
        <v>71</v>
      </c>
      <c r="E523" s="51" t="s">
        <v>19</v>
      </c>
      <c r="F523" s="51" t="s">
        <v>151</v>
      </c>
      <c r="G523" s="51"/>
      <c r="H523" s="56">
        <f t="shared" si="78"/>
        <v>24.3</v>
      </c>
      <c r="I523" s="56">
        <f t="shared" si="78"/>
        <v>0</v>
      </c>
      <c r="J523" s="56">
        <f t="shared" si="66"/>
        <v>24.3</v>
      </c>
      <c r="K523" s="56">
        <f t="shared" si="78"/>
        <v>24.3</v>
      </c>
      <c r="L523" s="56">
        <f t="shared" si="78"/>
        <v>0</v>
      </c>
      <c r="M523" s="108">
        <f t="shared" si="67"/>
        <v>24.3</v>
      </c>
    </row>
    <row r="524" spans="2:13" ht="30">
      <c r="B524" s="76" t="s">
        <v>154</v>
      </c>
      <c r="C524" s="51" t="s">
        <v>82</v>
      </c>
      <c r="D524" s="51" t="s">
        <v>71</v>
      </c>
      <c r="E524" s="51" t="s">
        <v>19</v>
      </c>
      <c r="F524" s="51" t="s">
        <v>153</v>
      </c>
      <c r="G524" s="51"/>
      <c r="H524" s="56">
        <f t="shared" si="78"/>
        <v>24.3</v>
      </c>
      <c r="I524" s="56">
        <f t="shared" si="78"/>
        <v>0</v>
      </c>
      <c r="J524" s="56">
        <f t="shared" si="66"/>
        <v>24.3</v>
      </c>
      <c r="K524" s="56">
        <f t="shared" si="78"/>
        <v>24.3</v>
      </c>
      <c r="L524" s="56">
        <f t="shared" si="78"/>
        <v>0</v>
      </c>
      <c r="M524" s="108">
        <f t="shared" si="67"/>
        <v>24.3</v>
      </c>
    </row>
    <row r="525" spans="2:13" ht="16.5" customHeight="1">
      <c r="B525" s="78" t="s">
        <v>119</v>
      </c>
      <c r="C525" s="52" t="s">
        <v>82</v>
      </c>
      <c r="D525" s="52" t="s">
        <v>71</v>
      </c>
      <c r="E525" s="52" t="s">
        <v>19</v>
      </c>
      <c r="F525" s="52" t="s">
        <v>153</v>
      </c>
      <c r="G525" s="52" t="s">
        <v>103</v>
      </c>
      <c r="H525" s="58">
        <f>'вед.прил.10'!H176</f>
        <v>24.3</v>
      </c>
      <c r="I525" s="58">
        <f>'вед.прил.10'!I176</f>
        <v>0</v>
      </c>
      <c r="J525" s="58">
        <f t="shared" si="66"/>
        <v>24.3</v>
      </c>
      <c r="K525" s="58">
        <f>'вед.прил.10'!K176</f>
        <v>24.3</v>
      </c>
      <c r="L525" s="58">
        <f>'вед.прил.10'!L176</f>
        <v>0</v>
      </c>
      <c r="M525" s="109">
        <f t="shared" si="67"/>
        <v>24.3</v>
      </c>
    </row>
    <row r="526" spans="2:13" ht="120" customHeight="1">
      <c r="B526" s="115" t="s">
        <v>439</v>
      </c>
      <c r="C526" s="51" t="s">
        <v>82</v>
      </c>
      <c r="D526" s="51" t="s">
        <v>71</v>
      </c>
      <c r="E526" s="51" t="s">
        <v>16</v>
      </c>
      <c r="F526" s="51"/>
      <c r="G526" s="51"/>
      <c r="H526" s="56">
        <f>H530+H527</f>
        <v>12263</v>
      </c>
      <c r="I526" s="56">
        <f>I530+I527</f>
        <v>0</v>
      </c>
      <c r="J526" s="56">
        <f t="shared" si="66"/>
        <v>12263</v>
      </c>
      <c r="K526" s="56">
        <f>K530+K527</f>
        <v>12263</v>
      </c>
      <c r="L526" s="56">
        <f>L530+L527</f>
        <v>0</v>
      </c>
      <c r="M526" s="108">
        <f t="shared" si="67"/>
        <v>12263</v>
      </c>
    </row>
    <row r="527" spans="2:13" ht="27.75" customHeight="1">
      <c r="B527" s="200" t="s">
        <v>152</v>
      </c>
      <c r="C527" s="51" t="s">
        <v>82</v>
      </c>
      <c r="D527" s="51" t="s">
        <v>71</v>
      </c>
      <c r="E527" s="51" t="s">
        <v>16</v>
      </c>
      <c r="F527" s="51" t="s">
        <v>151</v>
      </c>
      <c r="G527" s="51"/>
      <c r="H527" s="56">
        <f aca="true" t="shared" si="79" ref="H527:M528">H528</f>
        <v>0</v>
      </c>
      <c r="I527" s="56">
        <f t="shared" si="79"/>
        <v>12263</v>
      </c>
      <c r="J527" s="56">
        <f t="shared" si="79"/>
        <v>12263</v>
      </c>
      <c r="K527" s="56">
        <f t="shared" si="79"/>
        <v>0</v>
      </c>
      <c r="L527" s="56">
        <f t="shared" si="79"/>
        <v>12263</v>
      </c>
      <c r="M527" s="108">
        <f t="shared" si="79"/>
        <v>12263</v>
      </c>
    </row>
    <row r="528" spans="2:13" ht="32.25" customHeight="1">
      <c r="B528" s="200" t="s">
        <v>233</v>
      </c>
      <c r="C528" s="51" t="s">
        <v>82</v>
      </c>
      <c r="D528" s="51" t="s">
        <v>71</v>
      </c>
      <c r="E528" s="51" t="s">
        <v>16</v>
      </c>
      <c r="F528" s="51" t="s">
        <v>155</v>
      </c>
      <c r="G528" s="51"/>
      <c r="H528" s="56">
        <f t="shared" si="79"/>
        <v>0</v>
      </c>
      <c r="I528" s="56">
        <f t="shared" si="79"/>
        <v>12263</v>
      </c>
      <c r="J528" s="56">
        <f t="shared" si="79"/>
        <v>12263</v>
      </c>
      <c r="K528" s="56">
        <f t="shared" si="79"/>
        <v>0</v>
      </c>
      <c r="L528" s="56">
        <f t="shared" si="79"/>
        <v>12263</v>
      </c>
      <c r="M528" s="108">
        <f t="shared" si="79"/>
        <v>12263</v>
      </c>
    </row>
    <row r="529" spans="2:13" ht="20.25" customHeight="1">
      <c r="B529" s="78" t="s">
        <v>120</v>
      </c>
      <c r="C529" s="52" t="s">
        <v>82</v>
      </c>
      <c r="D529" s="52" t="s">
        <v>71</v>
      </c>
      <c r="E529" s="52" t="s">
        <v>16</v>
      </c>
      <c r="F529" s="52" t="s">
        <v>155</v>
      </c>
      <c r="G529" s="52" t="s">
        <v>104</v>
      </c>
      <c r="H529" s="58">
        <f>'вед.прил.10'!H165</f>
        <v>0</v>
      </c>
      <c r="I529" s="58">
        <f>'вед.прил.10'!I165</f>
        <v>12263</v>
      </c>
      <c r="J529" s="58">
        <f>'вед.прил.10'!J165</f>
        <v>12263</v>
      </c>
      <c r="K529" s="58">
        <f>'вед.прил.10'!K165</f>
        <v>0</v>
      </c>
      <c r="L529" s="58">
        <f>'вед.прил.10'!O165</f>
        <v>12263</v>
      </c>
      <c r="M529" s="109">
        <f>'вед.прил.10'!P165</f>
        <v>12263</v>
      </c>
    </row>
    <row r="530" spans="2:13" ht="45">
      <c r="B530" s="76" t="s">
        <v>142</v>
      </c>
      <c r="C530" s="51" t="s">
        <v>82</v>
      </c>
      <c r="D530" s="51" t="s">
        <v>71</v>
      </c>
      <c r="E530" s="51" t="s">
        <v>16</v>
      </c>
      <c r="F530" s="51" t="s">
        <v>141</v>
      </c>
      <c r="G530" s="51"/>
      <c r="H530" s="56">
        <f aca="true" t="shared" si="80" ref="H530:L531">H531</f>
        <v>12263</v>
      </c>
      <c r="I530" s="56">
        <f t="shared" si="80"/>
        <v>-12263</v>
      </c>
      <c r="J530" s="56">
        <f aca="true" t="shared" si="81" ref="J530:J580">H530+I530</f>
        <v>0</v>
      </c>
      <c r="K530" s="56">
        <f t="shared" si="80"/>
        <v>12263</v>
      </c>
      <c r="L530" s="56">
        <f t="shared" si="80"/>
        <v>-12263</v>
      </c>
      <c r="M530" s="108">
        <f aca="true" t="shared" si="82" ref="M530:M580">K530+L530</f>
        <v>0</v>
      </c>
    </row>
    <row r="531" spans="2:13" ht="15">
      <c r="B531" s="76" t="s">
        <v>144</v>
      </c>
      <c r="C531" s="51" t="s">
        <v>82</v>
      </c>
      <c r="D531" s="51" t="s">
        <v>71</v>
      </c>
      <c r="E531" s="51" t="s">
        <v>16</v>
      </c>
      <c r="F531" s="51" t="s">
        <v>143</v>
      </c>
      <c r="G531" s="51"/>
      <c r="H531" s="56">
        <f t="shared" si="80"/>
        <v>12263</v>
      </c>
      <c r="I531" s="56">
        <f t="shared" si="80"/>
        <v>-12263</v>
      </c>
      <c r="J531" s="56">
        <f t="shared" si="81"/>
        <v>0</v>
      </c>
      <c r="K531" s="56">
        <f t="shared" si="80"/>
        <v>12263</v>
      </c>
      <c r="L531" s="56">
        <f t="shared" si="80"/>
        <v>-12263</v>
      </c>
      <c r="M531" s="108">
        <f t="shared" si="82"/>
        <v>0</v>
      </c>
    </row>
    <row r="532" spans="2:13" ht="15">
      <c r="B532" s="78" t="s">
        <v>120</v>
      </c>
      <c r="C532" s="52" t="s">
        <v>82</v>
      </c>
      <c r="D532" s="52" t="s">
        <v>71</v>
      </c>
      <c r="E532" s="52" t="s">
        <v>16</v>
      </c>
      <c r="F532" s="63" t="s">
        <v>143</v>
      </c>
      <c r="G532" s="63" t="s">
        <v>104</v>
      </c>
      <c r="H532" s="64">
        <f>'вед.прил.10'!H168</f>
        <v>12263</v>
      </c>
      <c r="I532" s="64">
        <f>'вед.прил.10'!I168</f>
        <v>-12263</v>
      </c>
      <c r="J532" s="58">
        <f t="shared" si="81"/>
        <v>0</v>
      </c>
      <c r="K532" s="64">
        <f>'вед.прил.10'!K168</f>
        <v>12263</v>
      </c>
      <c r="L532" s="64">
        <f>'вед.прил.10'!O168</f>
        <v>-12263</v>
      </c>
      <c r="M532" s="109">
        <f t="shared" si="82"/>
        <v>0</v>
      </c>
    </row>
    <row r="533" spans="2:13" ht="28.5">
      <c r="B533" s="79" t="s">
        <v>67</v>
      </c>
      <c r="C533" s="53" t="s">
        <v>82</v>
      </c>
      <c r="D533" s="53" t="s">
        <v>76</v>
      </c>
      <c r="E533" s="53"/>
      <c r="F533" s="53" t="s">
        <v>89</v>
      </c>
      <c r="G533" s="53"/>
      <c r="H533" s="55">
        <f>H534</f>
        <v>2425</v>
      </c>
      <c r="I533" s="55">
        <f>I534</f>
        <v>0</v>
      </c>
      <c r="J533" s="55">
        <f t="shared" si="81"/>
        <v>2425</v>
      </c>
      <c r="K533" s="55">
        <f>K534</f>
        <v>2425</v>
      </c>
      <c r="L533" s="55">
        <f>L534</f>
        <v>0</v>
      </c>
      <c r="M533" s="107">
        <f t="shared" si="82"/>
        <v>2425</v>
      </c>
    </row>
    <row r="534" spans="2:13" ht="15">
      <c r="B534" s="76" t="s">
        <v>37</v>
      </c>
      <c r="C534" s="51" t="s">
        <v>82</v>
      </c>
      <c r="D534" s="51" t="s">
        <v>76</v>
      </c>
      <c r="E534" s="51" t="s">
        <v>283</v>
      </c>
      <c r="F534" s="51"/>
      <c r="G534" s="51"/>
      <c r="H534" s="56">
        <f>H535</f>
        <v>2425</v>
      </c>
      <c r="I534" s="56">
        <f>I535</f>
        <v>0</v>
      </c>
      <c r="J534" s="56">
        <f t="shared" si="81"/>
        <v>2425</v>
      </c>
      <c r="K534" s="56">
        <f>K535</f>
        <v>2425</v>
      </c>
      <c r="L534" s="56">
        <f>L535</f>
        <v>0</v>
      </c>
      <c r="M534" s="108">
        <f t="shared" si="82"/>
        <v>2425</v>
      </c>
    </row>
    <row r="535" spans="2:13" ht="42.75" customHeight="1">
      <c r="B535" s="76" t="s">
        <v>40</v>
      </c>
      <c r="C535" s="51">
        <v>10</v>
      </c>
      <c r="D535" s="51" t="s">
        <v>76</v>
      </c>
      <c r="E535" s="51" t="s">
        <v>339</v>
      </c>
      <c r="F535" s="51"/>
      <c r="G535" s="51"/>
      <c r="H535" s="56">
        <f>H536+H539</f>
        <v>2425</v>
      </c>
      <c r="I535" s="56">
        <f>I536+I539</f>
        <v>0</v>
      </c>
      <c r="J535" s="56">
        <f t="shared" si="81"/>
        <v>2425</v>
      </c>
      <c r="K535" s="56">
        <f>K536+K539</f>
        <v>2425</v>
      </c>
      <c r="L535" s="56">
        <f>L536+L539</f>
        <v>0</v>
      </c>
      <c r="M535" s="108">
        <f t="shared" si="82"/>
        <v>2425</v>
      </c>
    </row>
    <row r="536" spans="2:13" ht="90" customHeight="1">
      <c r="B536" s="76" t="s">
        <v>267</v>
      </c>
      <c r="C536" s="51" t="s">
        <v>82</v>
      </c>
      <c r="D536" s="51" t="s">
        <v>76</v>
      </c>
      <c r="E536" s="51" t="s">
        <v>339</v>
      </c>
      <c r="F536" s="51" t="s">
        <v>133</v>
      </c>
      <c r="G536" s="51"/>
      <c r="H536" s="56">
        <f>H537</f>
        <v>2102</v>
      </c>
      <c r="I536" s="56">
        <f>I537</f>
        <v>0</v>
      </c>
      <c r="J536" s="56">
        <f t="shared" si="81"/>
        <v>2102</v>
      </c>
      <c r="K536" s="56">
        <f>K537</f>
        <v>2102</v>
      </c>
      <c r="L536" s="56">
        <f>L537</f>
        <v>0</v>
      </c>
      <c r="M536" s="108">
        <f t="shared" si="82"/>
        <v>2102</v>
      </c>
    </row>
    <row r="537" spans="2:13" ht="33.75" customHeight="1">
      <c r="B537" s="76" t="s">
        <v>137</v>
      </c>
      <c r="C537" s="51">
        <v>10</v>
      </c>
      <c r="D537" s="51" t="s">
        <v>76</v>
      </c>
      <c r="E537" s="51" t="s">
        <v>339</v>
      </c>
      <c r="F537" s="51" t="s">
        <v>134</v>
      </c>
      <c r="G537" s="51"/>
      <c r="H537" s="56">
        <f>H538</f>
        <v>2102</v>
      </c>
      <c r="I537" s="56">
        <f>I538</f>
        <v>0</v>
      </c>
      <c r="J537" s="56">
        <f t="shared" si="81"/>
        <v>2102</v>
      </c>
      <c r="K537" s="56">
        <f>K538</f>
        <v>2102</v>
      </c>
      <c r="L537" s="56">
        <f>L538</f>
        <v>0</v>
      </c>
      <c r="M537" s="108">
        <f t="shared" si="82"/>
        <v>2102</v>
      </c>
    </row>
    <row r="538" spans="2:13" ht="15">
      <c r="B538" s="78" t="s">
        <v>120</v>
      </c>
      <c r="C538" s="52">
        <v>10</v>
      </c>
      <c r="D538" s="52" t="s">
        <v>76</v>
      </c>
      <c r="E538" s="52" t="s">
        <v>339</v>
      </c>
      <c r="F538" s="52" t="s">
        <v>134</v>
      </c>
      <c r="G538" s="52" t="s">
        <v>104</v>
      </c>
      <c r="H538" s="58">
        <f>'вед.прил.10'!H462</f>
        <v>2102</v>
      </c>
      <c r="I538" s="58">
        <f>'вед.прил.10'!I462</f>
        <v>0</v>
      </c>
      <c r="J538" s="58">
        <f t="shared" si="81"/>
        <v>2102</v>
      </c>
      <c r="K538" s="58">
        <f>'вед.прил.10'!K462</f>
        <v>2102</v>
      </c>
      <c r="L538" s="58">
        <f>'вед.прил.10'!L462</f>
        <v>0</v>
      </c>
      <c r="M538" s="109">
        <f t="shared" si="82"/>
        <v>2102</v>
      </c>
    </row>
    <row r="539" spans="2:13" ht="30">
      <c r="B539" s="76" t="s">
        <v>135</v>
      </c>
      <c r="C539" s="51">
        <v>10</v>
      </c>
      <c r="D539" s="51" t="s">
        <v>76</v>
      </c>
      <c r="E539" s="51" t="s">
        <v>339</v>
      </c>
      <c r="F539" s="51" t="s">
        <v>136</v>
      </c>
      <c r="G539" s="51"/>
      <c r="H539" s="56">
        <f>H540</f>
        <v>323</v>
      </c>
      <c r="I539" s="56">
        <f>I540</f>
        <v>0</v>
      </c>
      <c r="J539" s="56">
        <f t="shared" si="81"/>
        <v>323</v>
      </c>
      <c r="K539" s="56">
        <f>K540</f>
        <v>323</v>
      </c>
      <c r="L539" s="56">
        <f>L540</f>
        <v>0</v>
      </c>
      <c r="M539" s="108">
        <f t="shared" si="82"/>
        <v>323</v>
      </c>
    </row>
    <row r="540" spans="2:13" ht="30" customHeight="1">
      <c r="B540" s="77" t="s">
        <v>139</v>
      </c>
      <c r="C540" s="51">
        <v>10</v>
      </c>
      <c r="D540" s="51" t="s">
        <v>76</v>
      </c>
      <c r="E540" s="51" t="s">
        <v>339</v>
      </c>
      <c r="F540" s="51" t="s">
        <v>138</v>
      </c>
      <c r="G540" s="51"/>
      <c r="H540" s="56">
        <f>H541</f>
        <v>323</v>
      </c>
      <c r="I540" s="56">
        <f>I541</f>
        <v>0</v>
      </c>
      <c r="J540" s="56">
        <f t="shared" si="81"/>
        <v>323</v>
      </c>
      <c r="K540" s="56">
        <f>K541</f>
        <v>323</v>
      </c>
      <c r="L540" s="56">
        <f>L541</f>
        <v>0</v>
      </c>
      <c r="M540" s="108">
        <f t="shared" si="82"/>
        <v>323</v>
      </c>
    </row>
    <row r="541" spans="2:13" ht="15">
      <c r="B541" s="78" t="s">
        <v>120</v>
      </c>
      <c r="C541" s="52">
        <v>10</v>
      </c>
      <c r="D541" s="52" t="s">
        <v>76</v>
      </c>
      <c r="E541" s="52" t="s">
        <v>339</v>
      </c>
      <c r="F541" s="52" t="s">
        <v>138</v>
      </c>
      <c r="G541" s="52" t="s">
        <v>104</v>
      </c>
      <c r="H541" s="58">
        <f>'вед.прил.10'!H465</f>
        <v>323</v>
      </c>
      <c r="I541" s="58">
        <f>'вед.прил.10'!I465</f>
        <v>0</v>
      </c>
      <c r="J541" s="58">
        <f t="shared" si="81"/>
        <v>323</v>
      </c>
      <c r="K541" s="58">
        <f>'вед.прил.10'!K465</f>
        <v>323</v>
      </c>
      <c r="L541" s="58">
        <f>'вед.прил.10'!L465</f>
        <v>0</v>
      </c>
      <c r="M541" s="109">
        <f t="shared" si="82"/>
        <v>323</v>
      </c>
    </row>
    <row r="542" spans="2:13" ht="14.25">
      <c r="B542" s="112" t="s">
        <v>88</v>
      </c>
      <c r="C542" s="100" t="s">
        <v>86</v>
      </c>
      <c r="D542" s="100"/>
      <c r="E542" s="100"/>
      <c r="F542" s="100"/>
      <c r="G542" s="100"/>
      <c r="H542" s="60">
        <f>H545</f>
        <v>6800</v>
      </c>
      <c r="I542" s="60">
        <f>I545</f>
        <v>0</v>
      </c>
      <c r="J542" s="55">
        <f t="shared" si="81"/>
        <v>6800</v>
      </c>
      <c r="K542" s="60">
        <f>K545</f>
        <v>6800</v>
      </c>
      <c r="L542" s="60">
        <f>L545</f>
        <v>0</v>
      </c>
      <c r="M542" s="107">
        <f t="shared" si="82"/>
        <v>6800</v>
      </c>
    </row>
    <row r="543" spans="2:13" ht="14.25">
      <c r="B543" s="99" t="s">
        <v>119</v>
      </c>
      <c r="C543" s="100" t="s">
        <v>86</v>
      </c>
      <c r="D543" s="100"/>
      <c r="E543" s="100"/>
      <c r="F543" s="100"/>
      <c r="G543" s="100" t="s">
        <v>103</v>
      </c>
      <c r="H543" s="60">
        <f>H552+H560+H555</f>
        <v>6800</v>
      </c>
      <c r="I543" s="60">
        <f>I552+I560+I555</f>
        <v>0</v>
      </c>
      <c r="J543" s="55">
        <f t="shared" si="81"/>
        <v>6800</v>
      </c>
      <c r="K543" s="60">
        <f>K552+K560+K555</f>
        <v>6800</v>
      </c>
      <c r="L543" s="60">
        <f>L552+L560+L555</f>
        <v>0</v>
      </c>
      <c r="M543" s="107">
        <f t="shared" si="82"/>
        <v>6800</v>
      </c>
    </row>
    <row r="544" spans="2:13" ht="14.25">
      <c r="B544" s="99" t="s">
        <v>120</v>
      </c>
      <c r="C544" s="100" t="s">
        <v>86</v>
      </c>
      <c r="D544" s="100"/>
      <c r="E544" s="100"/>
      <c r="F544" s="100"/>
      <c r="G544" s="100" t="s">
        <v>104</v>
      </c>
      <c r="H544" s="60">
        <v>0</v>
      </c>
      <c r="I544" s="60">
        <v>0</v>
      </c>
      <c r="J544" s="55">
        <f t="shared" si="81"/>
        <v>0</v>
      </c>
      <c r="K544" s="60">
        <v>0</v>
      </c>
      <c r="L544" s="60">
        <v>0</v>
      </c>
      <c r="M544" s="107">
        <f t="shared" si="82"/>
        <v>0</v>
      </c>
    </row>
    <row r="545" spans="2:13" ht="14.25">
      <c r="B545" s="79" t="s">
        <v>112</v>
      </c>
      <c r="C545" s="53" t="s">
        <v>86</v>
      </c>
      <c r="D545" s="53" t="s">
        <v>74</v>
      </c>
      <c r="E545" s="53"/>
      <c r="F545" s="53"/>
      <c r="G545" s="53"/>
      <c r="H545" s="55">
        <f>H546</f>
        <v>6800</v>
      </c>
      <c r="I545" s="55">
        <f>I546</f>
        <v>0</v>
      </c>
      <c r="J545" s="55">
        <f t="shared" si="81"/>
        <v>6800</v>
      </c>
      <c r="K545" s="55">
        <f>K546</f>
        <v>6800</v>
      </c>
      <c r="L545" s="55">
        <f>L546</f>
        <v>0</v>
      </c>
      <c r="M545" s="107">
        <f t="shared" si="82"/>
        <v>6800</v>
      </c>
    </row>
    <row r="546" spans="2:13" ht="60.75" customHeight="1">
      <c r="B546" s="76" t="s">
        <v>204</v>
      </c>
      <c r="C546" s="51" t="s">
        <v>86</v>
      </c>
      <c r="D546" s="51" t="s">
        <v>74</v>
      </c>
      <c r="E546" s="51" t="s">
        <v>415</v>
      </c>
      <c r="F546" s="51"/>
      <c r="G546" s="51"/>
      <c r="H546" s="56">
        <f>H547</f>
        <v>6800</v>
      </c>
      <c r="I546" s="56">
        <f>I547</f>
        <v>0</v>
      </c>
      <c r="J546" s="56">
        <f t="shared" si="81"/>
        <v>6800</v>
      </c>
      <c r="K546" s="56">
        <f>K547</f>
        <v>6800</v>
      </c>
      <c r="L546" s="56">
        <f>L547</f>
        <v>0</v>
      </c>
      <c r="M546" s="108">
        <f t="shared" si="82"/>
        <v>6800</v>
      </c>
    </row>
    <row r="547" spans="2:13" ht="60">
      <c r="B547" s="76" t="s">
        <v>192</v>
      </c>
      <c r="C547" s="51" t="s">
        <v>86</v>
      </c>
      <c r="D547" s="51" t="s">
        <v>74</v>
      </c>
      <c r="E547" s="51" t="s">
        <v>419</v>
      </c>
      <c r="F547" s="51"/>
      <c r="G547" s="51"/>
      <c r="H547" s="56">
        <f>H548+H556</f>
        <v>6800</v>
      </c>
      <c r="I547" s="56">
        <f>I548+I556</f>
        <v>0</v>
      </c>
      <c r="J547" s="56">
        <f t="shared" si="81"/>
        <v>6800</v>
      </c>
      <c r="K547" s="56">
        <f>K548+K556</f>
        <v>6800</v>
      </c>
      <c r="L547" s="56">
        <f>L548+L556</f>
        <v>0</v>
      </c>
      <c r="M547" s="108">
        <f t="shared" si="82"/>
        <v>6800</v>
      </c>
    </row>
    <row r="548" spans="2:13" ht="78" customHeight="1">
      <c r="B548" s="76" t="s">
        <v>416</v>
      </c>
      <c r="C548" s="51" t="s">
        <v>86</v>
      </c>
      <c r="D548" s="51" t="s">
        <v>74</v>
      </c>
      <c r="E548" s="51" t="s">
        <v>420</v>
      </c>
      <c r="F548" s="51"/>
      <c r="G548" s="51"/>
      <c r="H548" s="56">
        <f>H549</f>
        <v>800</v>
      </c>
      <c r="I548" s="56">
        <f>I549</f>
        <v>0</v>
      </c>
      <c r="J548" s="56">
        <f t="shared" si="81"/>
        <v>800</v>
      </c>
      <c r="K548" s="56">
        <f>K549</f>
        <v>800</v>
      </c>
      <c r="L548" s="56">
        <f>L549</f>
        <v>0</v>
      </c>
      <c r="M548" s="108">
        <f t="shared" si="82"/>
        <v>800</v>
      </c>
    </row>
    <row r="549" spans="2:13" ht="15">
      <c r="B549" s="77" t="s">
        <v>312</v>
      </c>
      <c r="C549" s="51" t="s">
        <v>86</v>
      </c>
      <c r="D549" s="51" t="s">
        <v>74</v>
      </c>
      <c r="E549" s="51" t="s">
        <v>421</v>
      </c>
      <c r="F549" s="51"/>
      <c r="G549" s="51"/>
      <c r="H549" s="56">
        <f>H550+H553</f>
        <v>800</v>
      </c>
      <c r="I549" s="56">
        <f>I550+I553</f>
        <v>0</v>
      </c>
      <c r="J549" s="56">
        <f t="shared" si="81"/>
        <v>800</v>
      </c>
      <c r="K549" s="56">
        <f>K550+K553</f>
        <v>800</v>
      </c>
      <c r="L549" s="56">
        <f>L550+L553</f>
        <v>0</v>
      </c>
      <c r="M549" s="108">
        <f t="shared" si="82"/>
        <v>800</v>
      </c>
    </row>
    <row r="550" spans="2:13" ht="30">
      <c r="B550" s="76" t="s">
        <v>135</v>
      </c>
      <c r="C550" s="51" t="s">
        <v>86</v>
      </c>
      <c r="D550" s="51" t="s">
        <v>74</v>
      </c>
      <c r="E550" s="51" t="s">
        <v>421</v>
      </c>
      <c r="F550" s="51" t="s">
        <v>136</v>
      </c>
      <c r="G550" s="51"/>
      <c r="H550" s="56">
        <f>H551</f>
        <v>650</v>
      </c>
      <c r="I550" s="56">
        <f>I551</f>
        <v>0</v>
      </c>
      <c r="J550" s="56">
        <f t="shared" si="81"/>
        <v>650</v>
      </c>
      <c r="K550" s="56">
        <f>K551</f>
        <v>650</v>
      </c>
      <c r="L550" s="56">
        <f>L551</f>
        <v>0</v>
      </c>
      <c r="M550" s="108">
        <f t="shared" si="82"/>
        <v>650</v>
      </c>
    </row>
    <row r="551" spans="2:13" ht="30">
      <c r="B551" s="77" t="s">
        <v>139</v>
      </c>
      <c r="C551" s="51" t="s">
        <v>86</v>
      </c>
      <c r="D551" s="51" t="s">
        <v>74</v>
      </c>
      <c r="E551" s="51" t="s">
        <v>421</v>
      </c>
      <c r="F551" s="51" t="s">
        <v>138</v>
      </c>
      <c r="G551" s="51"/>
      <c r="H551" s="56">
        <f>H552</f>
        <v>650</v>
      </c>
      <c r="I551" s="56">
        <f>I552</f>
        <v>0</v>
      </c>
      <c r="J551" s="56">
        <f t="shared" si="81"/>
        <v>650</v>
      </c>
      <c r="K551" s="56">
        <f>K552</f>
        <v>650</v>
      </c>
      <c r="L551" s="56">
        <f>L552</f>
        <v>0</v>
      </c>
      <c r="M551" s="108">
        <f t="shared" si="82"/>
        <v>650</v>
      </c>
    </row>
    <row r="552" spans="2:13" ht="15">
      <c r="B552" s="78" t="s">
        <v>119</v>
      </c>
      <c r="C552" s="52" t="s">
        <v>86</v>
      </c>
      <c r="D552" s="52" t="s">
        <v>74</v>
      </c>
      <c r="E552" s="52" t="s">
        <v>421</v>
      </c>
      <c r="F552" s="52" t="s">
        <v>138</v>
      </c>
      <c r="G552" s="52" t="s">
        <v>103</v>
      </c>
      <c r="H552" s="58">
        <f>'вед.прил.10'!H635</f>
        <v>650</v>
      </c>
      <c r="I552" s="58">
        <f>'вед.прил.10'!I635</f>
        <v>0</v>
      </c>
      <c r="J552" s="58">
        <f t="shared" si="81"/>
        <v>650</v>
      </c>
      <c r="K552" s="58">
        <f>'вед.прил.10'!K635</f>
        <v>650</v>
      </c>
      <c r="L552" s="58">
        <f>'вед.прил.10'!L635</f>
        <v>0</v>
      </c>
      <c r="M552" s="109">
        <f t="shared" si="82"/>
        <v>650</v>
      </c>
    </row>
    <row r="553" spans="2:13" ht="30">
      <c r="B553" s="76" t="s">
        <v>152</v>
      </c>
      <c r="C553" s="51" t="s">
        <v>86</v>
      </c>
      <c r="D553" s="51" t="s">
        <v>74</v>
      </c>
      <c r="E553" s="51" t="s">
        <v>421</v>
      </c>
      <c r="F553" s="51" t="s">
        <v>151</v>
      </c>
      <c r="G553" s="51"/>
      <c r="H553" s="56">
        <f>H554</f>
        <v>150</v>
      </c>
      <c r="I553" s="56">
        <f>I554</f>
        <v>0</v>
      </c>
      <c r="J553" s="56">
        <f t="shared" si="81"/>
        <v>150</v>
      </c>
      <c r="K553" s="56">
        <f>K554</f>
        <v>150</v>
      </c>
      <c r="L553" s="56">
        <f>L554</f>
        <v>0</v>
      </c>
      <c r="M553" s="108">
        <f t="shared" si="82"/>
        <v>150</v>
      </c>
    </row>
    <row r="554" spans="2:13" ht="18.75" customHeight="1">
      <c r="B554" s="76" t="s">
        <v>9</v>
      </c>
      <c r="C554" s="51" t="s">
        <v>86</v>
      </c>
      <c r="D554" s="51" t="s">
        <v>74</v>
      </c>
      <c r="E554" s="51" t="s">
        <v>421</v>
      </c>
      <c r="F554" s="51" t="s">
        <v>8</v>
      </c>
      <c r="G554" s="51"/>
      <c r="H554" s="56">
        <f>H555</f>
        <v>150</v>
      </c>
      <c r="I554" s="56">
        <f>I555</f>
        <v>0</v>
      </c>
      <c r="J554" s="56">
        <f t="shared" si="81"/>
        <v>150</v>
      </c>
      <c r="K554" s="56">
        <f>K555</f>
        <v>150</v>
      </c>
      <c r="L554" s="56">
        <f>L555</f>
        <v>0</v>
      </c>
      <c r="M554" s="108">
        <f t="shared" si="82"/>
        <v>150</v>
      </c>
    </row>
    <row r="555" spans="2:13" ht="18.75" customHeight="1">
      <c r="B555" s="80" t="s">
        <v>119</v>
      </c>
      <c r="C555" s="52" t="s">
        <v>86</v>
      </c>
      <c r="D555" s="52" t="s">
        <v>74</v>
      </c>
      <c r="E555" s="52" t="s">
        <v>421</v>
      </c>
      <c r="F555" s="52" t="s">
        <v>8</v>
      </c>
      <c r="G555" s="52" t="s">
        <v>103</v>
      </c>
      <c r="H555" s="58">
        <f>'вед.прил.10'!H638</f>
        <v>150</v>
      </c>
      <c r="I555" s="58">
        <f>'вед.прил.10'!I638</f>
        <v>0</v>
      </c>
      <c r="J555" s="58">
        <f t="shared" si="81"/>
        <v>150</v>
      </c>
      <c r="K555" s="58">
        <f>'вед.прил.10'!K638</f>
        <v>150</v>
      </c>
      <c r="L555" s="58">
        <f>'вед.прил.10'!L638</f>
        <v>0</v>
      </c>
      <c r="M555" s="109">
        <f t="shared" si="82"/>
        <v>150</v>
      </c>
    </row>
    <row r="556" spans="2:13" ht="90">
      <c r="B556" s="76" t="s">
        <v>487</v>
      </c>
      <c r="C556" s="51" t="s">
        <v>86</v>
      </c>
      <c r="D556" s="51" t="s">
        <v>74</v>
      </c>
      <c r="E556" s="51" t="s">
        <v>418</v>
      </c>
      <c r="F556" s="51"/>
      <c r="G556" s="51"/>
      <c r="H556" s="56">
        <f aca="true" t="shared" si="83" ref="H556:L559">H557</f>
        <v>6000</v>
      </c>
      <c r="I556" s="56">
        <f t="shared" si="83"/>
        <v>0</v>
      </c>
      <c r="J556" s="56">
        <f t="shared" si="81"/>
        <v>6000</v>
      </c>
      <c r="K556" s="56">
        <f t="shared" si="83"/>
        <v>6000</v>
      </c>
      <c r="L556" s="56">
        <f t="shared" si="83"/>
        <v>0</v>
      </c>
      <c r="M556" s="108">
        <f t="shared" si="82"/>
        <v>6000</v>
      </c>
    </row>
    <row r="557" spans="2:13" ht="18.75" customHeight="1">
      <c r="B557" s="77" t="s">
        <v>312</v>
      </c>
      <c r="C557" s="51" t="s">
        <v>86</v>
      </c>
      <c r="D557" s="51" t="s">
        <v>74</v>
      </c>
      <c r="E557" s="110" t="s">
        <v>417</v>
      </c>
      <c r="F557" s="51"/>
      <c r="G557" s="51"/>
      <c r="H557" s="56">
        <f t="shared" si="83"/>
        <v>6000</v>
      </c>
      <c r="I557" s="56">
        <f t="shared" si="83"/>
        <v>0</v>
      </c>
      <c r="J557" s="56">
        <f t="shared" si="81"/>
        <v>6000</v>
      </c>
      <c r="K557" s="56">
        <f t="shared" si="83"/>
        <v>6000</v>
      </c>
      <c r="L557" s="56">
        <f t="shared" si="83"/>
        <v>0</v>
      </c>
      <c r="M557" s="108">
        <f t="shared" si="82"/>
        <v>6000</v>
      </c>
    </row>
    <row r="558" spans="2:13" ht="45">
      <c r="B558" s="76" t="s">
        <v>142</v>
      </c>
      <c r="C558" s="51" t="s">
        <v>86</v>
      </c>
      <c r="D558" s="51" t="s">
        <v>74</v>
      </c>
      <c r="E558" s="51" t="s">
        <v>417</v>
      </c>
      <c r="F558" s="51" t="s">
        <v>141</v>
      </c>
      <c r="G558" s="51"/>
      <c r="H558" s="56">
        <f t="shared" si="83"/>
        <v>6000</v>
      </c>
      <c r="I558" s="56">
        <f t="shared" si="83"/>
        <v>0</v>
      </c>
      <c r="J558" s="56">
        <f t="shared" si="81"/>
        <v>6000</v>
      </c>
      <c r="K558" s="56">
        <f t="shared" si="83"/>
        <v>6000</v>
      </c>
      <c r="L558" s="56">
        <f t="shared" si="83"/>
        <v>0</v>
      </c>
      <c r="M558" s="108">
        <f t="shared" si="82"/>
        <v>6000</v>
      </c>
    </row>
    <row r="559" spans="2:13" ht="15">
      <c r="B559" s="76" t="s">
        <v>237</v>
      </c>
      <c r="C559" s="51" t="s">
        <v>86</v>
      </c>
      <c r="D559" s="51" t="s">
        <v>74</v>
      </c>
      <c r="E559" s="51" t="s">
        <v>417</v>
      </c>
      <c r="F559" s="51" t="s">
        <v>236</v>
      </c>
      <c r="G559" s="51"/>
      <c r="H559" s="56">
        <f t="shared" si="83"/>
        <v>6000</v>
      </c>
      <c r="I559" s="56">
        <f t="shared" si="83"/>
        <v>0</v>
      </c>
      <c r="J559" s="56">
        <f t="shared" si="81"/>
        <v>6000</v>
      </c>
      <c r="K559" s="56">
        <f t="shared" si="83"/>
        <v>6000</v>
      </c>
      <c r="L559" s="56">
        <f t="shared" si="83"/>
        <v>0</v>
      </c>
      <c r="M559" s="108">
        <f t="shared" si="82"/>
        <v>6000</v>
      </c>
    </row>
    <row r="560" spans="2:13" ht="15">
      <c r="B560" s="78" t="s">
        <v>119</v>
      </c>
      <c r="C560" s="52" t="s">
        <v>86</v>
      </c>
      <c r="D560" s="52" t="s">
        <v>74</v>
      </c>
      <c r="E560" s="52" t="s">
        <v>417</v>
      </c>
      <c r="F560" s="52" t="s">
        <v>236</v>
      </c>
      <c r="G560" s="52" t="s">
        <v>103</v>
      </c>
      <c r="H560" s="58">
        <f>'вед.прил.10'!H643</f>
        <v>6000</v>
      </c>
      <c r="I560" s="58">
        <f>'вед.прил.10'!I643</f>
        <v>0</v>
      </c>
      <c r="J560" s="58">
        <f t="shared" si="81"/>
        <v>6000</v>
      </c>
      <c r="K560" s="58">
        <f>'вед.прил.10'!K643</f>
        <v>6000</v>
      </c>
      <c r="L560" s="58">
        <f>'вед.прил.10'!L643</f>
        <v>0</v>
      </c>
      <c r="M560" s="109">
        <f t="shared" si="82"/>
        <v>6000</v>
      </c>
    </row>
    <row r="561" spans="2:13" ht="28.5">
      <c r="B561" s="82" t="s">
        <v>254</v>
      </c>
      <c r="C561" s="53" t="s">
        <v>111</v>
      </c>
      <c r="D561" s="53"/>
      <c r="E561" s="53"/>
      <c r="F561" s="53"/>
      <c r="G561" s="53"/>
      <c r="H561" s="55">
        <f>H564</f>
        <v>7225</v>
      </c>
      <c r="I561" s="55">
        <f>I564</f>
        <v>0</v>
      </c>
      <c r="J561" s="55">
        <f t="shared" si="81"/>
        <v>7225</v>
      </c>
      <c r="K561" s="55">
        <f>K564</f>
        <v>7225</v>
      </c>
      <c r="L561" s="55">
        <f>L564</f>
        <v>0</v>
      </c>
      <c r="M561" s="107">
        <f t="shared" si="82"/>
        <v>7225</v>
      </c>
    </row>
    <row r="562" spans="2:13" ht="14.25">
      <c r="B562" s="99" t="s">
        <v>119</v>
      </c>
      <c r="C562" s="53" t="s">
        <v>111</v>
      </c>
      <c r="D562" s="53"/>
      <c r="E562" s="53"/>
      <c r="F562" s="53"/>
      <c r="G562" s="53" t="s">
        <v>103</v>
      </c>
      <c r="H562" s="55">
        <f>H570</f>
        <v>7225</v>
      </c>
      <c r="I562" s="55">
        <f>I570</f>
        <v>0</v>
      </c>
      <c r="J562" s="55">
        <f t="shared" si="81"/>
        <v>7225</v>
      </c>
      <c r="K562" s="55">
        <f>K570</f>
        <v>7225</v>
      </c>
      <c r="L562" s="55">
        <f>L570</f>
        <v>0</v>
      </c>
      <c r="M562" s="107">
        <f t="shared" si="82"/>
        <v>7225</v>
      </c>
    </row>
    <row r="563" spans="2:13" ht="14.25">
      <c r="B563" s="99" t="s">
        <v>120</v>
      </c>
      <c r="C563" s="53" t="s">
        <v>111</v>
      </c>
      <c r="D563" s="53"/>
      <c r="E563" s="53"/>
      <c r="F563" s="53"/>
      <c r="G563" s="53" t="s">
        <v>104</v>
      </c>
      <c r="H563" s="55">
        <v>0</v>
      </c>
      <c r="I563" s="55">
        <v>0</v>
      </c>
      <c r="J563" s="55">
        <f t="shared" si="81"/>
        <v>0</v>
      </c>
      <c r="K563" s="55">
        <v>0</v>
      </c>
      <c r="L563" s="55">
        <v>0</v>
      </c>
      <c r="M563" s="107">
        <f t="shared" si="82"/>
        <v>0</v>
      </c>
    </row>
    <row r="564" spans="2:13" ht="24.75" customHeight="1">
      <c r="B564" s="82" t="s">
        <v>255</v>
      </c>
      <c r="C564" s="53" t="s">
        <v>111</v>
      </c>
      <c r="D564" s="53" t="s">
        <v>68</v>
      </c>
      <c r="E564" s="53"/>
      <c r="F564" s="53"/>
      <c r="G564" s="53"/>
      <c r="H564" s="55">
        <f aca="true" t="shared" si="84" ref="H564:L569">H565</f>
        <v>7225</v>
      </c>
      <c r="I564" s="55">
        <f t="shared" si="84"/>
        <v>0</v>
      </c>
      <c r="J564" s="55">
        <f t="shared" si="81"/>
        <v>7225</v>
      </c>
      <c r="K564" s="55">
        <f t="shared" si="84"/>
        <v>7225</v>
      </c>
      <c r="L564" s="55">
        <f t="shared" si="84"/>
        <v>0</v>
      </c>
      <c r="M564" s="107">
        <f t="shared" si="82"/>
        <v>7225</v>
      </c>
    </row>
    <row r="565" spans="2:13" ht="16.5" customHeight="1">
      <c r="B565" s="77" t="s">
        <v>37</v>
      </c>
      <c r="C565" s="51" t="s">
        <v>111</v>
      </c>
      <c r="D565" s="51" t="s">
        <v>68</v>
      </c>
      <c r="E565" s="51" t="s">
        <v>283</v>
      </c>
      <c r="F565" s="51"/>
      <c r="G565" s="51"/>
      <c r="H565" s="56">
        <f t="shared" si="84"/>
        <v>7225</v>
      </c>
      <c r="I565" s="56">
        <f t="shared" si="84"/>
        <v>0</v>
      </c>
      <c r="J565" s="56">
        <f t="shared" si="81"/>
        <v>7225</v>
      </c>
      <c r="K565" s="56">
        <f t="shared" si="84"/>
        <v>7225</v>
      </c>
      <c r="L565" s="56">
        <f t="shared" si="84"/>
        <v>0</v>
      </c>
      <c r="M565" s="108">
        <f t="shared" si="82"/>
        <v>7225</v>
      </c>
    </row>
    <row r="566" spans="2:13" ht="26.25" customHeight="1">
      <c r="B566" s="77" t="s">
        <v>297</v>
      </c>
      <c r="C566" s="51" t="s">
        <v>111</v>
      </c>
      <c r="D566" s="51" t="s">
        <v>68</v>
      </c>
      <c r="E566" s="51" t="s">
        <v>283</v>
      </c>
      <c r="F566" s="51"/>
      <c r="G566" s="51"/>
      <c r="H566" s="56">
        <f t="shared" si="84"/>
        <v>7225</v>
      </c>
      <c r="I566" s="56">
        <f t="shared" si="84"/>
        <v>0</v>
      </c>
      <c r="J566" s="56">
        <f t="shared" si="81"/>
        <v>7225</v>
      </c>
      <c r="K566" s="56">
        <f t="shared" si="84"/>
        <v>7225</v>
      </c>
      <c r="L566" s="56">
        <f t="shared" si="84"/>
        <v>0</v>
      </c>
      <c r="M566" s="108">
        <f t="shared" si="82"/>
        <v>7225</v>
      </c>
    </row>
    <row r="567" spans="2:13" ht="59.25" customHeight="1">
      <c r="B567" s="77" t="s">
        <v>32</v>
      </c>
      <c r="C567" s="51" t="s">
        <v>111</v>
      </c>
      <c r="D567" s="51" t="s">
        <v>68</v>
      </c>
      <c r="E567" s="51" t="s">
        <v>299</v>
      </c>
      <c r="F567" s="51"/>
      <c r="G567" s="51"/>
      <c r="H567" s="56">
        <f t="shared" si="84"/>
        <v>7225</v>
      </c>
      <c r="I567" s="56">
        <f t="shared" si="84"/>
        <v>0</v>
      </c>
      <c r="J567" s="56">
        <f t="shared" si="81"/>
        <v>7225</v>
      </c>
      <c r="K567" s="56">
        <f t="shared" si="84"/>
        <v>7225</v>
      </c>
      <c r="L567" s="56">
        <f t="shared" si="84"/>
        <v>0</v>
      </c>
      <c r="M567" s="108">
        <f t="shared" si="82"/>
        <v>7225</v>
      </c>
    </row>
    <row r="568" spans="2:13" ht="27" customHeight="1">
      <c r="B568" s="77" t="s">
        <v>298</v>
      </c>
      <c r="C568" s="51" t="s">
        <v>111</v>
      </c>
      <c r="D568" s="51" t="s">
        <v>68</v>
      </c>
      <c r="E568" s="51" t="s">
        <v>299</v>
      </c>
      <c r="F568" s="51" t="s">
        <v>250</v>
      </c>
      <c r="G568" s="51"/>
      <c r="H568" s="56">
        <f t="shared" si="84"/>
        <v>7225</v>
      </c>
      <c r="I568" s="56">
        <f t="shared" si="84"/>
        <v>0</v>
      </c>
      <c r="J568" s="56">
        <f t="shared" si="81"/>
        <v>7225</v>
      </c>
      <c r="K568" s="56">
        <f t="shared" si="84"/>
        <v>7225</v>
      </c>
      <c r="L568" s="56">
        <f t="shared" si="84"/>
        <v>0</v>
      </c>
      <c r="M568" s="108">
        <f t="shared" si="82"/>
        <v>7225</v>
      </c>
    </row>
    <row r="569" spans="2:13" ht="15">
      <c r="B569" s="77" t="s">
        <v>252</v>
      </c>
      <c r="C569" s="51" t="s">
        <v>111</v>
      </c>
      <c r="D569" s="51" t="s">
        <v>68</v>
      </c>
      <c r="E569" s="51" t="s">
        <v>299</v>
      </c>
      <c r="F569" s="51" t="s">
        <v>251</v>
      </c>
      <c r="G569" s="51"/>
      <c r="H569" s="56">
        <f t="shared" si="84"/>
        <v>7225</v>
      </c>
      <c r="I569" s="56">
        <f t="shared" si="84"/>
        <v>0</v>
      </c>
      <c r="J569" s="56">
        <f t="shared" si="81"/>
        <v>7225</v>
      </c>
      <c r="K569" s="56">
        <f t="shared" si="84"/>
        <v>7225</v>
      </c>
      <c r="L569" s="56">
        <f t="shared" si="84"/>
        <v>0</v>
      </c>
      <c r="M569" s="108">
        <f t="shared" si="82"/>
        <v>7225</v>
      </c>
    </row>
    <row r="570" spans="2:13" ht="15">
      <c r="B570" s="78" t="s">
        <v>119</v>
      </c>
      <c r="C570" s="52" t="s">
        <v>111</v>
      </c>
      <c r="D570" s="52" t="s">
        <v>68</v>
      </c>
      <c r="E570" s="52" t="s">
        <v>299</v>
      </c>
      <c r="F570" s="52" t="s">
        <v>251</v>
      </c>
      <c r="G570" s="52" t="s">
        <v>103</v>
      </c>
      <c r="H570" s="58">
        <f>'вед.прил.10'!H680</f>
        <v>7225</v>
      </c>
      <c r="I570" s="58">
        <f>'вед.прил.10'!I680</f>
        <v>0</v>
      </c>
      <c r="J570" s="58">
        <f t="shared" si="81"/>
        <v>7225</v>
      </c>
      <c r="K570" s="58">
        <f>'вед.прил.10'!K680</f>
        <v>7225</v>
      </c>
      <c r="L570" s="58">
        <f>'вед.прил.10'!L680</f>
        <v>0</v>
      </c>
      <c r="M570" s="109">
        <f t="shared" si="82"/>
        <v>7225</v>
      </c>
    </row>
    <row r="571" spans="2:13" ht="15">
      <c r="B571" s="82" t="s">
        <v>480</v>
      </c>
      <c r="C571" s="53" t="s">
        <v>477</v>
      </c>
      <c r="D571" s="53" t="s">
        <v>477</v>
      </c>
      <c r="E571" s="53" t="s">
        <v>283</v>
      </c>
      <c r="F571" s="52"/>
      <c r="G571" s="52"/>
      <c r="H571" s="55">
        <f>H574</f>
        <v>0</v>
      </c>
      <c r="I571" s="55">
        <f>I574</f>
        <v>0</v>
      </c>
      <c r="J571" s="55">
        <f t="shared" si="81"/>
        <v>0</v>
      </c>
      <c r="K571" s="55">
        <f>K574</f>
        <v>2434.1</v>
      </c>
      <c r="L571" s="55">
        <f>L574</f>
        <v>0</v>
      </c>
      <c r="M571" s="107">
        <f t="shared" si="82"/>
        <v>2434.1</v>
      </c>
    </row>
    <row r="572" spans="2:13" ht="14.25">
      <c r="B572" s="99" t="s">
        <v>119</v>
      </c>
      <c r="C572" s="53" t="s">
        <v>477</v>
      </c>
      <c r="D572" s="53" t="s">
        <v>477</v>
      </c>
      <c r="E572" s="53"/>
      <c r="F572" s="53"/>
      <c r="G572" s="53" t="s">
        <v>103</v>
      </c>
      <c r="H572" s="55">
        <f>H577</f>
        <v>0</v>
      </c>
      <c r="I572" s="55">
        <f>I577</f>
        <v>0</v>
      </c>
      <c r="J572" s="55">
        <f t="shared" si="81"/>
        <v>0</v>
      </c>
      <c r="K572" s="55">
        <f>K577</f>
        <v>2434.1</v>
      </c>
      <c r="L572" s="55">
        <f>L577</f>
        <v>0</v>
      </c>
      <c r="M572" s="107">
        <f t="shared" si="82"/>
        <v>2434.1</v>
      </c>
    </row>
    <row r="573" spans="2:13" ht="14.25">
      <c r="B573" s="99" t="s">
        <v>120</v>
      </c>
      <c r="C573" s="53" t="s">
        <v>477</v>
      </c>
      <c r="D573" s="53" t="s">
        <v>477</v>
      </c>
      <c r="E573" s="53"/>
      <c r="F573" s="53"/>
      <c r="G573" s="53" t="s">
        <v>104</v>
      </c>
      <c r="H573" s="55">
        <v>0</v>
      </c>
      <c r="I573" s="55">
        <v>0</v>
      </c>
      <c r="J573" s="55">
        <f t="shared" si="81"/>
        <v>0</v>
      </c>
      <c r="K573" s="55">
        <v>0</v>
      </c>
      <c r="L573" s="55">
        <v>0</v>
      </c>
      <c r="M573" s="107">
        <f t="shared" si="82"/>
        <v>0</v>
      </c>
    </row>
    <row r="574" spans="2:13" ht="30">
      <c r="B574" s="77" t="s">
        <v>479</v>
      </c>
      <c r="C574" s="51" t="s">
        <v>477</v>
      </c>
      <c r="D574" s="51" t="s">
        <v>477</v>
      </c>
      <c r="E574" s="51" t="s">
        <v>478</v>
      </c>
      <c r="F574" s="51"/>
      <c r="G574" s="51"/>
      <c r="H574" s="56">
        <f aca="true" t="shared" si="85" ref="H574:L576">H575</f>
        <v>0</v>
      </c>
      <c r="I574" s="56">
        <f t="shared" si="85"/>
        <v>0</v>
      </c>
      <c r="J574" s="56">
        <f t="shared" si="81"/>
        <v>0</v>
      </c>
      <c r="K574" s="56">
        <f t="shared" si="85"/>
        <v>2434.1</v>
      </c>
      <c r="L574" s="56">
        <f t="shared" si="85"/>
        <v>0</v>
      </c>
      <c r="M574" s="108">
        <f t="shared" si="82"/>
        <v>2434.1</v>
      </c>
    </row>
    <row r="575" spans="2:13" ht="15">
      <c r="B575" s="76" t="s">
        <v>148</v>
      </c>
      <c r="C575" s="51" t="s">
        <v>477</v>
      </c>
      <c r="D575" s="51" t="s">
        <v>477</v>
      </c>
      <c r="E575" s="51" t="s">
        <v>478</v>
      </c>
      <c r="F575" s="51" t="s">
        <v>147</v>
      </c>
      <c r="G575" s="51"/>
      <c r="H575" s="56">
        <f t="shared" si="85"/>
        <v>0</v>
      </c>
      <c r="I575" s="56">
        <f t="shared" si="85"/>
        <v>0</v>
      </c>
      <c r="J575" s="56">
        <f t="shared" si="81"/>
        <v>0</v>
      </c>
      <c r="K575" s="56">
        <f t="shared" si="85"/>
        <v>2434.1</v>
      </c>
      <c r="L575" s="56">
        <f t="shared" si="85"/>
        <v>0</v>
      </c>
      <c r="M575" s="108">
        <f t="shared" si="82"/>
        <v>2434.1</v>
      </c>
    </row>
    <row r="576" spans="2:13" ht="15">
      <c r="B576" s="77" t="s">
        <v>431</v>
      </c>
      <c r="C576" s="51" t="s">
        <v>477</v>
      </c>
      <c r="D576" s="51" t="s">
        <v>477</v>
      </c>
      <c r="E576" s="51" t="s">
        <v>478</v>
      </c>
      <c r="F576" s="51" t="s">
        <v>430</v>
      </c>
      <c r="G576" s="51"/>
      <c r="H576" s="56">
        <f t="shared" si="85"/>
        <v>0</v>
      </c>
      <c r="I576" s="56">
        <f t="shared" si="85"/>
        <v>0</v>
      </c>
      <c r="J576" s="56">
        <f t="shared" si="81"/>
        <v>0</v>
      </c>
      <c r="K576" s="56">
        <f t="shared" si="85"/>
        <v>2434.1</v>
      </c>
      <c r="L576" s="56">
        <f t="shared" si="85"/>
        <v>0</v>
      </c>
      <c r="M576" s="108">
        <f t="shared" si="82"/>
        <v>2434.1</v>
      </c>
    </row>
    <row r="577" spans="2:13" ht="15">
      <c r="B577" s="78" t="s">
        <v>119</v>
      </c>
      <c r="C577" s="52" t="s">
        <v>477</v>
      </c>
      <c r="D577" s="52" t="s">
        <v>477</v>
      </c>
      <c r="E577" s="52" t="s">
        <v>478</v>
      </c>
      <c r="F577" s="52" t="s">
        <v>430</v>
      </c>
      <c r="G577" s="52" t="s">
        <v>103</v>
      </c>
      <c r="H577" s="58">
        <f>'вед.прил.10'!H685</f>
        <v>0</v>
      </c>
      <c r="I577" s="58">
        <f>'вед.прил.10'!I685</f>
        <v>0</v>
      </c>
      <c r="J577" s="58">
        <f t="shared" si="81"/>
        <v>0</v>
      </c>
      <c r="K577" s="58">
        <f>'вед.прил.10'!K685</f>
        <v>2434.1</v>
      </c>
      <c r="L577" s="58">
        <f>'вед.прил.10'!L685</f>
        <v>0</v>
      </c>
      <c r="M577" s="109">
        <f t="shared" si="82"/>
        <v>2434.1</v>
      </c>
    </row>
    <row r="578" spans="2:13" ht="15">
      <c r="B578" s="112" t="s">
        <v>244</v>
      </c>
      <c r="C578" s="114"/>
      <c r="D578" s="114"/>
      <c r="E578" s="114"/>
      <c r="F578" s="114"/>
      <c r="G578" s="114"/>
      <c r="H578" s="60">
        <f>H7+H156+H196+H257+H394+H467+H542+H561+H571</f>
        <v>735689.8</v>
      </c>
      <c r="I578" s="60">
        <f>I7+I156+I196+I257+I394+I467+I542+I561+I571</f>
        <v>0</v>
      </c>
      <c r="J578" s="55">
        <f t="shared" si="81"/>
        <v>735689.8</v>
      </c>
      <c r="K578" s="60">
        <f>K7+K156+K196+K257+K394+K467+K542+K561+K571</f>
        <v>631856.7999999999</v>
      </c>
      <c r="L578" s="60">
        <f>L7+L156+L196+L257+L394+L467+L542+L561+L571</f>
        <v>0</v>
      </c>
      <c r="M578" s="107">
        <f t="shared" si="82"/>
        <v>631856.7999999999</v>
      </c>
    </row>
    <row r="579" spans="2:13" ht="15">
      <c r="B579" s="99" t="s">
        <v>119</v>
      </c>
      <c r="C579" s="114"/>
      <c r="D579" s="114"/>
      <c r="E579" s="114"/>
      <c r="F579" s="114"/>
      <c r="G579" s="114" t="s">
        <v>103</v>
      </c>
      <c r="H579" s="60">
        <f>H8+H157+H197+H258+H395+H468+H543+H562+H572</f>
        <v>327355.99999999994</v>
      </c>
      <c r="I579" s="60">
        <f>I8+I157+I197+I258+I395+I468+I543+I562+I572</f>
        <v>0</v>
      </c>
      <c r="J579" s="55">
        <f t="shared" si="81"/>
        <v>327355.99999999994</v>
      </c>
      <c r="K579" s="60">
        <f>K8+K157+K197+K258+K395+K468+K543+K562+K572</f>
        <v>325965.5999999999</v>
      </c>
      <c r="L579" s="60">
        <f>L8+L157+L197+L258+L395+L468+L543+L562+L572</f>
        <v>0</v>
      </c>
      <c r="M579" s="107">
        <f t="shared" si="82"/>
        <v>325965.5999999999</v>
      </c>
    </row>
    <row r="580" spans="2:13" ht="15">
      <c r="B580" s="99" t="s">
        <v>120</v>
      </c>
      <c r="C580" s="114"/>
      <c r="D580" s="114"/>
      <c r="E580" s="114"/>
      <c r="F580" s="114"/>
      <c r="G580" s="114" t="s">
        <v>104</v>
      </c>
      <c r="H580" s="60">
        <f>H9+H158+H198+H259+H396+H469+H544+H563</f>
        <v>408333.8</v>
      </c>
      <c r="I580" s="60">
        <f>I9+I158+I198+I259+I396+I469+I544+I563</f>
        <v>0</v>
      </c>
      <c r="J580" s="55">
        <f t="shared" si="81"/>
        <v>408333.8</v>
      </c>
      <c r="K580" s="60">
        <f>K9+K158+K198+K259+K396+K469+K544+K563</f>
        <v>305891.2</v>
      </c>
      <c r="L580" s="60">
        <f>L9+L158+L198+L259+L396+L469+L544+L563</f>
        <v>0</v>
      </c>
      <c r="M580" s="107">
        <f t="shared" si="82"/>
        <v>305891.2</v>
      </c>
    </row>
    <row r="581" spans="2:10" ht="21" customHeight="1">
      <c r="B581" s="248"/>
      <c r="C581" s="248"/>
      <c r="D581" s="248"/>
      <c r="E581" s="248"/>
      <c r="F581" s="248"/>
      <c r="G581" s="248"/>
      <c r="H581" s="248"/>
      <c r="I581" s="152"/>
      <c r="J581" s="152"/>
    </row>
    <row r="582" spans="2:10" ht="19.5" customHeight="1">
      <c r="B582" s="231"/>
      <c r="C582" s="231"/>
      <c r="D582" s="231"/>
      <c r="E582" s="231"/>
      <c r="F582" s="231"/>
      <c r="G582" s="231"/>
      <c r="H582" s="231"/>
      <c r="I582" s="152"/>
      <c r="J582" s="152"/>
    </row>
    <row r="583" spans="2:10" ht="12.75">
      <c r="B583" s="260"/>
      <c r="C583" s="260"/>
      <c r="D583" s="260"/>
      <c r="E583" s="260"/>
      <c r="F583" s="260"/>
      <c r="G583" s="260"/>
      <c r="H583" s="260"/>
      <c r="I583" s="151"/>
      <c r="J583" s="151"/>
    </row>
    <row r="584" spans="2:10" ht="12.75">
      <c r="B584" s="260"/>
      <c r="C584" s="260"/>
      <c r="D584" s="260"/>
      <c r="E584" s="260"/>
      <c r="F584" s="260"/>
      <c r="G584" s="260"/>
      <c r="H584" s="260"/>
      <c r="I584" s="151"/>
      <c r="J584" s="151"/>
    </row>
    <row r="585" spans="2:10" ht="12.75">
      <c r="B585" s="260"/>
      <c r="C585" s="260"/>
      <c r="D585" s="260"/>
      <c r="E585" s="260"/>
      <c r="F585" s="260"/>
      <c r="G585" s="260"/>
      <c r="H585" s="260"/>
      <c r="I585" s="151"/>
      <c r="J585" s="151"/>
    </row>
    <row r="586" spans="2:10" ht="12.75">
      <c r="B586" s="260"/>
      <c r="C586" s="260"/>
      <c r="D586" s="260"/>
      <c r="E586" s="260"/>
      <c r="F586" s="260"/>
      <c r="G586" s="260"/>
      <c r="H586" s="260"/>
      <c r="I586" s="151"/>
      <c r="J586" s="151"/>
    </row>
    <row r="587" spans="2:10" ht="12.75">
      <c r="B587" s="260"/>
      <c r="C587" s="260"/>
      <c r="D587" s="260"/>
      <c r="E587" s="260"/>
      <c r="F587" s="260"/>
      <c r="G587" s="260"/>
      <c r="H587" s="260"/>
      <c r="I587" s="151"/>
      <c r="J587" s="151"/>
    </row>
    <row r="588" spans="2:10" ht="12.75">
      <c r="B588" s="260"/>
      <c r="C588" s="260"/>
      <c r="D588" s="260"/>
      <c r="E588" s="260"/>
      <c r="F588" s="260"/>
      <c r="G588" s="260"/>
      <c r="H588" s="260"/>
      <c r="I588" s="151"/>
      <c r="J588" s="151"/>
    </row>
    <row r="589" spans="2:10" ht="12.75">
      <c r="B589" s="260"/>
      <c r="C589" s="260"/>
      <c r="D589" s="260"/>
      <c r="E589" s="260"/>
      <c r="F589" s="260"/>
      <c r="G589" s="260"/>
      <c r="H589" s="260"/>
      <c r="I589" s="151"/>
      <c r="J589" s="151"/>
    </row>
    <row r="590" spans="2:10" ht="12.75">
      <c r="B590" s="260"/>
      <c r="C590" s="260"/>
      <c r="D590" s="260"/>
      <c r="E590" s="260"/>
      <c r="F590" s="260"/>
      <c r="G590" s="260"/>
      <c r="H590" s="260"/>
      <c r="I590" s="151"/>
      <c r="J590" s="151"/>
    </row>
    <row r="591" spans="2:10" ht="12.75">
      <c r="B591" s="260"/>
      <c r="C591" s="260"/>
      <c r="D591" s="260"/>
      <c r="E591" s="260"/>
      <c r="F591" s="260"/>
      <c r="G591" s="260"/>
      <c r="H591" s="260"/>
      <c r="I591" s="151"/>
      <c r="J591" s="151"/>
    </row>
    <row r="592" spans="2:10" ht="12.75">
      <c r="B592" s="260"/>
      <c r="C592" s="260"/>
      <c r="D592" s="260"/>
      <c r="E592" s="260"/>
      <c r="F592" s="260"/>
      <c r="G592" s="260"/>
      <c r="H592" s="260"/>
      <c r="I592" s="151"/>
      <c r="J592" s="151"/>
    </row>
    <row r="593" spans="2:10" ht="12.75">
      <c r="B593" s="260"/>
      <c r="C593" s="260"/>
      <c r="D593" s="260"/>
      <c r="E593" s="260"/>
      <c r="F593" s="260"/>
      <c r="G593" s="260"/>
      <c r="H593" s="260"/>
      <c r="I593" s="151"/>
      <c r="J593" s="151"/>
    </row>
    <row r="594" spans="2:10" ht="12.75">
      <c r="B594" s="260"/>
      <c r="C594" s="260"/>
      <c r="D594" s="260"/>
      <c r="E594" s="260"/>
      <c r="F594" s="260"/>
      <c r="G594" s="260"/>
      <c r="H594" s="260"/>
      <c r="I594" s="151"/>
      <c r="J594" s="151"/>
    </row>
    <row r="595" spans="2:10" ht="12.75">
      <c r="B595" s="260"/>
      <c r="C595" s="260"/>
      <c r="D595" s="260"/>
      <c r="E595" s="260"/>
      <c r="F595" s="260"/>
      <c r="G595" s="260"/>
      <c r="H595" s="260"/>
      <c r="I595" s="151"/>
      <c r="J595" s="151"/>
    </row>
    <row r="596" spans="2:10" ht="12.75">
      <c r="B596" s="260"/>
      <c r="C596" s="260"/>
      <c r="D596" s="260"/>
      <c r="E596" s="260"/>
      <c r="F596" s="260"/>
      <c r="G596" s="260"/>
      <c r="H596" s="260"/>
      <c r="I596" s="151"/>
      <c r="J596" s="151"/>
    </row>
    <row r="597" spans="2:10" ht="12.75">
      <c r="B597" s="260"/>
      <c r="C597" s="260"/>
      <c r="D597" s="260"/>
      <c r="E597" s="260"/>
      <c r="F597" s="260"/>
      <c r="G597" s="260"/>
      <c r="H597" s="260"/>
      <c r="I597" s="151"/>
      <c r="J597" s="151"/>
    </row>
    <row r="598" spans="2:10" ht="12.75">
      <c r="B598" s="260"/>
      <c r="C598" s="260"/>
      <c r="D598" s="260"/>
      <c r="E598" s="260"/>
      <c r="F598" s="260"/>
      <c r="G598" s="260"/>
      <c r="H598" s="260"/>
      <c r="I598" s="151"/>
      <c r="J598" s="151"/>
    </row>
    <row r="599" spans="2:10" ht="12.75">
      <c r="B599" s="260"/>
      <c r="C599" s="260"/>
      <c r="D599" s="260"/>
      <c r="E599" s="260"/>
      <c r="F599" s="260"/>
      <c r="G599" s="260"/>
      <c r="H599" s="260"/>
      <c r="I599" s="151"/>
      <c r="J599" s="151"/>
    </row>
    <row r="600" spans="2:10" ht="12.75">
      <c r="B600" s="260"/>
      <c r="C600" s="260"/>
      <c r="D600" s="260"/>
      <c r="E600" s="260"/>
      <c r="F600" s="260"/>
      <c r="G600" s="260"/>
      <c r="H600" s="260"/>
      <c r="I600" s="151"/>
      <c r="J600" s="151"/>
    </row>
    <row r="601" spans="2:10" ht="12.75">
      <c r="B601" s="260"/>
      <c r="C601" s="260"/>
      <c r="D601" s="260"/>
      <c r="E601" s="260"/>
      <c r="F601" s="260"/>
      <c r="G601" s="260"/>
      <c r="H601" s="260"/>
      <c r="I601" s="151"/>
      <c r="J601" s="151"/>
    </row>
    <row r="602" spans="2:10" ht="12.75">
      <c r="B602" s="260"/>
      <c r="C602" s="260"/>
      <c r="D602" s="260"/>
      <c r="E602" s="260"/>
      <c r="F602" s="260"/>
      <c r="G602" s="260"/>
      <c r="H602" s="260"/>
      <c r="I602" s="151"/>
      <c r="J602" s="151"/>
    </row>
    <row r="603" spans="2:10" ht="12.75">
      <c r="B603" s="260"/>
      <c r="C603" s="260"/>
      <c r="D603" s="260"/>
      <c r="E603" s="260"/>
      <c r="F603" s="260"/>
      <c r="G603" s="260"/>
      <c r="H603" s="260"/>
      <c r="I603" s="151"/>
      <c r="J603" s="151"/>
    </row>
    <row r="604" spans="2:10" ht="12.75">
      <c r="B604" s="260"/>
      <c r="C604" s="260"/>
      <c r="D604" s="260"/>
      <c r="E604" s="260"/>
      <c r="F604" s="260"/>
      <c r="G604" s="260"/>
      <c r="H604" s="260"/>
      <c r="I604" s="151"/>
      <c r="J604" s="151"/>
    </row>
    <row r="605" spans="2:10" ht="12.75">
      <c r="B605" s="260"/>
      <c r="C605" s="260"/>
      <c r="D605" s="260"/>
      <c r="E605" s="260"/>
      <c r="F605" s="260"/>
      <c r="G605" s="260"/>
      <c r="H605" s="260"/>
      <c r="I605" s="151"/>
      <c r="J605" s="151"/>
    </row>
    <row r="606" spans="3:10" ht="12.75">
      <c r="C606" s="19"/>
      <c r="D606" s="19"/>
      <c r="E606" s="19"/>
      <c r="F606" s="19"/>
      <c r="G606" s="19"/>
      <c r="H606" s="18"/>
      <c r="I606" s="18"/>
      <c r="J606" s="18"/>
    </row>
    <row r="607" spans="3:10" ht="12.75">
      <c r="C607" s="19"/>
      <c r="D607" s="19"/>
      <c r="E607" s="19"/>
      <c r="F607" s="19"/>
      <c r="G607" s="19"/>
      <c r="H607" s="18"/>
      <c r="I607" s="18"/>
      <c r="J607" s="18"/>
    </row>
    <row r="608" spans="3:10" ht="12.75">
      <c r="C608" s="19"/>
      <c r="D608" s="19"/>
      <c r="E608" s="19"/>
      <c r="F608" s="19"/>
      <c r="G608" s="19"/>
      <c r="H608" s="18"/>
      <c r="I608" s="18"/>
      <c r="J608" s="18"/>
    </row>
    <row r="609" spans="3:10" ht="12.75">
      <c r="C609" s="19"/>
      <c r="D609" s="19"/>
      <c r="E609" s="19"/>
      <c r="F609" s="19"/>
      <c r="G609" s="19"/>
      <c r="H609" s="18"/>
      <c r="I609" s="18"/>
      <c r="J609" s="18"/>
    </row>
    <row r="610" spans="3:10" ht="12.75">
      <c r="C610" s="19"/>
      <c r="D610" s="19"/>
      <c r="E610" s="19"/>
      <c r="F610" s="19"/>
      <c r="G610" s="19"/>
      <c r="H610" s="18"/>
      <c r="I610" s="18"/>
      <c r="J610" s="18"/>
    </row>
    <row r="611" spans="3:10" ht="12.75">
      <c r="C611" s="19"/>
      <c r="D611" s="19"/>
      <c r="E611" s="19"/>
      <c r="F611" s="19"/>
      <c r="G611" s="19"/>
      <c r="H611" s="18"/>
      <c r="I611" s="18"/>
      <c r="J611" s="18"/>
    </row>
    <row r="612" spans="3:10" ht="12.75">
      <c r="C612" s="19"/>
      <c r="D612" s="19"/>
      <c r="E612" s="19"/>
      <c r="F612" s="19"/>
      <c r="G612" s="19"/>
      <c r="H612" s="18"/>
      <c r="I612" s="18"/>
      <c r="J612" s="18"/>
    </row>
    <row r="613" spans="3:10" ht="12.75">
      <c r="C613" s="19"/>
      <c r="D613" s="19"/>
      <c r="E613" s="19"/>
      <c r="F613" s="19"/>
      <c r="G613" s="19"/>
      <c r="H613" s="18"/>
      <c r="I613" s="18"/>
      <c r="J613" s="18"/>
    </row>
    <row r="614" spans="3:10" ht="12.75">
      <c r="C614" s="19"/>
      <c r="D614" s="19"/>
      <c r="E614" s="19"/>
      <c r="F614" s="19"/>
      <c r="G614" s="19"/>
      <c r="H614" s="18"/>
      <c r="I614" s="18"/>
      <c r="J614" s="18"/>
    </row>
    <row r="615" spans="3:10" ht="12.75">
      <c r="C615" s="19"/>
      <c r="D615" s="19"/>
      <c r="E615" s="19"/>
      <c r="F615" s="19"/>
      <c r="G615" s="19"/>
      <c r="H615" s="18"/>
      <c r="I615" s="18"/>
      <c r="J615" s="18"/>
    </row>
    <row r="616" spans="3:10" ht="12.75">
      <c r="C616" s="19"/>
      <c r="D616" s="19"/>
      <c r="E616" s="19"/>
      <c r="F616" s="19"/>
      <c r="G616" s="19"/>
      <c r="H616" s="18"/>
      <c r="I616" s="18"/>
      <c r="J616" s="18"/>
    </row>
    <row r="617" spans="3:10" ht="12.75">
      <c r="C617" s="19"/>
      <c r="D617" s="19"/>
      <c r="E617" s="19"/>
      <c r="F617" s="19"/>
      <c r="G617" s="19"/>
      <c r="H617" s="18"/>
      <c r="I617" s="18"/>
      <c r="J617" s="18"/>
    </row>
    <row r="618" spans="3:10" ht="12.75">
      <c r="C618" s="19"/>
      <c r="D618" s="19"/>
      <c r="E618" s="19"/>
      <c r="F618" s="19"/>
      <c r="G618" s="19"/>
      <c r="H618" s="18"/>
      <c r="I618" s="18"/>
      <c r="J618" s="18"/>
    </row>
    <row r="619" spans="3:10" ht="12.75">
      <c r="C619" s="19"/>
      <c r="D619" s="19"/>
      <c r="E619" s="19"/>
      <c r="F619" s="19"/>
      <c r="G619" s="19"/>
      <c r="H619" s="18"/>
      <c r="I619" s="18"/>
      <c r="J619" s="18"/>
    </row>
    <row r="620" spans="3:10" ht="12.75">
      <c r="C620" s="19"/>
      <c r="D620" s="19"/>
      <c r="E620" s="19"/>
      <c r="F620" s="19"/>
      <c r="G620" s="19"/>
      <c r="H620" s="18"/>
      <c r="I620" s="18"/>
      <c r="J620" s="18"/>
    </row>
    <row r="621" spans="3:10" ht="12.75">
      <c r="C621" s="19"/>
      <c r="D621" s="19"/>
      <c r="E621" s="19"/>
      <c r="F621" s="19"/>
      <c r="G621" s="19"/>
      <c r="H621" s="18"/>
      <c r="I621" s="18"/>
      <c r="J621" s="18"/>
    </row>
    <row r="622" spans="3:10" ht="12.75">
      <c r="C622" s="19"/>
      <c r="D622" s="19"/>
      <c r="E622" s="19"/>
      <c r="F622" s="19"/>
      <c r="G622" s="19"/>
      <c r="H622" s="18"/>
      <c r="I622" s="18"/>
      <c r="J622" s="18"/>
    </row>
    <row r="623" spans="3:10" ht="12.75">
      <c r="C623" s="19"/>
      <c r="D623" s="19"/>
      <c r="E623" s="19"/>
      <c r="F623" s="19"/>
      <c r="G623" s="19"/>
      <c r="H623" s="18"/>
      <c r="I623" s="18"/>
      <c r="J623" s="18"/>
    </row>
    <row r="624" spans="3:10" ht="12.75">
      <c r="C624" s="19"/>
      <c r="D624" s="19"/>
      <c r="E624" s="19"/>
      <c r="F624" s="19"/>
      <c r="G624" s="19"/>
      <c r="H624" s="18"/>
      <c r="I624" s="18"/>
      <c r="J624" s="18"/>
    </row>
    <row r="625" spans="3:10" ht="12.75">
      <c r="C625" s="19"/>
      <c r="D625" s="19"/>
      <c r="E625" s="19"/>
      <c r="F625" s="19"/>
      <c r="G625" s="19"/>
      <c r="H625" s="18"/>
      <c r="I625" s="18"/>
      <c r="J625" s="18"/>
    </row>
    <row r="626" spans="3:10" ht="12.75">
      <c r="C626" s="19"/>
      <c r="D626" s="19"/>
      <c r="E626" s="19"/>
      <c r="F626" s="19"/>
      <c r="G626" s="19"/>
      <c r="H626" s="18"/>
      <c r="I626" s="18"/>
      <c r="J626" s="18"/>
    </row>
    <row r="627" spans="3:10" ht="12.75">
      <c r="C627" s="19"/>
      <c r="D627" s="19"/>
      <c r="E627" s="19"/>
      <c r="F627" s="19"/>
      <c r="G627" s="19"/>
      <c r="H627" s="18"/>
      <c r="I627" s="18"/>
      <c r="J627" s="18"/>
    </row>
    <row r="628" spans="3:10" ht="12.75">
      <c r="C628" s="19"/>
      <c r="D628" s="19"/>
      <c r="E628" s="19"/>
      <c r="F628" s="19"/>
      <c r="G628" s="19"/>
      <c r="H628" s="18"/>
      <c r="I628" s="18"/>
      <c r="J628" s="18"/>
    </row>
    <row r="629" spans="3:10" ht="12.75">
      <c r="C629" s="19"/>
      <c r="D629" s="19"/>
      <c r="E629" s="19"/>
      <c r="F629" s="19"/>
      <c r="G629" s="19"/>
      <c r="H629" s="18"/>
      <c r="I629" s="18"/>
      <c r="J629" s="18"/>
    </row>
    <row r="630" spans="3:10" ht="12.75">
      <c r="C630" s="19"/>
      <c r="D630" s="19"/>
      <c r="E630" s="19"/>
      <c r="F630" s="19"/>
      <c r="G630" s="19"/>
      <c r="H630" s="18"/>
      <c r="I630" s="18"/>
      <c r="J630" s="18"/>
    </row>
    <row r="631" spans="3:10" ht="12.75">
      <c r="C631" s="19"/>
      <c r="D631" s="19"/>
      <c r="E631" s="19"/>
      <c r="F631" s="19"/>
      <c r="G631" s="19"/>
      <c r="H631" s="18"/>
      <c r="I631" s="18"/>
      <c r="J631" s="18"/>
    </row>
    <row r="632" spans="3:10" ht="12.75">
      <c r="C632" s="19"/>
      <c r="D632" s="19"/>
      <c r="E632" s="19"/>
      <c r="F632" s="19"/>
      <c r="G632" s="19"/>
      <c r="H632" s="18"/>
      <c r="I632" s="18"/>
      <c r="J632" s="18"/>
    </row>
    <row r="633" spans="3:10" ht="12.75">
      <c r="C633" s="19"/>
      <c r="D633" s="19"/>
      <c r="E633" s="19"/>
      <c r="F633" s="19"/>
      <c r="G633" s="19"/>
      <c r="H633" s="18"/>
      <c r="I633" s="18"/>
      <c r="J633" s="18"/>
    </row>
    <row r="634" spans="3:10" ht="12.75">
      <c r="C634" s="19"/>
      <c r="D634" s="19"/>
      <c r="E634" s="19"/>
      <c r="F634" s="19"/>
      <c r="G634" s="19"/>
      <c r="H634" s="18"/>
      <c r="I634" s="18"/>
      <c r="J634" s="18"/>
    </row>
    <row r="635" spans="3:10" ht="12.75">
      <c r="C635" s="19"/>
      <c r="D635" s="19"/>
      <c r="E635" s="19"/>
      <c r="F635" s="19"/>
      <c r="G635" s="19"/>
      <c r="H635" s="18"/>
      <c r="I635" s="18"/>
      <c r="J635" s="18"/>
    </row>
    <row r="636" spans="3:10" ht="12.75">
      <c r="C636" s="19"/>
      <c r="D636" s="19"/>
      <c r="E636" s="19"/>
      <c r="F636" s="19"/>
      <c r="G636" s="19"/>
      <c r="H636" s="18"/>
      <c r="I636" s="18"/>
      <c r="J636" s="18"/>
    </row>
    <row r="637" spans="3:10" ht="12.75">
      <c r="C637" s="19"/>
      <c r="D637" s="19"/>
      <c r="E637" s="19"/>
      <c r="F637" s="19"/>
      <c r="G637" s="19"/>
      <c r="H637" s="18"/>
      <c r="I637" s="18"/>
      <c r="J637" s="18"/>
    </row>
    <row r="638" spans="3:10" ht="12.75">
      <c r="C638" s="19"/>
      <c r="D638" s="19"/>
      <c r="E638" s="19"/>
      <c r="F638" s="19"/>
      <c r="G638" s="19"/>
      <c r="H638" s="18"/>
      <c r="I638" s="18"/>
      <c r="J638" s="18"/>
    </row>
    <row r="639" spans="3:10" ht="12.75">
      <c r="C639" s="19"/>
      <c r="D639" s="19"/>
      <c r="E639" s="19"/>
      <c r="F639" s="19"/>
      <c r="G639" s="19"/>
      <c r="H639" s="18"/>
      <c r="I639" s="18"/>
      <c r="J639" s="18"/>
    </row>
    <row r="640" spans="3:10" ht="12.75">
      <c r="C640" s="19"/>
      <c r="D640" s="19"/>
      <c r="E640" s="19"/>
      <c r="F640" s="19"/>
      <c r="G640" s="19"/>
      <c r="H640" s="18"/>
      <c r="I640" s="18"/>
      <c r="J640" s="18"/>
    </row>
    <row r="641" spans="3:10" ht="12.75">
      <c r="C641" s="19"/>
      <c r="D641" s="19"/>
      <c r="E641" s="19"/>
      <c r="F641" s="19"/>
      <c r="G641" s="19"/>
      <c r="H641" s="18"/>
      <c r="I641" s="18"/>
      <c r="J641" s="18"/>
    </row>
    <row r="642" spans="3:10" ht="12.75">
      <c r="C642" s="19"/>
      <c r="D642" s="19"/>
      <c r="E642" s="19"/>
      <c r="F642" s="19"/>
      <c r="G642" s="19"/>
      <c r="H642" s="18"/>
      <c r="I642" s="18"/>
      <c r="J642" s="18"/>
    </row>
    <row r="643" spans="3:10" ht="12.75">
      <c r="C643" s="19"/>
      <c r="D643" s="19"/>
      <c r="E643" s="19"/>
      <c r="F643" s="19"/>
      <c r="G643" s="19"/>
      <c r="H643" s="18"/>
      <c r="I643" s="18"/>
      <c r="J643" s="18"/>
    </row>
    <row r="644" spans="3:10" ht="12.75">
      <c r="C644" s="19"/>
      <c r="D644" s="19"/>
      <c r="E644" s="19"/>
      <c r="F644" s="19"/>
      <c r="G644" s="19"/>
      <c r="H644" s="18"/>
      <c r="I644" s="18"/>
      <c r="J644" s="18"/>
    </row>
    <row r="645" spans="3:10" ht="12.75">
      <c r="C645" s="19"/>
      <c r="D645" s="19"/>
      <c r="E645" s="19"/>
      <c r="F645" s="19"/>
      <c r="G645" s="19"/>
      <c r="H645" s="18"/>
      <c r="I645" s="18"/>
      <c r="J645" s="18"/>
    </row>
    <row r="646" spans="3:10" ht="12.75">
      <c r="C646" s="19"/>
      <c r="D646" s="19"/>
      <c r="E646" s="19"/>
      <c r="F646" s="19"/>
      <c r="G646" s="19"/>
      <c r="H646" s="18"/>
      <c r="I646" s="18"/>
      <c r="J646" s="18"/>
    </row>
    <row r="647" spans="3:10" ht="12.75">
      <c r="C647" s="19"/>
      <c r="D647" s="19"/>
      <c r="E647" s="19"/>
      <c r="F647" s="19"/>
      <c r="G647" s="19"/>
      <c r="H647" s="18"/>
      <c r="I647" s="18"/>
      <c r="J647" s="18"/>
    </row>
    <row r="648" spans="3:10" ht="12.75">
      <c r="C648" s="19"/>
      <c r="D648" s="19"/>
      <c r="E648" s="19"/>
      <c r="F648" s="19"/>
      <c r="G648" s="19"/>
      <c r="H648" s="18"/>
      <c r="I648" s="18"/>
      <c r="J648" s="18"/>
    </row>
    <row r="649" spans="3:10" ht="12.75">
      <c r="C649" s="19"/>
      <c r="D649" s="19"/>
      <c r="E649" s="19"/>
      <c r="F649" s="19"/>
      <c r="G649" s="19"/>
      <c r="H649" s="18"/>
      <c r="I649" s="18"/>
      <c r="J649" s="18"/>
    </row>
    <row r="650" spans="3:10" ht="12.75">
      <c r="C650" s="19"/>
      <c r="D650" s="19"/>
      <c r="E650" s="19"/>
      <c r="F650" s="19"/>
      <c r="G650" s="19"/>
      <c r="H650" s="18"/>
      <c r="I650" s="18"/>
      <c r="J650" s="18"/>
    </row>
    <row r="651" spans="3:10" ht="12.75">
      <c r="C651" s="19"/>
      <c r="D651" s="19"/>
      <c r="E651" s="19"/>
      <c r="F651" s="19"/>
      <c r="G651" s="19"/>
      <c r="H651" s="18"/>
      <c r="I651" s="18"/>
      <c r="J651" s="18"/>
    </row>
    <row r="652" spans="3:10" ht="12.75">
      <c r="C652" s="19"/>
      <c r="D652" s="19"/>
      <c r="E652" s="19"/>
      <c r="F652" s="19"/>
      <c r="G652" s="19"/>
      <c r="H652" s="18"/>
      <c r="I652" s="18"/>
      <c r="J652" s="18"/>
    </row>
    <row r="653" spans="3:10" ht="12.75">
      <c r="C653" s="19"/>
      <c r="D653" s="19"/>
      <c r="E653" s="19"/>
      <c r="F653" s="19"/>
      <c r="G653" s="19"/>
      <c r="H653" s="18"/>
      <c r="I653" s="18"/>
      <c r="J653" s="18"/>
    </row>
    <row r="654" spans="3:10" ht="12.75">
      <c r="C654" s="19"/>
      <c r="D654" s="19"/>
      <c r="E654" s="19"/>
      <c r="F654" s="19"/>
      <c r="G654" s="19"/>
      <c r="H654" s="18"/>
      <c r="I654" s="18"/>
      <c r="J654" s="18"/>
    </row>
    <row r="655" spans="3:10" ht="12.75">
      <c r="C655" s="19"/>
      <c r="D655" s="19"/>
      <c r="E655" s="19"/>
      <c r="F655" s="19"/>
      <c r="G655" s="19"/>
      <c r="H655" s="18"/>
      <c r="I655" s="18"/>
      <c r="J655" s="18"/>
    </row>
    <row r="656" spans="3:10" ht="12.75">
      <c r="C656" s="19"/>
      <c r="D656" s="19"/>
      <c r="E656" s="19"/>
      <c r="F656" s="19"/>
      <c r="G656" s="19"/>
      <c r="H656" s="18"/>
      <c r="I656" s="18"/>
      <c r="J656" s="18"/>
    </row>
    <row r="657" spans="3:10" ht="12.75">
      <c r="C657" s="19"/>
      <c r="D657" s="19"/>
      <c r="E657" s="19"/>
      <c r="F657" s="19"/>
      <c r="G657" s="19"/>
      <c r="H657" s="18"/>
      <c r="I657" s="18"/>
      <c r="J657" s="18"/>
    </row>
    <row r="658" spans="3:10" ht="12.75">
      <c r="C658" s="19"/>
      <c r="D658" s="19"/>
      <c r="E658" s="19"/>
      <c r="F658" s="19"/>
      <c r="G658" s="19"/>
      <c r="H658" s="18"/>
      <c r="I658" s="18"/>
      <c r="J658" s="18"/>
    </row>
    <row r="659" spans="3:10" ht="12.75">
      <c r="C659" s="19"/>
      <c r="D659" s="19"/>
      <c r="E659" s="19"/>
      <c r="F659" s="19"/>
      <c r="G659" s="19"/>
      <c r="H659" s="18"/>
      <c r="I659" s="18"/>
      <c r="J659" s="18"/>
    </row>
    <row r="660" spans="3:10" ht="12.75">
      <c r="C660" s="19"/>
      <c r="D660" s="19"/>
      <c r="E660" s="19"/>
      <c r="F660" s="19"/>
      <c r="G660" s="19"/>
      <c r="H660" s="18"/>
      <c r="I660" s="18"/>
      <c r="J660" s="18"/>
    </row>
    <row r="661" spans="3:10" ht="12.75">
      <c r="C661" s="19"/>
      <c r="D661" s="19"/>
      <c r="E661" s="19"/>
      <c r="F661" s="19"/>
      <c r="G661" s="19"/>
      <c r="H661" s="18"/>
      <c r="I661" s="18"/>
      <c r="J661" s="18"/>
    </row>
    <row r="662" spans="3:10" ht="12.75">
      <c r="C662" s="19"/>
      <c r="D662" s="19"/>
      <c r="E662" s="19"/>
      <c r="F662" s="19"/>
      <c r="G662" s="19"/>
      <c r="H662" s="18"/>
      <c r="I662" s="18"/>
      <c r="J662" s="18"/>
    </row>
    <row r="663" spans="3:10" ht="12.75">
      <c r="C663" s="19"/>
      <c r="D663" s="19"/>
      <c r="E663" s="19"/>
      <c r="F663" s="19"/>
      <c r="G663" s="19"/>
      <c r="H663" s="18"/>
      <c r="I663" s="18"/>
      <c r="J663" s="18"/>
    </row>
    <row r="664" spans="3:10" ht="12.75">
      <c r="C664" s="19"/>
      <c r="D664" s="19"/>
      <c r="E664" s="19"/>
      <c r="F664" s="19"/>
      <c r="G664" s="19"/>
      <c r="H664" s="18"/>
      <c r="I664" s="18"/>
      <c r="J664" s="18"/>
    </row>
    <row r="665" spans="3:10" ht="12.75">
      <c r="C665" s="19"/>
      <c r="D665" s="19"/>
      <c r="E665" s="19"/>
      <c r="F665" s="19"/>
      <c r="G665" s="19"/>
      <c r="H665" s="18"/>
      <c r="I665" s="18"/>
      <c r="J665" s="18"/>
    </row>
  </sheetData>
  <sheetProtection formatCells="0" formatColumns="0" formatRows="0" insertColumns="0" insertRows="0" insertHyperlinks="0" deleteColumns="0" deleteRows="0" sort="0" autoFilter="0" pivotTables="0"/>
  <mergeCells count="14">
    <mergeCell ref="J1:M1"/>
    <mergeCell ref="G4:G6"/>
    <mergeCell ref="H6:J6"/>
    <mergeCell ref="K6:M6"/>
    <mergeCell ref="B2:M2"/>
    <mergeCell ref="K3:M3"/>
    <mergeCell ref="B1:D1"/>
    <mergeCell ref="B583:H605"/>
    <mergeCell ref="B581:H582"/>
    <mergeCell ref="B4:B6"/>
    <mergeCell ref="C4:C6"/>
    <mergeCell ref="D4:D6"/>
    <mergeCell ref="E4:E6"/>
    <mergeCell ref="F4:F6"/>
  </mergeCells>
  <printOptions horizontalCentered="1"/>
  <pageMargins left="0.984251968503937" right="0.5905511811023623" top="0.5905511811023623" bottom="0.5905511811023623" header="0" footer="0"/>
  <pageSetup horizontalDpi="600" verticalDpi="600" orientation="landscape" paperSize="9" scale="90" r:id="rId1"/>
  <headerFooter alignWithMargins="0">
    <oddHeader>&amp;C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Q955"/>
  <sheetViews>
    <sheetView tabSelected="1" view="pageBreakPreview" zoomScaleSheetLayoutView="100" zoomScalePageLayoutView="0" workbookViewId="0" topLeftCell="A1">
      <selection activeCell="J1" sqref="J1:P1"/>
    </sheetView>
  </sheetViews>
  <sheetFormatPr defaultColWidth="9.125" defaultRowHeight="12.75"/>
  <cols>
    <col min="1" max="1" width="42.375" style="48" customWidth="1"/>
    <col min="2" max="2" width="5.375" style="27" customWidth="1"/>
    <col min="3" max="3" width="5.125" style="27" customWidth="1"/>
    <col min="4" max="4" width="4.625" style="27" customWidth="1"/>
    <col min="5" max="5" width="15.625" style="27" customWidth="1"/>
    <col min="6" max="6" width="4.875" style="27" customWidth="1"/>
    <col min="7" max="7" width="5.875" style="27" customWidth="1"/>
    <col min="8" max="8" width="10.125" style="49" customWidth="1"/>
    <col min="9" max="9" width="9.625" style="49" customWidth="1"/>
    <col min="10" max="10" width="10.125" style="49" customWidth="1"/>
    <col min="11" max="11" width="10.125" style="28" customWidth="1"/>
    <col min="12" max="14" width="10.125" style="28" hidden="1" customWidth="1"/>
    <col min="15" max="15" width="10.125" style="28" customWidth="1"/>
    <col min="16" max="16" width="10.25390625" style="28" customWidth="1"/>
    <col min="17" max="21" width="9.125" style="28" hidden="1" customWidth="1"/>
    <col min="22" max="22" width="4.25390625" style="28" customWidth="1"/>
    <col min="23" max="23" width="15.375" style="28" bestFit="1" customWidth="1"/>
    <col min="24" max="24" width="9.125" style="28" customWidth="1"/>
    <col min="25" max="25" width="0.12890625" style="28" customWidth="1"/>
    <col min="26" max="28" width="9.125" style="28" hidden="1" customWidth="1"/>
    <col min="29" max="16384" width="9.125" style="28" customWidth="1"/>
  </cols>
  <sheetData>
    <row r="1" spans="1:16" ht="108.75" customHeight="1">
      <c r="A1" s="25" t="s">
        <v>91</v>
      </c>
      <c r="B1" s="26"/>
      <c r="C1" s="26"/>
      <c r="E1" s="156"/>
      <c r="F1" s="156"/>
      <c r="G1" s="156"/>
      <c r="H1" s="156"/>
      <c r="I1" s="156"/>
      <c r="J1" s="234" t="s">
        <v>1</v>
      </c>
      <c r="K1" s="234"/>
      <c r="L1" s="234"/>
      <c r="M1" s="234"/>
      <c r="N1" s="234"/>
      <c r="O1" s="234"/>
      <c r="P1" s="234"/>
    </row>
    <row r="2" spans="1:15" ht="18.75">
      <c r="A2" s="25"/>
      <c r="B2" s="26"/>
      <c r="C2" s="26"/>
      <c r="E2" s="27" t="s">
        <v>89</v>
      </c>
      <c r="F2" s="26"/>
      <c r="G2" s="26"/>
      <c r="H2" s="70"/>
      <c r="I2" s="70"/>
      <c r="J2" s="70"/>
      <c r="K2" s="29"/>
      <c r="L2" s="29"/>
      <c r="M2" s="29"/>
      <c r="N2" s="29"/>
      <c r="O2" s="29"/>
    </row>
    <row r="3" spans="1:16" ht="33.75" customHeight="1">
      <c r="A3" s="275" t="s">
        <v>486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9" s="32" customFormat="1" ht="15.75">
      <c r="A4" s="30"/>
      <c r="B4" s="31"/>
      <c r="C4" s="31"/>
      <c r="D4" s="31"/>
      <c r="E4" s="31"/>
      <c r="F4" s="31"/>
      <c r="G4" s="31"/>
      <c r="P4" s="276"/>
      <c r="Q4" s="276"/>
      <c r="R4" s="276"/>
      <c r="S4" s="276"/>
    </row>
    <row r="5" spans="1:16" s="33" customFormat="1" ht="38.25">
      <c r="A5" s="267" t="s">
        <v>50</v>
      </c>
      <c r="B5" s="268" t="s">
        <v>92</v>
      </c>
      <c r="C5" s="268" t="s">
        <v>258</v>
      </c>
      <c r="D5" s="268" t="s">
        <v>78</v>
      </c>
      <c r="E5" s="268" t="s">
        <v>259</v>
      </c>
      <c r="F5" s="268" t="s">
        <v>79</v>
      </c>
      <c r="G5" s="268" t="s">
        <v>101</v>
      </c>
      <c r="H5" s="133" t="s">
        <v>256</v>
      </c>
      <c r="I5" s="133" t="s">
        <v>109</v>
      </c>
      <c r="J5" s="133" t="s">
        <v>485</v>
      </c>
      <c r="K5" s="133" t="s">
        <v>256</v>
      </c>
      <c r="L5" s="133" t="s">
        <v>109</v>
      </c>
      <c r="M5" s="133" t="s">
        <v>485</v>
      </c>
      <c r="N5" s="133" t="s">
        <v>256</v>
      </c>
      <c r="O5" s="133" t="s">
        <v>109</v>
      </c>
      <c r="P5" s="133" t="s">
        <v>485</v>
      </c>
    </row>
    <row r="6" spans="1:16" s="33" customFormat="1" ht="15.75">
      <c r="A6" s="267"/>
      <c r="B6" s="268"/>
      <c r="C6" s="268"/>
      <c r="D6" s="268"/>
      <c r="E6" s="268"/>
      <c r="F6" s="268"/>
      <c r="G6" s="268"/>
      <c r="H6" s="269" t="s">
        <v>165</v>
      </c>
      <c r="I6" s="270"/>
      <c r="J6" s="271"/>
      <c r="K6" s="272" t="s">
        <v>433</v>
      </c>
      <c r="L6" s="273"/>
      <c r="M6" s="273"/>
      <c r="N6" s="273"/>
      <c r="O6" s="273"/>
      <c r="P6" s="274"/>
    </row>
    <row r="7" spans="1:16" s="33" customFormat="1" ht="28.5">
      <c r="A7" s="79" t="s">
        <v>93</v>
      </c>
      <c r="B7" s="53" t="s">
        <v>94</v>
      </c>
      <c r="C7" s="53"/>
      <c r="D7" s="53"/>
      <c r="E7" s="53"/>
      <c r="F7" s="53"/>
      <c r="G7" s="53"/>
      <c r="H7" s="55">
        <f>H10</f>
        <v>6006.7</v>
      </c>
      <c r="I7" s="55">
        <f>I10</f>
        <v>0</v>
      </c>
      <c r="J7" s="190">
        <f>H7+I7</f>
        <v>6006.7</v>
      </c>
      <c r="K7" s="55">
        <f>K10</f>
        <v>6006.7</v>
      </c>
      <c r="L7" s="266" t="s">
        <v>109</v>
      </c>
      <c r="M7" s="266" t="s">
        <v>110</v>
      </c>
      <c r="N7" s="266" t="s">
        <v>109</v>
      </c>
      <c r="O7" s="55">
        <f>O10</f>
        <v>0</v>
      </c>
      <c r="P7" s="113">
        <f>K7+O7</f>
        <v>6006.7</v>
      </c>
    </row>
    <row r="8" spans="1:16" s="33" customFormat="1" ht="15.75">
      <c r="A8" s="79" t="s">
        <v>119</v>
      </c>
      <c r="B8" s="53" t="s">
        <v>94</v>
      </c>
      <c r="C8" s="53"/>
      <c r="D8" s="53"/>
      <c r="E8" s="53"/>
      <c r="F8" s="53"/>
      <c r="G8" s="53" t="s">
        <v>103</v>
      </c>
      <c r="H8" s="55">
        <f>H16+H19+H22+H26+H32+H36</f>
        <v>6006.7</v>
      </c>
      <c r="I8" s="55">
        <f>I16+I19+I22+I26+I32+I36</f>
        <v>0</v>
      </c>
      <c r="J8" s="190">
        <f aca="true" t="shared" si="0" ref="J8:J71">H8+I8</f>
        <v>6006.7</v>
      </c>
      <c r="K8" s="55">
        <f>K16+K19+K22+K26+K32+K36</f>
        <v>6006.7</v>
      </c>
      <c r="L8" s="266"/>
      <c r="M8" s="266"/>
      <c r="N8" s="266"/>
      <c r="O8" s="55">
        <f>O16+O19+O22+O26+O32+O36</f>
        <v>0</v>
      </c>
      <c r="P8" s="113">
        <f aca="true" t="shared" si="1" ref="P8:P71">K8+O8</f>
        <v>6006.7</v>
      </c>
    </row>
    <row r="9" spans="1:16" s="33" customFormat="1" ht="15.75">
      <c r="A9" s="79" t="s">
        <v>120</v>
      </c>
      <c r="B9" s="53" t="s">
        <v>94</v>
      </c>
      <c r="C9" s="53"/>
      <c r="D9" s="53"/>
      <c r="E9" s="53"/>
      <c r="F9" s="53"/>
      <c r="G9" s="53" t="s">
        <v>104</v>
      </c>
      <c r="H9" s="55">
        <v>0</v>
      </c>
      <c r="I9" s="55">
        <v>0</v>
      </c>
      <c r="J9" s="190">
        <f t="shared" si="0"/>
        <v>0</v>
      </c>
      <c r="K9" s="55">
        <v>0</v>
      </c>
      <c r="L9" s="266"/>
      <c r="M9" s="266"/>
      <c r="N9" s="266"/>
      <c r="O9" s="55">
        <v>0</v>
      </c>
      <c r="P9" s="113">
        <f t="shared" si="1"/>
        <v>0</v>
      </c>
    </row>
    <row r="10" spans="1:16" s="33" customFormat="1" ht="15.75">
      <c r="A10" s="79" t="s">
        <v>125</v>
      </c>
      <c r="B10" s="53" t="s">
        <v>94</v>
      </c>
      <c r="C10" s="53" t="s">
        <v>68</v>
      </c>
      <c r="D10" s="53"/>
      <c r="E10" s="53"/>
      <c r="F10" s="53"/>
      <c r="G10" s="53"/>
      <c r="H10" s="55">
        <f>H11+H27</f>
        <v>6006.7</v>
      </c>
      <c r="I10" s="55">
        <f>I11+I27</f>
        <v>0</v>
      </c>
      <c r="J10" s="190">
        <f t="shared" si="0"/>
        <v>6006.7</v>
      </c>
      <c r="K10" s="55">
        <f>K11+K27</f>
        <v>6006.7</v>
      </c>
      <c r="L10" s="266"/>
      <c r="M10" s="266"/>
      <c r="N10" s="266"/>
      <c r="O10" s="55">
        <f>O11+O27</f>
        <v>0</v>
      </c>
      <c r="P10" s="113">
        <f t="shared" si="1"/>
        <v>6006.7</v>
      </c>
    </row>
    <row r="11" spans="1:16" s="33" customFormat="1" ht="28.5">
      <c r="A11" s="79" t="s">
        <v>127</v>
      </c>
      <c r="B11" s="53" t="s">
        <v>94</v>
      </c>
      <c r="C11" s="53" t="s">
        <v>68</v>
      </c>
      <c r="D11" s="53" t="s">
        <v>69</v>
      </c>
      <c r="E11" s="53"/>
      <c r="F11" s="53"/>
      <c r="G11" s="53"/>
      <c r="H11" s="55">
        <f>H12</f>
        <v>2791.7</v>
      </c>
      <c r="I11" s="55">
        <f>I12</f>
        <v>0</v>
      </c>
      <c r="J11" s="190">
        <f t="shared" si="0"/>
        <v>2791.7</v>
      </c>
      <c r="K11" s="55">
        <f>K12</f>
        <v>2791.7</v>
      </c>
      <c r="L11" s="55">
        <f>L12</f>
        <v>0</v>
      </c>
      <c r="M11" s="55">
        <f>M12</f>
        <v>0</v>
      </c>
      <c r="N11" s="55">
        <f>N12</f>
        <v>0</v>
      </c>
      <c r="O11" s="55">
        <f>O12</f>
        <v>0</v>
      </c>
      <c r="P11" s="113">
        <f t="shared" si="1"/>
        <v>2791.7</v>
      </c>
    </row>
    <row r="12" spans="1:16" s="33" customFormat="1" ht="15.75">
      <c r="A12" s="76" t="s">
        <v>37</v>
      </c>
      <c r="B12" s="51" t="s">
        <v>94</v>
      </c>
      <c r="C12" s="51" t="s">
        <v>68</v>
      </c>
      <c r="D12" s="51" t="s">
        <v>69</v>
      </c>
      <c r="E12" s="51" t="s">
        <v>283</v>
      </c>
      <c r="F12" s="51"/>
      <c r="G12" s="51"/>
      <c r="H12" s="56">
        <f>H13+H23</f>
        <v>2791.7</v>
      </c>
      <c r="I12" s="56">
        <f>I13+I23</f>
        <v>0</v>
      </c>
      <c r="J12" s="191">
        <f t="shared" si="0"/>
        <v>2791.7</v>
      </c>
      <c r="K12" s="56">
        <f>K13+K23</f>
        <v>2791.7</v>
      </c>
      <c r="L12" s="56">
        <f>L13+L23</f>
        <v>0</v>
      </c>
      <c r="M12" s="56">
        <f>M13+M23</f>
        <v>0</v>
      </c>
      <c r="N12" s="56">
        <f>N13+N23</f>
        <v>0</v>
      </c>
      <c r="O12" s="56">
        <f>O13+O23</f>
        <v>0</v>
      </c>
      <c r="P12" s="193">
        <f t="shared" si="1"/>
        <v>2791.7</v>
      </c>
    </row>
    <row r="13" spans="1:16" s="33" customFormat="1" ht="30">
      <c r="A13" s="81" t="s">
        <v>132</v>
      </c>
      <c r="B13" s="51" t="s">
        <v>94</v>
      </c>
      <c r="C13" s="51" t="s">
        <v>68</v>
      </c>
      <c r="D13" s="51" t="s">
        <v>69</v>
      </c>
      <c r="E13" s="51" t="s">
        <v>284</v>
      </c>
      <c r="F13" s="51"/>
      <c r="G13" s="51"/>
      <c r="H13" s="56">
        <f>H14+H17+H20</f>
        <v>1403.7</v>
      </c>
      <c r="I13" s="56">
        <f>I14+I17+I20</f>
        <v>0</v>
      </c>
      <c r="J13" s="191">
        <f t="shared" si="0"/>
        <v>1403.7</v>
      </c>
      <c r="K13" s="56">
        <f>K14+K17+K20</f>
        <v>1403.7</v>
      </c>
      <c r="L13" s="57">
        <f>L14+L17+L20</f>
        <v>0</v>
      </c>
      <c r="M13" s="57">
        <f>M14+M17+M20</f>
        <v>0</v>
      </c>
      <c r="N13" s="57">
        <f>N14+N17+N20</f>
        <v>0</v>
      </c>
      <c r="O13" s="56">
        <f>O14+O17+O20</f>
        <v>0</v>
      </c>
      <c r="P13" s="193">
        <f t="shared" si="1"/>
        <v>1403.7</v>
      </c>
    </row>
    <row r="14" spans="1:16" s="35" customFormat="1" ht="90">
      <c r="A14" s="76" t="s">
        <v>267</v>
      </c>
      <c r="B14" s="51" t="s">
        <v>94</v>
      </c>
      <c r="C14" s="51" t="s">
        <v>68</v>
      </c>
      <c r="D14" s="51" t="s">
        <v>69</v>
      </c>
      <c r="E14" s="51" t="s">
        <v>284</v>
      </c>
      <c r="F14" s="51" t="s">
        <v>133</v>
      </c>
      <c r="G14" s="51"/>
      <c r="H14" s="56">
        <f>H15</f>
        <v>1252</v>
      </c>
      <c r="I14" s="56">
        <f>I15</f>
        <v>0</v>
      </c>
      <c r="J14" s="191">
        <f t="shared" si="0"/>
        <v>1252</v>
      </c>
      <c r="K14" s="56">
        <f aca="true" t="shared" si="2" ref="K14:O15">K15</f>
        <v>1252</v>
      </c>
      <c r="L14" s="57">
        <f t="shared" si="2"/>
        <v>0</v>
      </c>
      <c r="M14" s="57">
        <f t="shared" si="2"/>
        <v>0</v>
      </c>
      <c r="N14" s="57">
        <f t="shared" si="2"/>
        <v>0</v>
      </c>
      <c r="O14" s="56">
        <f t="shared" si="2"/>
        <v>0</v>
      </c>
      <c r="P14" s="193">
        <f t="shared" si="1"/>
        <v>1252</v>
      </c>
    </row>
    <row r="15" spans="1:16" s="35" customFormat="1" ht="30">
      <c r="A15" s="76" t="s">
        <v>137</v>
      </c>
      <c r="B15" s="51" t="s">
        <v>94</v>
      </c>
      <c r="C15" s="51" t="s">
        <v>68</v>
      </c>
      <c r="D15" s="51" t="s">
        <v>69</v>
      </c>
      <c r="E15" s="51" t="s">
        <v>284</v>
      </c>
      <c r="F15" s="51" t="s">
        <v>134</v>
      </c>
      <c r="G15" s="51"/>
      <c r="H15" s="56">
        <f>H16</f>
        <v>1252</v>
      </c>
      <c r="I15" s="56">
        <f>I16</f>
        <v>0</v>
      </c>
      <c r="J15" s="191">
        <f t="shared" si="0"/>
        <v>1252</v>
      </c>
      <c r="K15" s="56">
        <f t="shared" si="2"/>
        <v>1252</v>
      </c>
      <c r="L15" s="57">
        <f t="shared" si="2"/>
        <v>0</v>
      </c>
      <c r="M15" s="57">
        <f t="shared" si="2"/>
        <v>0</v>
      </c>
      <c r="N15" s="57">
        <f t="shared" si="2"/>
        <v>0</v>
      </c>
      <c r="O15" s="56">
        <f t="shared" si="2"/>
        <v>0</v>
      </c>
      <c r="P15" s="193">
        <f t="shared" si="1"/>
        <v>1252</v>
      </c>
    </row>
    <row r="16" spans="1:16" s="35" customFormat="1" ht="15.75">
      <c r="A16" s="78" t="s">
        <v>119</v>
      </c>
      <c r="B16" s="52" t="s">
        <v>94</v>
      </c>
      <c r="C16" s="52" t="s">
        <v>68</v>
      </c>
      <c r="D16" s="52" t="s">
        <v>69</v>
      </c>
      <c r="E16" s="52" t="s">
        <v>284</v>
      </c>
      <c r="F16" s="52" t="s">
        <v>134</v>
      </c>
      <c r="G16" s="52" t="s">
        <v>103</v>
      </c>
      <c r="H16" s="58">
        <v>1252</v>
      </c>
      <c r="I16" s="58">
        <v>0</v>
      </c>
      <c r="J16" s="192">
        <f t="shared" si="0"/>
        <v>1252</v>
      </c>
      <c r="K16" s="58">
        <v>1252</v>
      </c>
      <c r="L16" s="58">
        <v>0</v>
      </c>
      <c r="M16" s="58">
        <v>0</v>
      </c>
      <c r="N16" s="58">
        <v>0</v>
      </c>
      <c r="O16" s="58">
        <v>0</v>
      </c>
      <c r="P16" s="197">
        <f t="shared" si="1"/>
        <v>1252</v>
      </c>
    </row>
    <row r="17" spans="1:16" s="35" customFormat="1" ht="30">
      <c r="A17" s="77" t="s">
        <v>135</v>
      </c>
      <c r="B17" s="51" t="s">
        <v>94</v>
      </c>
      <c r="C17" s="51" t="s">
        <v>68</v>
      </c>
      <c r="D17" s="51" t="s">
        <v>69</v>
      </c>
      <c r="E17" s="51" t="s">
        <v>284</v>
      </c>
      <c r="F17" s="51" t="s">
        <v>136</v>
      </c>
      <c r="G17" s="51"/>
      <c r="H17" s="56">
        <f>H18</f>
        <v>146.7</v>
      </c>
      <c r="I17" s="56">
        <f>I18</f>
        <v>0</v>
      </c>
      <c r="J17" s="191">
        <f t="shared" si="0"/>
        <v>146.7</v>
      </c>
      <c r="K17" s="56">
        <f aca="true" t="shared" si="3" ref="K17:O18">K18</f>
        <v>146.7</v>
      </c>
      <c r="L17" s="56">
        <f t="shared" si="3"/>
        <v>0</v>
      </c>
      <c r="M17" s="56">
        <f t="shared" si="3"/>
        <v>0</v>
      </c>
      <c r="N17" s="56">
        <f t="shared" si="3"/>
        <v>0</v>
      </c>
      <c r="O17" s="56">
        <f t="shared" si="3"/>
        <v>0</v>
      </c>
      <c r="P17" s="193">
        <f t="shared" si="1"/>
        <v>146.7</v>
      </c>
    </row>
    <row r="18" spans="1:16" s="35" customFormat="1" ht="30">
      <c r="A18" s="77" t="s">
        <v>139</v>
      </c>
      <c r="B18" s="51" t="s">
        <v>94</v>
      </c>
      <c r="C18" s="51" t="s">
        <v>68</v>
      </c>
      <c r="D18" s="51" t="s">
        <v>69</v>
      </c>
      <c r="E18" s="51" t="s">
        <v>284</v>
      </c>
      <c r="F18" s="51" t="s">
        <v>138</v>
      </c>
      <c r="G18" s="51"/>
      <c r="H18" s="56">
        <f>H19</f>
        <v>146.7</v>
      </c>
      <c r="I18" s="56">
        <f>I19</f>
        <v>0</v>
      </c>
      <c r="J18" s="191">
        <f t="shared" si="0"/>
        <v>146.7</v>
      </c>
      <c r="K18" s="56">
        <f t="shared" si="3"/>
        <v>146.7</v>
      </c>
      <c r="L18" s="56">
        <f t="shared" si="3"/>
        <v>0</v>
      </c>
      <c r="M18" s="56">
        <f t="shared" si="3"/>
        <v>0</v>
      </c>
      <c r="N18" s="56">
        <f t="shared" si="3"/>
        <v>0</v>
      </c>
      <c r="O18" s="56">
        <f t="shared" si="3"/>
        <v>0</v>
      </c>
      <c r="P18" s="193">
        <f t="shared" si="1"/>
        <v>146.7</v>
      </c>
    </row>
    <row r="19" spans="1:16" s="35" customFormat="1" ht="15.75">
      <c r="A19" s="78" t="s">
        <v>119</v>
      </c>
      <c r="B19" s="52" t="s">
        <v>94</v>
      </c>
      <c r="C19" s="52" t="s">
        <v>68</v>
      </c>
      <c r="D19" s="52" t="s">
        <v>69</v>
      </c>
      <c r="E19" s="52" t="s">
        <v>284</v>
      </c>
      <c r="F19" s="52" t="s">
        <v>138</v>
      </c>
      <c r="G19" s="52" t="s">
        <v>103</v>
      </c>
      <c r="H19" s="58">
        <v>146.7</v>
      </c>
      <c r="I19" s="58">
        <v>0</v>
      </c>
      <c r="J19" s="192">
        <f t="shared" si="0"/>
        <v>146.7</v>
      </c>
      <c r="K19" s="58">
        <v>146.7</v>
      </c>
      <c r="L19" s="58">
        <v>0</v>
      </c>
      <c r="M19" s="58">
        <v>0</v>
      </c>
      <c r="N19" s="58">
        <v>0</v>
      </c>
      <c r="O19" s="58">
        <v>0</v>
      </c>
      <c r="P19" s="197">
        <f t="shared" si="1"/>
        <v>146.7</v>
      </c>
    </row>
    <row r="20" spans="1:16" s="35" customFormat="1" ht="15.75">
      <c r="A20" s="77" t="s">
        <v>148</v>
      </c>
      <c r="B20" s="51" t="s">
        <v>94</v>
      </c>
      <c r="C20" s="51" t="s">
        <v>68</v>
      </c>
      <c r="D20" s="51" t="s">
        <v>69</v>
      </c>
      <c r="E20" s="51" t="s">
        <v>284</v>
      </c>
      <c r="F20" s="51" t="s">
        <v>147</v>
      </c>
      <c r="G20" s="51"/>
      <c r="H20" s="56">
        <f>H21</f>
        <v>5</v>
      </c>
      <c r="I20" s="56">
        <f>I21</f>
        <v>0</v>
      </c>
      <c r="J20" s="191">
        <f t="shared" si="0"/>
        <v>5</v>
      </c>
      <c r="K20" s="56">
        <f aca="true" t="shared" si="4" ref="K20:O21">K21</f>
        <v>5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0</v>
      </c>
      <c r="P20" s="193">
        <f t="shared" si="1"/>
        <v>5</v>
      </c>
    </row>
    <row r="21" spans="1:16" s="35" customFormat="1" ht="15.75">
      <c r="A21" s="77" t="s">
        <v>150</v>
      </c>
      <c r="B21" s="51" t="s">
        <v>94</v>
      </c>
      <c r="C21" s="51" t="s">
        <v>68</v>
      </c>
      <c r="D21" s="51" t="s">
        <v>69</v>
      </c>
      <c r="E21" s="51" t="s">
        <v>284</v>
      </c>
      <c r="F21" s="51" t="s">
        <v>149</v>
      </c>
      <c r="G21" s="51"/>
      <c r="H21" s="56">
        <f>H22</f>
        <v>5</v>
      </c>
      <c r="I21" s="56">
        <f>I22</f>
        <v>0</v>
      </c>
      <c r="J21" s="191">
        <f t="shared" si="0"/>
        <v>5</v>
      </c>
      <c r="K21" s="56">
        <f t="shared" si="4"/>
        <v>5</v>
      </c>
      <c r="L21" s="56">
        <f t="shared" si="4"/>
        <v>0</v>
      </c>
      <c r="M21" s="56">
        <f t="shared" si="4"/>
        <v>0</v>
      </c>
      <c r="N21" s="56">
        <f t="shared" si="4"/>
        <v>0</v>
      </c>
      <c r="O21" s="56">
        <f t="shared" si="4"/>
        <v>0</v>
      </c>
      <c r="P21" s="193">
        <f t="shared" si="1"/>
        <v>5</v>
      </c>
    </row>
    <row r="22" spans="1:16" s="35" customFormat="1" ht="15.75">
      <c r="A22" s="78" t="s">
        <v>119</v>
      </c>
      <c r="B22" s="52" t="s">
        <v>94</v>
      </c>
      <c r="C22" s="52" t="s">
        <v>68</v>
      </c>
      <c r="D22" s="52" t="s">
        <v>69</v>
      </c>
      <c r="E22" s="52" t="s">
        <v>284</v>
      </c>
      <c r="F22" s="52" t="s">
        <v>149</v>
      </c>
      <c r="G22" s="52" t="s">
        <v>103</v>
      </c>
      <c r="H22" s="58">
        <v>5</v>
      </c>
      <c r="I22" s="58">
        <v>0</v>
      </c>
      <c r="J22" s="192">
        <f t="shared" si="0"/>
        <v>5</v>
      </c>
      <c r="K22" s="58">
        <v>5</v>
      </c>
      <c r="L22" s="58">
        <v>0</v>
      </c>
      <c r="M22" s="58">
        <v>0</v>
      </c>
      <c r="N22" s="58">
        <v>0</v>
      </c>
      <c r="O22" s="58">
        <v>0</v>
      </c>
      <c r="P22" s="197">
        <f t="shared" si="1"/>
        <v>5</v>
      </c>
    </row>
    <row r="23" spans="1:16" s="33" customFormat="1" ht="45">
      <c r="A23" s="76" t="s">
        <v>49</v>
      </c>
      <c r="B23" s="51" t="s">
        <v>94</v>
      </c>
      <c r="C23" s="51" t="s">
        <v>68</v>
      </c>
      <c r="D23" s="51" t="s">
        <v>69</v>
      </c>
      <c r="E23" s="51" t="s">
        <v>285</v>
      </c>
      <c r="F23" s="51"/>
      <c r="G23" s="51"/>
      <c r="H23" s="56">
        <f aca="true" t="shared" si="5" ref="H23:O25">H24</f>
        <v>1388</v>
      </c>
      <c r="I23" s="56">
        <f t="shared" si="5"/>
        <v>0</v>
      </c>
      <c r="J23" s="191">
        <f t="shared" si="0"/>
        <v>1388</v>
      </c>
      <c r="K23" s="56">
        <f t="shared" si="5"/>
        <v>1388</v>
      </c>
      <c r="L23" s="57">
        <f t="shared" si="5"/>
        <v>0</v>
      </c>
      <c r="M23" s="57">
        <f t="shared" si="5"/>
        <v>0</v>
      </c>
      <c r="N23" s="57">
        <f t="shared" si="5"/>
        <v>0</v>
      </c>
      <c r="O23" s="56">
        <f t="shared" si="5"/>
        <v>0</v>
      </c>
      <c r="P23" s="193">
        <f t="shared" si="1"/>
        <v>1388</v>
      </c>
    </row>
    <row r="24" spans="1:16" s="33" customFormat="1" ht="90">
      <c r="A24" s="76" t="s">
        <v>267</v>
      </c>
      <c r="B24" s="51" t="s">
        <v>94</v>
      </c>
      <c r="C24" s="51" t="s">
        <v>68</v>
      </c>
      <c r="D24" s="51" t="s">
        <v>69</v>
      </c>
      <c r="E24" s="51" t="s">
        <v>285</v>
      </c>
      <c r="F24" s="51" t="s">
        <v>133</v>
      </c>
      <c r="G24" s="51"/>
      <c r="H24" s="56">
        <f t="shared" si="5"/>
        <v>1388</v>
      </c>
      <c r="I24" s="56">
        <f t="shared" si="5"/>
        <v>0</v>
      </c>
      <c r="J24" s="191">
        <f t="shared" si="0"/>
        <v>1388</v>
      </c>
      <c r="K24" s="56">
        <f t="shared" si="5"/>
        <v>1388</v>
      </c>
      <c r="L24" s="57">
        <f t="shared" si="5"/>
        <v>0</v>
      </c>
      <c r="M24" s="57">
        <f t="shared" si="5"/>
        <v>0</v>
      </c>
      <c r="N24" s="57">
        <f t="shared" si="5"/>
        <v>0</v>
      </c>
      <c r="O24" s="56">
        <f t="shared" si="5"/>
        <v>0</v>
      </c>
      <c r="P24" s="193">
        <f t="shared" si="1"/>
        <v>1388</v>
      </c>
    </row>
    <row r="25" spans="1:16" s="33" customFormat="1" ht="30">
      <c r="A25" s="76" t="s">
        <v>137</v>
      </c>
      <c r="B25" s="51" t="s">
        <v>94</v>
      </c>
      <c r="C25" s="51" t="s">
        <v>68</v>
      </c>
      <c r="D25" s="51" t="s">
        <v>69</v>
      </c>
      <c r="E25" s="51" t="s">
        <v>285</v>
      </c>
      <c r="F25" s="51" t="s">
        <v>134</v>
      </c>
      <c r="G25" s="51"/>
      <c r="H25" s="56">
        <f>H26</f>
        <v>1388</v>
      </c>
      <c r="I25" s="56">
        <f>I26</f>
        <v>0</v>
      </c>
      <c r="J25" s="191">
        <f t="shared" si="0"/>
        <v>1388</v>
      </c>
      <c r="K25" s="56">
        <f t="shared" si="5"/>
        <v>1388</v>
      </c>
      <c r="L25" s="57">
        <f t="shared" si="5"/>
        <v>0</v>
      </c>
      <c r="M25" s="57">
        <f t="shared" si="5"/>
        <v>0</v>
      </c>
      <c r="N25" s="57">
        <f t="shared" si="5"/>
        <v>0</v>
      </c>
      <c r="O25" s="56">
        <f t="shared" si="5"/>
        <v>0</v>
      </c>
      <c r="P25" s="193">
        <f t="shared" si="1"/>
        <v>1388</v>
      </c>
    </row>
    <row r="26" spans="1:33" s="37" customFormat="1" ht="15.75">
      <c r="A26" s="78" t="s">
        <v>119</v>
      </c>
      <c r="B26" s="52" t="s">
        <v>94</v>
      </c>
      <c r="C26" s="52" t="s">
        <v>68</v>
      </c>
      <c r="D26" s="52" t="s">
        <v>69</v>
      </c>
      <c r="E26" s="52" t="s">
        <v>286</v>
      </c>
      <c r="F26" s="52" t="s">
        <v>134</v>
      </c>
      <c r="G26" s="52" t="s">
        <v>103</v>
      </c>
      <c r="H26" s="58">
        <v>1388</v>
      </c>
      <c r="I26" s="58">
        <v>0</v>
      </c>
      <c r="J26" s="192">
        <f t="shared" si="0"/>
        <v>1388</v>
      </c>
      <c r="K26" s="58">
        <v>1388</v>
      </c>
      <c r="L26" s="58">
        <v>0</v>
      </c>
      <c r="M26" s="58">
        <v>0</v>
      </c>
      <c r="N26" s="58">
        <v>0</v>
      </c>
      <c r="O26" s="58">
        <v>0</v>
      </c>
      <c r="P26" s="197">
        <f t="shared" si="1"/>
        <v>1388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6"/>
    </row>
    <row r="27" spans="1:16" s="34" customFormat="1" ht="15.75">
      <c r="A27" s="82" t="s">
        <v>54</v>
      </c>
      <c r="B27" s="53" t="s">
        <v>94</v>
      </c>
      <c r="C27" s="53" t="s">
        <v>68</v>
      </c>
      <c r="D27" s="53" t="s">
        <v>111</v>
      </c>
      <c r="E27" s="53"/>
      <c r="F27" s="53"/>
      <c r="G27" s="53"/>
      <c r="H27" s="55">
        <f>H28</f>
        <v>3215</v>
      </c>
      <c r="I27" s="55">
        <f>I28</f>
        <v>0</v>
      </c>
      <c r="J27" s="190">
        <f t="shared" si="0"/>
        <v>3215</v>
      </c>
      <c r="K27" s="55">
        <f>K28</f>
        <v>3215</v>
      </c>
      <c r="L27" s="55">
        <f>L28</f>
        <v>0</v>
      </c>
      <c r="M27" s="55">
        <f>M28</f>
        <v>0</v>
      </c>
      <c r="N27" s="55">
        <f>N28</f>
        <v>0</v>
      </c>
      <c r="O27" s="55">
        <f>O28</f>
        <v>0</v>
      </c>
      <c r="P27" s="113">
        <f t="shared" si="1"/>
        <v>3215</v>
      </c>
    </row>
    <row r="28" spans="1:16" s="34" customFormat="1" ht="15.75">
      <c r="A28" s="76" t="s">
        <v>37</v>
      </c>
      <c r="B28" s="51" t="s">
        <v>94</v>
      </c>
      <c r="C28" s="51" t="s">
        <v>68</v>
      </c>
      <c r="D28" s="51" t="s">
        <v>111</v>
      </c>
      <c r="E28" s="51" t="s">
        <v>283</v>
      </c>
      <c r="F28" s="51"/>
      <c r="G28" s="51"/>
      <c r="H28" s="56">
        <f>H33+H29</f>
        <v>3215</v>
      </c>
      <c r="I28" s="56">
        <f>I33+I29</f>
        <v>0</v>
      </c>
      <c r="J28" s="191">
        <f t="shared" si="0"/>
        <v>3215</v>
      </c>
      <c r="K28" s="56">
        <f>K33+K29</f>
        <v>3215</v>
      </c>
      <c r="L28" s="56">
        <f>L33+L29</f>
        <v>0</v>
      </c>
      <c r="M28" s="56">
        <f>M33+M29</f>
        <v>0</v>
      </c>
      <c r="N28" s="56">
        <f>N33+N29</f>
        <v>0</v>
      </c>
      <c r="O28" s="56">
        <f>O33+O29</f>
        <v>0</v>
      </c>
      <c r="P28" s="193">
        <f t="shared" si="1"/>
        <v>3215</v>
      </c>
    </row>
    <row r="29" spans="1:16" s="34" customFormat="1" ht="60">
      <c r="A29" s="76" t="s">
        <v>280</v>
      </c>
      <c r="B29" s="51" t="s">
        <v>94</v>
      </c>
      <c r="C29" s="51" t="s">
        <v>68</v>
      </c>
      <c r="D29" s="51" t="s">
        <v>111</v>
      </c>
      <c r="E29" s="51" t="s">
        <v>287</v>
      </c>
      <c r="F29" s="51"/>
      <c r="G29" s="51"/>
      <c r="H29" s="56">
        <f aca="true" t="shared" si="6" ref="H29:I31">H30</f>
        <v>3200</v>
      </c>
      <c r="I29" s="56">
        <f t="shared" si="6"/>
        <v>0</v>
      </c>
      <c r="J29" s="191">
        <f t="shared" si="0"/>
        <v>3200</v>
      </c>
      <c r="K29" s="56">
        <f aca="true" t="shared" si="7" ref="K29:O31">K30</f>
        <v>3200</v>
      </c>
      <c r="L29" s="56">
        <f t="shared" si="7"/>
        <v>0</v>
      </c>
      <c r="M29" s="56">
        <f t="shared" si="7"/>
        <v>0</v>
      </c>
      <c r="N29" s="56">
        <f t="shared" si="7"/>
        <v>0</v>
      </c>
      <c r="O29" s="56">
        <f t="shared" si="7"/>
        <v>0</v>
      </c>
      <c r="P29" s="193">
        <f t="shared" si="1"/>
        <v>3200</v>
      </c>
    </row>
    <row r="30" spans="1:16" s="34" customFormat="1" ht="30">
      <c r="A30" s="76" t="s">
        <v>135</v>
      </c>
      <c r="B30" s="51" t="s">
        <v>94</v>
      </c>
      <c r="C30" s="51" t="s">
        <v>68</v>
      </c>
      <c r="D30" s="51" t="s">
        <v>111</v>
      </c>
      <c r="E30" s="51" t="s">
        <v>287</v>
      </c>
      <c r="F30" s="51" t="s">
        <v>136</v>
      </c>
      <c r="G30" s="51"/>
      <c r="H30" s="56">
        <f t="shared" si="6"/>
        <v>3200</v>
      </c>
      <c r="I30" s="56">
        <f t="shared" si="6"/>
        <v>0</v>
      </c>
      <c r="J30" s="191">
        <f t="shared" si="0"/>
        <v>3200</v>
      </c>
      <c r="K30" s="56">
        <f t="shared" si="7"/>
        <v>3200</v>
      </c>
      <c r="L30" s="56">
        <f t="shared" si="7"/>
        <v>0</v>
      </c>
      <c r="M30" s="56">
        <f t="shared" si="7"/>
        <v>0</v>
      </c>
      <c r="N30" s="56">
        <f t="shared" si="7"/>
        <v>0</v>
      </c>
      <c r="O30" s="56">
        <f t="shared" si="7"/>
        <v>0</v>
      </c>
      <c r="P30" s="193">
        <f t="shared" si="1"/>
        <v>3200</v>
      </c>
    </row>
    <row r="31" spans="1:16" s="34" customFormat="1" ht="30">
      <c r="A31" s="76" t="s">
        <v>139</v>
      </c>
      <c r="B31" s="51" t="s">
        <v>94</v>
      </c>
      <c r="C31" s="51" t="s">
        <v>68</v>
      </c>
      <c r="D31" s="51" t="s">
        <v>111</v>
      </c>
      <c r="E31" s="51" t="s">
        <v>287</v>
      </c>
      <c r="F31" s="51" t="s">
        <v>138</v>
      </c>
      <c r="G31" s="51"/>
      <c r="H31" s="56">
        <f t="shared" si="6"/>
        <v>3200</v>
      </c>
      <c r="I31" s="56">
        <f t="shared" si="6"/>
        <v>0</v>
      </c>
      <c r="J31" s="191">
        <f t="shared" si="0"/>
        <v>3200</v>
      </c>
      <c r="K31" s="56">
        <f t="shared" si="7"/>
        <v>3200</v>
      </c>
      <c r="L31" s="56">
        <f t="shared" si="7"/>
        <v>0</v>
      </c>
      <c r="M31" s="56">
        <f t="shared" si="7"/>
        <v>0</v>
      </c>
      <c r="N31" s="56">
        <f t="shared" si="7"/>
        <v>0</v>
      </c>
      <c r="O31" s="56">
        <f t="shared" si="7"/>
        <v>0</v>
      </c>
      <c r="P31" s="193">
        <f t="shared" si="1"/>
        <v>3200</v>
      </c>
    </row>
    <row r="32" spans="1:16" s="34" customFormat="1" ht="15.75">
      <c r="A32" s="80" t="s">
        <v>119</v>
      </c>
      <c r="B32" s="52" t="s">
        <v>94</v>
      </c>
      <c r="C32" s="52" t="s">
        <v>68</v>
      </c>
      <c r="D32" s="52" t="s">
        <v>111</v>
      </c>
      <c r="E32" s="52" t="s">
        <v>287</v>
      </c>
      <c r="F32" s="52" t="s">
        <v>138</v>
      </c>
      <c r="G32" s="52" t="s">
        <v>103</v>
      </c>
      <c r="H32" s="58">
        <v>3200</v>
      </c>
      <c r="I32" s="58"/>
      <c r="J32" s="192">
        <f t="shared" si="0"/>
        <v>3200</v>
      </c>
      <c r="K32" s="58">
        <v>3200</v>
      </c>
      <c r="L32" s="58">
        <v>0</v>
      </c>
      <c r="M32" s="58">
        <v>0</v>
      </c>
      <c r="N32" s="58">
        <v>0</v>
      </c>
      <c r="O32" s="58"/>
      <c r="P32" s="197">
        <f t="shared" si="1"/>
        <v>3200</v>
      </c>
    </row>
    <row r="33" spans="1:16" s="34" customFormat="1" ht="45">
      <c r="A33" s="77" t="s">
        <v>242</v>
      </c>
      <c r="B33" s="51" t="s">
        <v>94</v>
      </c>
      <c r="C33" s="51" t="s">
        <v>68</v>
      </c>
      <c r="D33" s="51" t="s">
        <v>111</v>
      </c>
      <c r="E33" s="51" t="s">
        <v>288</v>
      </c>
      <c r="F33" s="51"/>
      <c r="G33" s="51"/>
      <c r="H33" s="56">
        <f aca="true" t="shared" si="8" ref="H33:I35">H34</f>
        <v>15</v>
      </c>
      <c r="I33" s="56">
        <f t="shared" si="8"/>
        <v>0</v>
      </c>
      <c r="J33" s="191">
        <f t="shared" si="0"/>
        <v>15</v>
      </c>
      <c r="K33" s="56">
        <f aca="true" t="shared" si="9" ref="K33:O35">K34</f>
        <v>15</v>
      </c>
      <c r="L33" s="56">
        <f t="shared" si="9"/>
        <v>0</v>
      </c>
      <c r="M33" s="56">
        <f t="shared" si="9"/>
        <v>0</v>
      </c>
      <c r="N33" s="56">
        <f t="shared" si="9"/>
        <v>0</v>
      </c>
      <c r="O33" s="56">
        <f t="shared" si="9"/>
        <v>0</v>
      </c>
      <c r="P33" s="193">
        <f t="shared" si="1"/>
        <v>15</v>
      </c>
    </row>
    <row r="34" spans="1:16" s="34" customFormat="1" ht="30">
      <c r="A34" s="77" t="s">
        <v>135</v>
      </c>
      <c r="B34" s="51" t="s">
        <v>94</v>
      </c>
      <c r="C34" s="51" t="s">
        <v>68</v>
      </c>
      <c r="D34" s="51" t="s">
        <v>111</v>
      </c>
      <c r="E34" s="51" t="s">
        <v>288</v>
      </c>
      <c r="F34" s="51" t="s">
        <v>136</v>
      </c>
      <c r="G34" s="51"/>
      <c r="H34" s="56">
        <f t="shared" si="8"/>
        <v>15</v>
      </c>
      <c r="I34" s="56">
        <f t="shared" si="8"/>
        <v>0</v>
      </c>
      <c r="J34" s="191">
        <f t="shared" si="0"/>
        <v>15</v>
      </c>
      <c r="K34" s="56">
        <f t="shared" si="9"/>
        <v>15</v>
      </c>
      <c r="L34" s="56">
        <f t="shared" si="9"/>
        <v>0</v>
      </c>
      <c r="M34" s="56">
        <f t="shared" si="9"/>
        <v>0</v>
      </c>
      <c r="N34" s="56">
        <f t="shared" si="9"/>
        <v>0</v>
      </c>
      <c r="O34" s="56">
        <f t="shared" si="9"/>
        <v>0</v>
      </c>
      <c r="P34" s="193">
        <f t="shared" si="1"/>
        <v>15</v>
      </c>
    </row>
    <row r="35" spans="1:16" s="34" customFormat="1" ht="30">
      <c r="A35" s="77" t="s">
        <v>139</v>
      </c>
      <c r="B35" s="51" t="s">
        <v>94</v>
      </c>
      <c r="C35" s="51" t="s">
        <v>68</v>
      </c>
      <c r="D35" s="51" t="s">
        <v>111</v>
      </c>
      <c r="E35" s="51" t="s">
        <v>288</v>
      </c>
      <c r="F35" s="51" t="s">
        <v>138</v>
      </c>
      <c r="G35" s="51"/>
      <c r="H35" s="56">
        <f t="shared" si="8"/>
        <v>15</v>
      </c>
      <c r="I35" s="56">
        <f t="shared" si="8"/>
        <v>0</v>
      </c>
      <c r="J35" s="191">
        <f t="shared" si="0"/>
        <v>15</v>
      </c>
      <c r="K35" s="56">
        <f t="shared" si="9"/>
        <v>15</v>
      </c>
      <c r="L35" s="56">
        <f t="shared" si="9"/>
        <v>0</v>
      </c>
      <c r="M35" s="56">
        <f t="shared" si="9"/>
        <v>0</v>
      </c>
      <c r="N35" s="56">
        <f t="shared" si="9"/>
        <v>0</v>
      </c>
      <c r="O35" s="56">
        <f t="shared" si="9"/>
        <v>0</v>
      </c>
      <c r="P35" s="193">
        <f t="shared" si="1"/>
        <v>15</v>
      </c>
    </row>
    <row r="36" spans="1:16" s="34" customFormat="1" ht="15.75">
      <c r="A36" s="78" t="s">
        <v>119</v>
      </c>
      <c r="B36" s="52" t="s">
        <v>94</v>
      </c>
      <c r="C36" s="52" t="s">
        <v>68</v>
      </c>
      <c r="D36" s="52" t="s">
        <v>111</v>
      </c>
      <c r="E36" s="52" t="s">
        <v>288</v>
      </c>
      <c r="F36" s="52" t="s">
        <v>138</v>
      </c>
      <c r="G36" s="52" t="s">
        <v>103</v>
      </c>
      <c r="H36" s="58">
        <v>15</v>
      </c>
      <c r="I36" s="58">
        <v>0</v>
      </c>
      <c r="J36" s="192">
        <f t="shared" si="0"/>
        <v>15</v>
      </c>
      <c r="K36" s="58">
        <v>15</v>
      </c>
      <c r="L36" s="58">
        <v>0</v>
      </c>
      <c r="M36" s="58">
        <v>0</v>
      </c>
      <c r="N36" s="58">
        <v>0</v>
      </c>
      <c r="O36" s="58">
        <v>0</v>
      </c>
      <c r="P36" s="197">
        <f t="shared" si="1"/>
        <v>15</v>
      </c>
    </row>
    <row r="37" spans="1:16" s="33" customFormat="1" ht="42.75">
      <c r="A37" s="79" t="s">
        <v>126</v>
      </c>
      <c r="B37" s="53" t="s">
        <v>95</v>
      </c>
      <c r="C37" s="53"/>
      <c r="D37" s="53"/>
      <c r="E37" s="53"/>
      <c r="F37" s="53"/>
      <c r="G37" s="53"/>
      <c r="H37" s="55">
        <f>H40</f>
        <v>1291.4</v>
      </c>
      <c r="I37" s="55">
        <f>I40</f>
        <v>0</v>
      </c>
      <c r="J37" s="190">
        <f t="shared" si="0"/>
        <v>1291.4</v>
      </c>
      <c r="K37" s="55">
        <f>K40</f>
        <v>1291.4</v>
      </c>
      <c r="L37" s="55">
        <f>L40</f>
        <v>0</v>
      </c>
      <c r="M37" s="55">
        <f>M40</f>
        <v>0</v>
      </c>
      <c r="N37" s="55">
        <f>N40</f>
        <v>0</v>
      </c>
      <c r="O37" s="55">
        <f>O40</f>
        <v>0</v>
      </c>
      <c r="P37" s="113">
        <f t="shared" si="1"/>
        <v>1291.4</v>
      </c>
    </row>
    <row r="38" spans="1:16" s="33" customFormat="1" ht="15.75">
      <c r="A38" s="79" t="s">
        <v>119</v>
      </c>
      <c r="B38" s="53" t="s">
        <v>95</v>
      </c>
      <c r="C38" s="53"/>
      <c r="D38" s="53"/>
      <c r="E38" s="53"/>
      <c r="F38" s="53"/>
      <c r="G38" s="53" t="s">
        <v>103</v>
      </c>
      <c r="H38" s="55">
        <f>H46+H49+H52</f>
        <v>1291.4</v>
      </c>
      <c r="I38" s="55">
        <f>I46+I49+I52</f>
        <v>0</v>
      </c>
      <c r="J38" s="190">
        <f t="shared" si="0"/>
        <v>1291.4</v>
      </c>
      <c r="K38" s="55">
        <f>K46+K49+K52</f>
        <v>1291.4</v>
      </c>
      <c r="L38" s="55">
        <f>L46+L49</f>
        <v>0</v>
      </c>
      <c r="M38" s="55">
        <f>M46+M49</f>
        <v>0</v>
      </c>
      <c r="N38" s="55">
        <f>N46+N49</f>
        <v>0</v>
      </c>
      <c r="O38" s="55">
        <f>O46+O49+O52</f>
        <v>0</v>
      </c>
      <c r="P38" s="113">
        <f t="shared" si="1"/>
        <v>1291.4</v>
      </c>
    </row>
    <row r="39" spans="1:16" s="33" customFormat="1" ht="15.75">
      <c r="A39" s="79" t="s">
        <v>120</v>
      </c>
      <c r="B39" s="53" t="s">
        <v>95</v>
      </c>
      <c r="C39" s="53"/>
      <c r="D39" s="53"/>
      <c r="E39" s="53"/>
      <c r="F39" s="53"/>
      <c r="G39" s="53" t="s">
        <v>104</v>
      </c>
      <c r="H39" s="55">
        <v>0</v>
      </c>
      <c r="I39" s="55">
        <v>0</v>
      </c>
      <c r="J39" s="190">
        <f t="shared" si="0"/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113">
        <f t="shared" si="1"/>
        <v>0</v>
      </c>
    </row>
    <row r="40" spans="1:16" s="33" customFormat="1" ht="15.75">
      <c r="A40" s="79" t="s">
        <v>125</v>
      </c>
      <c r="B40" s="53" t="s">
        <v>95</v>
      </c>
      <c r="C40" s="53" t="s">
        <v>68</v>
      </c>
      <c r="D40" s="53"/>
      <c r="E40" s="53"/>
      <c r="F40" s="53"/>
      <c r="G40" s="53"/>
      <c r="H40" s="55">
        <f aca="true" t="shared" si="10" ref="H40:I42">H41</f>
        <v>1291.4</v>
      </c>
      <c r="I40" s="55">
        <f t="shared" si="10"/>
        <v>0</v>
      </c>
      <c r="J40" s="190">
        <f t="shared" si="0"/>
        <v>1291.4</v>
      </c>
      <c r="K40" s="55">
        <f aca="true" t="shared" si="11" ref="K40:O42">K41</f>
        <v>1291.4</v>
      </c>
      <c r="L40" s="54">
        <f t="shared" si="11"/>
        <v>0</v>
      </c>
      <c r="M40" s="54">
        <f t="shared" si="11"/>
        <v>0</v>
      </c>
      <c r="N40" s="54">
        <f t="shared" si="11"/>
        <v>0</v>
      </c>
      <c r="O40" s="55">
        <f t="shared" si="11"/>
        <v>0</v>
      </c>
      <c r="P40" s="113">
        <f t="shared" si="1"/>
        <v>1291.4</v>
      </c>
    </row>
    <row r="41" spans="1:16" s="33" customFormat="1" ht="42.75">
      <c r="A41" s="79" t="s">
        <v>96</v>
      </c>
      <c r="B41" s="53" t="s">
        <v>95</v>
      </c>
      <c r="C41" s="53" t="s">
        <v>68</v>
      </c>
      <c r="D41" s="53" t="s">
        <v>76</v>
      </c>
      <c r="E41" s="53"/>
      <c r="F41" s="53"/>
      <c r="G41" s="53"/>
      <c r="H41" s="55">
        <f t="shared" si="10"/>
        <v>1291.4</v>
      </c>
      <c r="I41" s="55">
        <f t="shared" si="10"/>
        <v>0</v>
      </c>
      <c r="J41" s="190">
        <f t="shared" si="0"/>
        <v>1291.4</v>
      </c>
      <c r="K41" s="55">
        <f t="shared" si="11"/>
        <v>1291.4</v>
      </c>
      <c r="L41" s="54">
        <f t="shared" si="11"/>
        <v>0</v>
      </c>
      <c r="M41" s="54">
        <f t="shared" si="11"/>
        <v>0</v>
      </c>
      <c r="N41" s="54">
        <f t="shared" si="11"/>
        <v>0</v>
      </c>
      <c r="O41" s="55">
        <f t="shared" si="11"/>
        <v>0</v>
      </c>
      <c r="P41" s="113">
        <f t="shared" si="1"/>
        <v>1291.4</v>
      </c>
    </row>
    <row r="42" spans="1:16" s="33" customFormat="1" ht="15.75">
      <c r="A42" s="76" t="s">
        <v>37</v>
      </c>
      <c r="B42" s="51" t="s">
        <v>95</v>
      </c>
      <c r="C42" s="51" t="s">
        <v>68</v>
      </c>
      <c r="D42" s="51" t="s">
        <v>76</v>
      </c>
      <c r="E42" s="51" t="s">
        <v>283</v>
      </c>
      <c r="F42" s="51"/>
      <c r="G42" s="51"/>
      <c r="H42" s="56">
        <f t="shared" si="10"/>
        <v>1291.4</v>
      </c>
      <c r="I42" s="56">
        <f t="shared" si="10"/>
        <v>0</v>
      </c>
      <c r="J42" s="191">
        <f t="shared" si="0"/>
        <v>1291.4</v>
      </c>
      <c r="K42" s="56">
        <f t="shared" si="11"/>
        <v>1291.4</v>
      </c>
      <c r="L42" s="57">
        <f t="shared" si="11"/>
        <v>0</v>
      </c>
      <c r="M42" s="57">
        <f t="shared" si="11"/>
        <v>0</v>
      </c>
      <c r="N42" s="57">
        <f t="shared" si="11"/>
        <v>0</v>
      </c>
      <c r="O42" s="56">
        <f t="shared" si="11"/>
        <v>0</v>
      </c>
      <c r="P42" s="193">
        <f t="shared" si="1"/>
        <v>1291.4</v>
      </c>
    </row>
    <row r="43" spans="1:16" s="38" customFormat="1" ht="30">
      <c r="A43" s="81" t="s">
        <v>132</v>
      </c>
      <c r="B43" s="51" t="s">
        <v>95</v>
      </c>
      <c r="C43" s="51" t="s">
        <v>68</v>
      </c>
      <c r="D43" s="51" t="s">
        <v>76</v>
      </c>
      <c r="E43" s="51" t="s">
        <v>284</v>
      </c>
      <c r="F43" s="51"/>
      <c r="G43" s="51"/>
      <c r="H43" s="56">
        <f>H44+H47+H50</f>
        <v>1291.4</v>
      </c>
      <c r="I43" s="56">
        <f>I44+I47+I50</f>
        <v>0</v>
      </c>
      <c r="J43" s="191">
        <f t="shared" si="0"/>
        <v>1291.4</v>
      </c>
      <c r="K43" s="56">
        <f>K44+K47+K50</f>
        <v>1291.4</v>
      </c>
      <c r="L43" s="57">
        <f>L44+L47</f>
        <v>0</v>
      </c>
      <c r="M43" s="57">
        <f>M44+M47</f>
        <v>0</v>
      </c>
      <c r="N43" s="57">
        <f>N44+N47</f>
        <v>0</v>
      </c>
      <c r="O43" s="56">
        <f>O44+O47+O50</f>
        <v>0</v>
      </c>
      <c r="P43" s="193">
        <f t="shared" si="1"/>
        <v>1291.4</v>
      </c>
    </row>
    <row r="44" spans="1:16" s="38" customFormat="1" ht="90">
      <c r="A44" s="76" t="s">
        <v>267</v>
      </c>
      <c r="B44" s="51" t="s">
        <v>95</v>
      </c>
      <c r="C44" s="51" t="s">
        <v>68</v>
      </c>
      <c r="D44" s="51" t="s">
        <v>76</v>
      </c>
      <c r="E44" s="51" t="s">
        <v>284</v>
      </c>
      <c r="F44" s="51" t="s">
        <v>133</v>
      </c>
      <c r="G44" s="51"/>
      <c r="H44" s="56">
        <f>H45</f>
        <v>1280.4</v>
      </c>
      <c r="I44" s="56">
        <f>I45</f>
        <v>0</v>
      </c>
      <c r="J44" s="191">
        <f t="shared" si="0"/>
        <v>1280.4</v>
      </c>
      <c r="K44" s="56">
        <f aca="true" t="shared" si="12" ref="K44:O45">K45</f>
        <v>1280.4</v>
      </c>
      <c r="L44" s="57">
        <f t="shared" si="12"/>
        <v>0</v>
      </c>
      <c r="M44" s="57">
        <f t="shared" si="12"/>
        <v>0</v>
      </c>
      <c r="N44" s="57">
        <f t="shared" si="12"/>
        <v>0</v>
      </c>
      <c r="O44" s="56">
        <f t="shared" si="12"/>
        <v>0</v>
      </c>
      <c r="P44" s="193">
        <f t="shared" si="1"/>
        <v>1280.4</v>
      </c>
    </row>
    <row r="45" spans="1:16" s="38" customFormat="1" ht="30">
      <c r="A45" s="76" t="s">
        <v>137</v>
      </c>
      <c r="B45" s="51" t="s">
        <v>95</v>
      </c>
      <c r="C45" s="51" t="s">
        <v>68</v>
      </c>
      <c r="D45" s="51" t="s">
        <v>76</v>
      </c>
      <c r="E45" s="51" t="s">
        <v>284</v>
      </c>
      <c r="F45" s="51" t="s">
        <v>134</v>
      </c>
      <c r="G45" s="51"/>
      <c r="H45" s="56">
        <f>H46</f>
        <v>1280.4</v>
      </c>
      <c r="I45" s="56">
        <f>I46</f>
        <v>0</v>
      </c>
      <c r="J45" s="191">
        <f t="shared" si="0"/>
        <v>1280.4</v>
      </c>
      <c r="K45" s="56">
        <f t="shared" si="12"/>
        <v>1280.4</v>
      </c>
      <c r="L45" s="57">
        <f t="shared" si="12"/>
        <v>0</v>
      </c>
      <c r="M45" s="57">
        <f t="shared" si="12"/>
        <v>0</v>
      </c>
      <c r="N45" s="57">
        <f t="shared" si="12"/>
        <v>0</v>
      </c>
      <c r="O45" s="56">
        <f t="shared" si="12"/>
        <v>0</v>
      </c>
      <c r="P45" s="193">
        <f t="shared" si="1"/>
        <v>1280.4</v>
      </c>
    </row>
    <row r="46" spans="1:16" s="38" customFormat="1" ht="15.75">
      <c r="A46" s="78" t="s">
        <v>119</v>
      </c>
      <c r="B46" s="52" t="s">
        <v>95</v>
      </c>
      <c r="C46" s="52" t="s">
        <v>68</v>
      </c>
      <c r="D46" s="52" t="s">
        <v>76</v>
      </c>
      <c r="E46" s="52" t="s">
        <v>284</v>
      </c>
      <c r="F46" s="52" t="s">
        <v>134</v>
      </c>
      <c r="G46" s="52" t="s">
        <v>103</v>
      </c>
      <c r="H46" s="58">
        <v>1280.4</v>
      </c>
      <c r="I46" s="58">
        <v>0</v>
      </c>
      <c r="J46" s="192">
        <f t="shared" si="0"/>
        <v>1280.4</v>
      </c>
      <c r="K46" s="58">
        <v>1280.4</v>
      </c>
      <c r="L46" s="58">
        <v>0</v>
      </c>
      <c r="M46" s="58">
        <v>0</v>
      </c>
      <c r="N46" s="58">
        <v>0</v>
      </c>
      <c r="O46" s="58">
        <v>0</v>
      </c>
      <c r="P46" s="197">
        <f t="shared" si="1"/>
        <v>1280.4</v>
      </c>
    </row>
    <row r="47" spans="1:16" s="38" customFormat="1" ht="30">
      <c r="A47" s="77" t="s">
        <v>135</v>
      </c>
      <c r="B47" s="51" t="s">
        <v>95</v>
      </c>
      <c r="C47" s="51" t="s">
        <v>68</v>
      </c>
      <c r="D47" s="51" t="s">
        <v>76</v>
      </c>
      <c r="E47" s="51" t="s">
        <v>284</v>
      </c>
      <c r="F47" s="51" t="s">
        <v>136</v>
      </c>
      <c r="G47" s="51"/>
      <c r="H47" s="56">
        <f>H48</f>
        <v>8.5</v>
      </c>
      <c r="I47" s="56">
        <f>I48</f>
        <v>0</v>
      </c>
      <c r="J47" s="191">
        <f t="shared" si="0"/>
        <v>8.5</v>
      </c>
      <c r="K47" s="56">
        <f aca="true" t="shared" si="13" ref="K47:O48">K48</f>
        <v>8.5</v>
      </c>
      <c r="L47" s="56">
        <f t="shared" si="13"/>
        <v>0</v>
      </c>
      <c r="M47" s="56">
        <f t="shared" si="13"/>
        <v>0</v>
      </c>
      <c r="N47" s="56">
        <f t="shared" si="13"/>
        <v>0</v>
      </c>
      <c r="O47" s="56">
        <f t="shared" si="13"/>
        <v>0</v>
      </c>
      <c r="P47" s="193">
        <f t="shared" si="1"/>
        <v>8.5</v>
      </c>
    </row>
    <row r="48" spans="1:16" s="38" customFormat="1" ht="30">
      <c r="A48" s="77" t="s">
        <v>139</v>
      </c>
      <c r="B48" s="51" t="s">
        <v>95</v>
      </c>
      <c r="C48" s="51" t="s">
        <v>68</v>
      </c>
      <c r="D48" s="51" t="s">
        <v>76</v>
      </c>
      <c r="E48" s="51" t="s">
        <v>284</v>
      </c>
      <c r="F48" s="51" t="s">
        <v>138</v>
      </c>
      <c r="G48" s="51"/>
      <c r="H48" s="56">
        <f>H49</f>
        <v>8.5</v>
      </c>
      <c r="I48" s="56">
        <f>I49</f>
        <v>0</v>
      </c>
      <c r="J48" s="191">
        <f t="shared" si="0"/>
        <v>8.5</v>
      </c>
      <c r="K48" s="56">
        <f t="shared" si="13"/>
        <v>8.5</v>
      </c>
      <c r="L48" s="56">
        <f t="shared" si="13"/>
        <v>0</v>
      </c>
      <c r="M48" s="56">
        <f t="shared" si="13"/>
        <v>0</v>
      </c>
      <c r="N48" s="56">
        <f t="shared" si="13"/>
        <v>0</v>
      </c>
      <c r="O48" s="56">
        <f t="shared" si="13"/>
        <v>0</v>
      </c>
      <c r="P48" s="193">
        <f t="shared" si="1"/>
        <v>8.5</v>
      </c>
    </row>
    <row r="49" spans="1:16" s="32" customFormat="1" ht="15.75">
      <c r="A49" s="78" t="s">
        <v>119</v>
      </c>
      <c r="B49" s="52" t="s">
        <v>95</v>
      </c>
      <c r="C49" s="52" t="s">
        <v>68</v>
      </c>
      <c r="D49" s="52" t="s">
        <v>76</v>
      </c>
      <c r="E49" s="52" t="s">
        <v>284</v>
      </c>
      <c r="F49" s="52" t="s">
        <v>138</v>
      </c>
      <c r="G49" s="52" t="s">
        <v>103</v>
      </c>
      <c r="H49" s="58">
        <v>8.5</v>
      </c>
      <c r="I49" s="58">
        <v>0</v>
      </c>
      <c r="J49" s="192">
        <f t="shared" si="0"/>
        <v>8.5</v>
      </c>
      <c r="K49" s="58">
        <v>8.5</v>
      </c>
      <c r="L49" s="58">
        <v>0</v>
      </c>
      <c r="M49" s="58">
        <v>0</v>
      </c>
      <c r="N49" s="58">
        <v>0</v>
      </c>
      <c r="O49" s="58">
        <v>0</v>
      </c>
      <c r="P49" s="197">
        <f t="shared" si="1"/>
        <v>8.5</v>
      </c>
    </row>
    <row r="50" spans="1:16" s="32" customFormat="1" ht="15.75">
      <c r="A50" s="77" t="s">
        <v>148</v>
      </c>
      <c r="B50" s="51" t="s">
        <v>95</v>
      </c>
      <c r="C50" s="51" t="s">
        <v>68</v>
      </c>
      <c r="D50" s="51" t="s">
        <v>76</v>
      </c>
      <c r="E50" s="51" t="s">
        <v>284</v>
      </c>
      <c r="F50" s="51" t="s">
        <v>147</v>
      </c>
      <c r="G50" s="51"/>
      <c r="H50" s="56">
        <f>H51</f>
        <v>2.5</v>
      </c>
      <c r="I50" s="56">
        <f>I51</f>
        <v>0</v>
      </c>
      <c r="J50" s="191">
        <f t="shared" si="0"/>
        <v>2.5</v>
      </c>
      <c r="K50" s="56">
        <f>K51</f>
        <v>2.5</v>
      </c>
      <c r="L50" s="56"/>
      <c r="M50" s="56"/>
      <c r="N50" s="56"/>
      <c r="O50" s="56">
        <f>O51</f>
        <v>0</v>
      </c>
      <c r="P50" s="193">
        <f t="shared" si="1"/>
        <v>2.5</v>
      </c>
    </row>
    <row r="51" spans="1:16" s="32" customFormat="1" ht="15.75">
      <c r="A51" s="77" t="s">
        <v>150</v>
      </c>
      <c r="B51" s="51" t="s">
        <v>95</v>
      </c>
      <c r="C51" s="51" t="s">
        <v>68</v>
      </c>
      <c r="D51" s="51" t="s">
        <v>76</v>
      </c>
      <c r="E51" s="51" t="s">
        <v>284</v>
      </c>
      <c r="F51" s="51" t="s">
        <v>149</v>
      </c>
      <c r="G51" s="51"/>
      <c r="H51" s="56">
        <f>H52</f>
        <v>2.5</v>
      </c>
      <c r="I51" s="56">
        <f>I52</f>
        <v>0</v>
      </c>
      <c r="J51" s="191">
        <f t="shared" si="0"/>
        <v>2.5</v>
      </c>
      <c r="K51" s="56">
        <f>K52</f>
        <v>2.5</v>
      </c>
      <c r="L51" s="56"/>
      <c r="M51" s="56"/>
      <c r="N51" s="56"/>
      <c r="O51" s="56">
        <f>O52</f>
        <v>0</v>
      </c>
      <c r="P51" s="193">
        <f t="shared" si="1"/>
        <v>2.5</v>
      </c>
    </row>
    <row r="52" spans="1:16" s="32" customFormat="1" ht="15.75">
      <c r="A52" s="78" t="s">
        <v>119</v>
      </c>
      <c r="B52" s="52" t="s">
        <v>95</v>
      </c>
      <c r="C52" s="52" t="s">
        <v>68</v>
      </c>
      <c r="D52" s="52" t="s">
        <v>76</v>
      </c>
      <c r="E52" s="52" t="s">
        <v>284</v>
      </c>
      <c r="F52" s="52" t="s">
        <v>149</v>
      </c>
      <c r="G52" s="52" t="s">
        <v>103</v>
      </c>
      <c r="H52" s="58">
        <v>2.5</v>
      </c>
      <c r="I52" s="58">
        <v>0</v>
      </c>
      <c r="J52" s="192">
        <f t="shared" si="0"/>
        <v>2.5</v>
      </c>
      <c r="K52" s="58">
        <v>2.5</v>
      </c>
      <c r="L52" s="58"/>
      <c r="M52" s="58"/>
      <c r="N52" s="58"/>
      <c r="O52" s="58">
        <v>0</v>
      </c>
      <c r="P52" s="197">
        <f t="shared" si="1"/>
        <v>2.5</v>
      </c>
    </row>
    <row r="53" spans="1:16" s="32" customFormat="1" ht="42.75">
      <c r="A53" s="79" t="s">
        <v>105</v>
      </c>
      <c r="B53" s="53" t="s">
        <v>97</v>
      </c>
      <c r="C53" s="53"/>
      <c r="D53" s="53"/>
      <c r="E53" s="53"/>
      <c r="F53" s="51"/>
      <c r="G53" s="51"/>
      <c r="H53" s="55">
        <f>H56+H159</f>
        <v>435616.7</v>
      </c>
      <c r="I53" s="55">
        <f>I56+I159</f>
        <v>0</v>
      </c>
      <c r="J53" s="190">
        <f t="shared" si="0"/>
        <v>435616.7</v>
      </c>
      <c r="K53" s="55">
        <f>K56+K159</f>
        <v>435366.49999999994</v>
      </c>
      <c r="L53" s="54" t="e">
        <f>L56+L159</f>
        <v>#REF!</v>
      </c>
      <c r="M53" s="54" t="e">
        <f>M56+M159</f>
        <v>#REF!</v>
      </c>
      <c r="N53" s="54" t="e">
        <f>N56+N159</f>
        <v>#REF!</v>
      </c>
      <c r="O53" s="55">
        <f>O56+O159</f>
        <v>0</v>
      </c>
      <c r="P53" s="113">
        <f t="shared" si="1"/>
        <v>435366.49999999994</v>
      </c>
    </row>
    <row r="54" spans="1:16" s="32" customFormat="1" ht="15">
      <c r="A54" s="79" t="s">
        <v>119</v>
      </c>
      <c r="B54" s="53" t="s">
        <v>97</v>
      </c>
      <c r="C54" s="53"/>
      <c r="D54" s="53"/>
      <c r="E54" s="53"/>
      <c r="F54" s="51"/>
      <c r="G54" s="53" t="s">
        <v>103</v>
      </c>
      <c r="H54" s="55">
        <f>H68+H80+H103+H109+H117+H123+H126+H129+H133+H136+H139+H146+H149+H152+H158+H176+H97+H74</f>
        <v>152694.40000000002</v>
      </c>
      <c r="I54" s="55">
        <f>I68+I80+I103+I109+I117+I123+I126+I129+I133+I136+I139+I146+I149+I152+I158+I176+I97+I74</f>
        <v>0</v>
      </c>
      <c r="J54" s="190">
        <f t="shared" si="0"/>
        <v>152694.40000000002</v>
      </c>
      <c r="K54" s="55">
        <f>K68+K80+K103+K109+K117+K123+K126+K129+K133+K136+K139+K146+K149+K152+K158+K176+K97+K74</f>
        <v>152444.2</v>
      </c>
      <c r="L54" s="54" t="e">
        <f>L68+#REF!+L97+#REF!+#REF!+#REF!+L103+L109+#REF!+L117+L123+L126+L129+L133+L136+L139+L146+L149+L152+L158+L176</f>
        <v>#REF!</v>
      </c>
      <c r="M54" s="54" t="e">
        <f>M68+#REF!+M97+#REF!+#REF!+#REF!+M103+M109+#REF!+M117+M123+M126+M129+M133+M136+M139+M146+M149+M152+M158+M176</f>
        <v>#REF!</v>
      </c>
      <c r="N54" s="54" t="e">
        <f>N68+#REF!+N97+#REF!+#REF!+#REF!+N103+N109+#REF!+N117+N123+N126+N129+N133+N136+N139+N146+N149+N152+N158+N176</f>
        <v>#REF!</v>
      </c>
      <c r="O54" s="55">
        <f>O68+O80+O103+O109+O117+O123+O126+O129+O133+O136+O139+O146+O149+O152+O158+O176+O97+O74</f>
        <v>0</v>
      </c>
      <c r="P54" s="113">
        <f t="shared" si="1"/>
        <v>152444.2</v>
      </c>
    </row>
    <row r="55" spans="1:16" s="32" customFormat="1" ht="15">
      <c r="A55" s="79" t="s">
        <v>120</v>
      </c>
      <c r="B55" s="53" t="s">
        <v>97</v>
      </c>
      <c r="C55" s="53"/>
      <c r="D55" s="53"/>
      <c r="E55" s="53"/>
      <c r="F55" s="51"/>
      <c r="G55" s="53" t="s">
        <v>104</v>
      </c>
      <c r="H55" s="55">
        <f>H64+H86+H93+H168+H172+H165</f>
        <v>282922.30000000005</v>
      </c>
      <c r="I55" s="55">
        <f>I64+I86+I93+I168+I172+I165</f>
        <v>0</v>
      </c>
      <c r="J55" s="190">
        <f t="shared" si="0"/>
        <v>282922.30000000005</v>
      </c>
      <c r="K55" s="55">
        <f>K64+K86+K93+K168+K172+K165</f>
        <v>282922.30000000005</v>
      </c>
      <c r="L55" s="54" t="e">
        <f>L64+L86+L93+#REF!+#REF!+L168+L172</f>
        <v>#REF!</v>
      </c>
      <c r="M55" s="54" t="e">
        <f>M64+M86+M93+#REF!+#REF!+M168+M172</f>
        <v>#REF!</v>
      </c>
      <c r="N55" s="54" t="e">
        <f>N64+N86+N93+#REF!+#REF!+N168+N172</f>
        <v>#REF!</v>
      </c>
      <c r="O55" s="55">
        <f>O64+O86+O93+O168+O172+O165</f>
        <v>0</v>
      </c>
      <c r="P55" s="113">
        <f t="shared" si="1"/>
        <v>282922.30000000005</v>
      </c>
    </row>
    <row r="56" spans="1:16" s="32" customFormat="1" ht="15">
      <c r="A56" s="79" t="s">
        <v>59</v>
      </c>
      <c r="B56" s="53" t="s">
        <v>97</v>
      </c>
      <c r="C56" s="53" t="s">
        <v>75</v>
      </c>
      <c r="D56" s="51"/>
      <c r="E56" s="51"/>
      <c r="F56" s="51"/>
      <c r="G56" s="51"/>
      <c r="H56" s="55">
        <f>H57+H81+H110+H118</f>
        <v>423142.5</v>
      </c>
      <c r="I56" s="55">
        <f>I57+I81+I110+I118</f>
        <v>0</v>
      </c>
      <c r="J56" s="190">
        <f t="shared" si="0"/>
        <v>423142.5</v>
      </c>
      <c r="K56" s="55">
        <f>K57+K81+K110+K118</f>
        <v>422892.29999999993</v>
      </c>
      <c r="L56" s="54" t="e">
        <f>L57+L81+L110+L118</f>
        <v>#REF!</v>
      </c>
      <c r="M56" s="54" t="e">
        <f>M57+M81+M110+M118</f>
        <v>#REF!</v>
      </c>
      <c r="N56" s="54" t="e">
        <f>N57+N81+N110+N118</f>
        <v>#REF!</v>
      </c>
      <c r="O56" s="55">
        <f>O57+O81+O110+O118</f>
        <v>0</v>
      </c>
      <c r="P56" s="113">
        <f t="shared" si="1"/>
        <v>422892.29999999993</v>
      </c>
    </row>
    <row r="57" spans="1:16" s="32" customFormat="1" ht="15">
      <c r="A57" s="120" t="s">
        <v>60</v>
      </c>
      <c r="B57" s="53" t="s">
        <v>97</v>
      </c>
      <c r="C57" s="53" t="s">
        <v>75</v>
      </c>
      <c r="D57" s="53" t="s">
        <v>68</v>
      </c>
      <c r="E57" s="53"/>
      <c r="F57" s="53"/>
      <c r="G57" s="53"/>
      <c r="H57" s="55">
        <f>H58+H75+H69</f>
        <v>180355.6</v>
      </c>
      <c r="I57" s="55">
        <f>I58+I75+I69</f>
        <v>0</v>
      </c>
      <c r="J57" s="190">
        <f t="shared" si="0"/>
        <v>180355.6</v>
      </c>
      <c r="K57" s="55">
        <f>K58+K75+K69</f>
        <v>180105.4</v>
      </c>
      <c r="L57" s="54" t="e">
        <f aca="true" t="shared" si="14" ref="K57:O58">L58</f>
        <v>#REF!</v>
      </c>
      <c r="M57" s="54" t="e">
        <f t="shared" si="14"/>
        <v>#REF!</v>
      </c>
      <c r="N57" s="54" t="e">
        <f t="shared" si="14"/>
        <v>#REF!</v>
      </c>
      <c r="O57" s="55">
        <f>O58+O75+O69</f>
        <v>0</v>
      </c>
      <c r="P57" s="113">
        <f t="shared" si="1"/>
        <v>180105.4</v>
      </c>
    </row>
    <row r="58" spans="1:16" s="32" customFormat="1" ht="45">
      <c r="A58" s="118" t="s">
        <v>186</v>
      </c>
      <c r="B58" s="51" t="s">
        <v>97</v>
      </c>
      <c r="C58" s="51" t="s">
        <v>75</v>
      </c>
      <c r="D58" s="51" t="s">
        <v>68</v>
      </c>
      <c r="E58" s="51" t="s">
        <v>289</v>
      </c>
      <c r="F58" s="51"/>
      <c r="G58" s="51"/>
      <c r="H58" s="56">
        <f>H59</f>
        <v>180105.6</v>
      </c>
      <c r="I58" s="56">
        <f>I59</f>
        <v>0</v>
      </c>
      <c r="J58" s="191">
        <f t="shared" si="0"/>
        <v>180105.6</v>
      </c>
      <c r="K58" s="56">
        <f t="shared" si="14"/>
        <v>180105.4</v>
      </c>
      <c r="L58" s="57" t="e">
        <f t="shared" si="14"/>
        <v>#REF!</v>
      </c>
      <c r="M58" s="57" t="e">
        <f t="shared" si="14"/>
        <v>#REF!</v>
      </c>
      <c r="N58" s="57" t="e">
        <f t="shared" si="14"/>
        <v>#REF!</v>
      </c>
      <c r="O58" s="56">
        <f t="shared" si="14"/>
        <v>0</v>
      </c>
      <c r="P58" s="193">
        <f t="shared" si="1"/>
        <v>180105.4</v>
      </c>
    </row>
    <row r="59" spans="1:16" s="32" customFormat="1" ht="45">
      <c r="A59" s="118" t="s">
        <v>166</v>
      </c>
      <c r="B59" s="51" t="s">
        <v>97</v>
      </c>
      <c r="C59" s="51" t="s">
        <v>75</v>
      </c>
      <c r="D59" s="51" t="s">
        <v>68</v>
      </c>
      <c r="E59" s="51" t="s">
        <v>290</v>
      </c>
      <c r="F59" s="51"/>
      <c r="G59" s="51"/>
      <c r="H59" s="56">
        <f>H60</f>
        <v>180105.6</v>
      </c>
      <c r="I59" s="56">
        <f>I60</f>
        <v>0</v>
      </c>
      <c r="J59" s="191">
        <f t="shared" si="0"/>
        <v>180105.6</v>
      </c>
      <c r="K59" s="56">
        <f>K60</f>
        <v>180105.4</v>
      </c>
      <c r="L59" s="57" t="e">
        <f>L60+#REF!</f>
        <v>#REF!</v>
      </c>
      <c r="M59" s="57" t="e">
        <f>M60+#REF!</f>
        <v>#REF!</v>
      </c>
      <c r="N59" s="57" t="e">
        <f>N60+#REF!</f>
        <v>#REF!</v>
      </c>
      <c r="O59" s="56">
        <f>O60</f>
        <v>0</v>
      </c>
      <c r="P59" s="193">
        <f t="shared" si="1"/>
        <v>180105.4</v>
      </c>
    </row>
    <row r="60" spans="1:16" s="32" customFormat="1" ht="60">
      <c r="A60" s="118" t="s">
        <v>167</v>
      </c>
      <c r="B60" s="51" t="s">
        <v>97</v>
      </c>
      <c r="C60" s="51" t="s">
        <v>75</v>
      </c>
      <c r="D60" s="51" t="s">
        <v>68</v>
      </c>
      <c r="E60" s="51" t="s">
        <v>291</v>
      </c>
      <c r="F60" s="51"/>
      <c r="G60" s="51"/>
      <c r="H60" s="56">
        <f>H61+H65</f>
        <v>180105.6</v>
      </c>
      <c r="I60" s="56">
        <f>I61+I65</f>
        <v>0</v>
      </c>
      <c r="J60" s="191">
        <f t="shared" si="0"/>
        <v>180105.6</v>
      </c>
      <c r="K60" s="56">
        <f>K61+K65</f>
        <v>180105.4</v>
      </c>
      <c r="L60" s="57">
        <f>L61+L65</f>
        <v>0</v>
      </c>
      <c r="M60" s="57">
        <f>M61+M65</f>
        <v>0</v>
      </c>
      <c r="N60" s="57">
        <f>N61+N65</f>
        <v>0</v>
      </c>
      <c r="O60" s="56">
        <f>O61+O65</f>
        <v>0</v>
      </c>
      <c r="P60" s="193">
        <f t="shared" si="1"/>
        <v>180105.4</v>
      </c>
    </row>
    <row r="61" spans="1:16" s="32" customFormat="1" ht="195">
      <c r="A61" s="125" t="s">
        <v>468</v>
      </c>
      <c r="B61" s="51" t="s">
        <v>97</v>
      </c>
      <c r="C61" s="51" t="s">
        <v>75</v>
      </c>
      <c r="D61" s="51" t="s">
        <v>68</v>
      </c>
      <c r="E61" s="51" t="s">
        <v>292</v>
      </c>
      <c r="F61" s="51"/>
      <c r="G61" s="51"/>
      <c r="H61" s="56">
        <f aca="true" t="shared" si="15" ref="H61:I63">H62</f>
        <v>116045</v>
      </c>
      <c r="I61" s="56">
        <f t="shared" si="15"/>
        <v>0</v>
      </c>
      <c r="J61" s="191">
        <f t="shared" si="0"/>
        <v>116045</v>
      </c>
      <c r="K61" s="56">
        <f aca="true" t="shared" si="16" ref="K61:O63">K62</f>
        <v>116045</v>
      </c>
      <c r="L61" s="57">
        <f t="shared" si="16"/>
        <v>0</v>
      </c>
      <c r="M61" s="57">
        <f t="shared" si="16"/>
        <v>0</v>
      </c>
      <c r="N61" s="57">
        <f t="shared" si="16"/>
        <v>0</v>
      </c>
      <c r="O61" s="56">
        <f t="shared" si="16"/>
        <v>0</v>
      </c>
      <c r="P61" s="193">
        <f t="shared" si="1"/>
        <v>116045</v>
      </c>
    </row>
    <row r="62" spans="1:16" s="32" customFormat="1" ht="45">
      <c r="A62" s="118" t="s">
        <v>142</v>
      </c>
      <c r="B62" s="51" t="s">
        <v>97</v>
      </c>
      <c r="C62" s="51" t="s">
        <v>75</v>
      </c>
      <c r="D62" s="51" t="s">
        <v>68</v>
      </c>
      <c r="E62" s="51" t="s">
        <v>292</v>
      </c>
      <c r="F62" s="51" t="s">
        <v>141</v>
      </c>
      <c r="G62" s="51"/>
      <c r="H62" s="56">
        <f t="shared" si="15"/>
        <v>116045</v>
      </c>
      <c r="I62" s="56">
        <f t="shared" si="15"/>
        <v>0</v>
      </c>
      <c r="J62" s="191">
        <f t="shared" si="0"/>
        <v>116045</v>
      </c>
      <c r="K62" s="56">
        <f t="shared" si="16"/>
        <v>116045</v>
      </c>
      <c r="L62" s="57">
        <f t="shared" si="16"/>
        <v>0</v>
      </c>
      <c r="M62" s="57">
        <f t="shared" si="16"/>
        <v>0</v>
      </c>
      <c r="N62" s="57">
        <f t="shared" si="16"/>
        <v>0</v>
      </c>
      <c r="O62" s="56">
        <f t="shared" si="16"/>
        <v>0</v>
      </c>
      <c r="P62" s="193">
        <f t="shared" si="1"/>
        <v>116045</v>
      </c>
    </row>
    <row r="63" spans="1:16" s="32" customFormat="1" ht="15">
      <c r="A63" s="118" t="s">
        <v>144</v>
      </c>
      <c r="B63" s="51" t="s">
        <v>97</v>
      </c>
      <c r="C63" s="51" t="s">
        <v>75</v>
      </c>
      <c r="D63" s="51" t="s">
        <v>68</v>
      </c>
      <c r="E63" s="51" t="s">
        <v>292</v>
      </c>
      <c r="F63" s="51" t="s">
        <v>143</v>
      </c>
      <c r="G63" s="51"/>
      <c r="H63" s="56">
        <f t="shared" si="15"/>
        <v>116045</v>
      </c>
      <c r="I63" s="56">
        <f t="shared" si="15"/>
        <v>0</v>
      </c>
      <c r="J63" s="191">
        <f t="shared" si="0"/>
        <v>116045</v>
      </c>
      <c r="K63" s="56">
        <f t="shared" si="16"/>
        <v>116045</v>
      </c>
      <c r="L63" s="57">
        <f t="shared" si="16"/>
        <v>0</v>
      </c>
      <c r="M63" s="57">
        <f t="shared" si="16"/>
        <v>0</v>
      </c>
      <c r="N63" s="57">
        <f t="shared" si="16"/>
        <v>0</v>
      </c>
      <c r="O63" s="56">
        <f t="shared" si="16"/>
        <v>0</v>
      </c>
      <c r="P63" s="193">
        <f t="shared" si="1"/>
        <v>116045</v>
      </c>
    </row>
    <row r="64" spans="1:16" s="32" customFormat="1" ht="15">
      <c r="A64" s="121" t="s">
        <v>120</v>
      </c>
      <c r="B64" s="52" t="s">
        <v>97</v>
      </c>
      <c r="C64" s="52" t="s">
        <v>75</v>
      </c>
      <c r="D64" s="52" t="s">
        <v>68</v>
      </c>
      <c r="E64" s="52" t="s">
        <v>292</v>
      </c>
      <c r="F64" s="52" t="s">
        <v>143</v>
      </c>
      <c r="G64" s="52" t="s">
        <v>104</v>
      </c>
      <c r="H64" s="58">
        <v>116045</v>
      </c>
      <c r="I64" s="58">
        <v>0</v>
      </c>
      <c r="J64" s="192">
        <f t="shared" si="0"/>
        <v>116045</v>
      </c>
      <c r="K64" s="58">
        <v>116045</v>
      </c>
      <c r="L64" s="59">
        <v>0</v>
      </c>
      <c r="M64" s="59">
        <v>0</v>
      </c>
      <c r="N64" s="59">
        <v>0</v>
      </c>
      <c r="O64" s="58">
        <v>0</v>
      </c>
      <c r="P64" s="197">
        <f t="shared" si="1"/>
        <v>116045</v>
      </c>
    </row>
    <row r="65" spans="1:16" s="32" customFormat="1" ht="15">
      <c r="A65" s="118" t="s">
        <v>312</v>
      </c>
      <c r="B65" s="51" t="s">
        <v>97</v>
      </c>
      <c r="C65" s="51" t="s">
        <v>75</v>
      </c>
      <c r="D65" s="51" t="s">
        <v>68</v>
      </c>
      <c r="E65" s="51" t="s">
        <v>293</v>
      </c>
      <c r="F65" s="51"/>
      <c r="G65" s="51"/>
      <c r="H65" s="56">
        <f aca="true" t="shared" si="17" ref="H65:I67">H66</f>
        <v>64060.6</v>
      </c>
      <c r="I65" s="56">
        <f t="shared" si="17"/>
        <v>0</v>
      </c>
      <c r="J65" s="191">
        <f t="shared" si="0"/>
        <v>64060.6</v>
      </c>
      <c r="K65" s="56">
        <f aca="true" t="shared" si="18" ref="K65:O67">K66</f>
        <v>64060.4</v>
      </c>
      <c r="L65" s="57">
        <f t="shared" si="18"/>
        <v>0</v>
      </c>
      <c r="M65" s="57">
        <f t="shared" si="18"/>
        <v>0</v>
      </c>
      <c r="N65" s="57">
        <f t="shared" si="18"/>
        <v>0</v>
      </c>
      <c r="O65" s="56">
        <f t="shared" si="18"/>
        <v>0</v>
      </c>
      <c r="P65" s="193">
        <f t="shared" si="1"/>
        <v>64060.4</v>
      </c>
    </row>
    <row r="66" spans="1:16" s="38" customFormat="1" ht="45">
      <c r="A66" s="118" t="s">
        <v>142</v>
      </c>
      <c r="B66" s="51" t="s">
        <v>97</v>
      </c>
      <c r="C66" s="51" t="s">
        <v>75</v>
      </c>
      <c r="D66" s="51" t="s">
        <v>68</v>
      </c>
      <c r="E66" s="51" t="s">
        <v>293</v>
      </c>
      <c r="F66" s="51" t="s">
        <v>141</v>
      </c>
      <c r="G66" s="51"/>
      <c r="H66" s="56">
        <f t="shared" si="17"/>
        <v>64060.6</v>
      </c>
      <c r="I66" s="56">
        <f t="shared" si="17"/>
        <v>0</v>
      </c>
      <c r="J66" s="191">
        <f t="shared" si="0"/>
        <v>64060.6</v>
      </c>
      <c r="K66" s="56">
        <f t="shared" si="18"/>
        <v>64060.4</v>
      </c>
      <c r="L66" s="57">
        <f t="shared" si="18"/>
        <v>0</v>
      </c>
      <c r="M66" s="57">
        <f t="shared" si="18"/>
        <v>0</v>
      </c>
      <c r="N66" s="57">
        <f t="shared" si="18"/>
        <v>0</v>
      </c>
      <c r="O66" s="56">
        <f t="shared" si="18"/>
        <v>0</v>
      </c>
      <c r="P66" s="193">
        <f t="shared" si="1"/>
        <v>64060.4</v>
      </c>
    </row>
    <row r="67" spans="1:16" s="38" customFormat="1" ht="15.75">
      <c r="A67" s="118" t="s">
        <v>144</v>
      </c>
      <c r="B67" s="51" t="s">
        <v>97</v>
      </c>
      <c r="C67" s="51" t="s">
        <v>75</v>
      </c>
      <c r="D67" s="51" t="s">
        <v>68</v>
      </c>
      <c r="E67" s="51" t="s">
        <v>293</v>
      </c>
      <c r="F67" s="51" t="s">
        <v>143</v>
      </c>
      <c r="G67" s="51"/>
      <c r="H67" s="56">
        <f t="shared" si="17"/>
        <v>64060.6</v>
      </c>
      <c r="I67" s="56">
        <f t="shared" si="17"/>
        <v>0</v>
      </c>
      <c r="J67" s="191">
        <f t="shared" si="0"/>
        <v>64060.6</v>
      </c>
      <c r="K67" s="56">
        <f t="shared" si="18"/>
        <v>64060.4</v>
      </c>
      <c r="L67" s="57">
        <f t="shared" si="18"/>
        <v>0</v>
      </c>
      <c r="M67" s="57">
        <f t="shared" si="18"/>
        <v>0</v>
      </c>
      <c r="N67" s="57">
        <f t="shared" si="18"/>
        <v>0</v>
      </c>
      <c r="O67" s="56">
        <f t="shared" si="18"/>
        <v>0</v>
      </c>
      <c r="P67" s="193">
        <f t="shared" si="1"/>
        <v>64060.4</v>
      </c>
    </row>
    <row r="68" spans="1:16" s="38" customFormat="1" ht="15.75">
      <c r="A68" s="119" t="s">
        <v>119</v>
      </c>
      <c r="B68" s="52" t="s">
        <v>97</v>
      </c>
      <c r="C68" s="52" t="s">
        <v>75</v>
      </c>
      <c r="D68" s="52" t="s">
        <v>68</v>
      </c>
      <c r="E68" s="52" t="s">
        <v>293</v>
      </c>
      <c r="F68" s="52" t="s">
        <v>143</v>
      </c>
      <c r="G68" s="52" t="s">
        <v>103</v>
      </c>
      <c r="H68" s="58">
        <v>64060.6</v>
      </c>
      <c r="I68" s="58">
        <v>0</v>
      </c>
      <c r="J68" s="192">
        <f t="shared" si="0"/>
        <v>64060.6</v>
      </c>
      <c r="K68" s="58">
        <v>64060.4</v>
      </c>
      <c r="L68" s="58">
        <v>0</v>
      </c>
      <c r="M68" s="58">
        <v>0</v>
      </c>
      <c r="N68" s="58">
        <v>0</v>
      </c>
      <c r="O68" s="58">
        <v>0</v>
      </c>
      <c r="P68" s="197">
        <f t="shared" si="1"/>
        <v>64060.4</v>
      </c>
    </row>
    <row r="69" spans="1:16" s="38" customFormat="1" ht="75">
      <c r="A69" s="77" t="s">
        <v>188</v>
      </c>
      <c r="B69" s="51" t="s">
        <v>97</v>
      </c>
      <c r="C69" s="51" t="s">
        <v>75</v>
      </c>
      <c r="D69" s="51" t="s">
        <v>68</v>
      </c>
      <c r="E69" s="51" t="s">
        <v>311</v>
      </c>
      <c r="F69" s="51"/>
      <c r="G69" s="51"/>
      <c r="H69" s="56">
        <f aca="true" t="shared" si="19" ref="H69:K73">H70</f>
        <v>150</v>
      </c>
      <c r="I69" s="56">
        <f t="shared" si="19"/>
        <v>0</v>
      </c>
      <c r="J69" s="191">
        <f t="shared" si="0"/>
        <v>150</v>
      </c>
      <c r="K69" s="56">
        <f t="shared" si="19"/>
        <v>0</v>
      </c>
      <c r="L69" s="58"/>
      <c r="M69" s="58"/>
      <c r="N69" s="58"/>
      <c r="O69" s="56">
        <f>O70</f>
        <v>0</v>
      </c>
      <c r="P69" s="193">
        <f t="shared" si="1"/>
        <v>0</v>
      </c>
    </row>
    <row r="70" spans="1:16" s="38" customFormat="1" ht="45">
      <c r="A70" s="87" t="s">
        <v>189</v>
      </c>
      <c r="B70" s="51" t="s">
        <v>97</v>
      </c>
      <c r="C70" s="51" t="s">
        <v>75</v>
      </c>
      <c r="D70" s="51" t="s">
        <v>68</v>
      </c>
      <c r="E70" s="51" t="s">
        <v>190</v>
      </c>
      <c r="F70" s="51"/>
      <c r="G70" s="51"/>
      <c r="H70" s="56">
        <f t="shared" si="19"/>
        <v>150</v>
      </c>
      <c r="I70" s="56">
        <f t="shared" si="19"/>
        <v>0</v>
      </c>
      <c r="J70" s="191">
        <f t="shared" si="0"/>
        <v>150</v>
      </c>
      <c r="K70" s="56">
        <f t="shared" si="19"/>
        <v>0</v>
      </c>
      <c r="L70" s="58"/>
      <c r="M70" s="58"/>
      <c r="N70" s="58"/>
      <c r="O70" s="56">
        <f>O71</f>
        <v>0</v>
      </c>
      <c r="P70" s="193">
        <f t="shared" si="1"/>
        <v>0</v>
      </c>
    </row>
    <row r="71" spans="1:16" s="38" customFormat="1" ht="15.75">
      <c r="A71" s="77" t="s">
        <v>312</v>
      </c>
      <c r="B71" s="51" t="s">
        <v>97</v>
      </c>
      <c r="C71" s="51" t="s">
        <v>75</v>
      </c>
      <c r="D71" s="51" t="s">
        <v>68</v>
      </c>
      <c r="E71" s="51" t="s">
        <v>191</v>
      </c>
      <c r="F71" s="51"/>
      <c r="G71" s="51"/>
      <c r="H71" s="56">
        <f t="shared" si="19"/>
        <v>150</v>
      </c>
      <c r="I71" s="56">
        <f t="shared" si="19"/>
        <v>0</v>
      </c>
      <c r="J71" s="191">
        <f t="shared" si="0"/>
        <v>150</v>
      </c>
      <c r="K71" s="56">
        <f t="shared" si="19"/>
        <v>0</v>
      </c>
      <c r="L71" s="58"/>
      <c r="M71" s="58"/>
      <c r="N71" s="58"/>
      <c r="O71" s="56">
        <f>O72</f>
        <v>0</v>
      </c>
      <c r="P71" s="193">
        <f t="shared" si="1"/>
        <v>0</v>
      </c>
    </row>
    <row r="72" spans="1:16" s="38" customFormat="1" ht="45">
      <c r="A72" s="76" t="s">
        <v>142</v>
      </c>
      <c r="B72" s="51" t="s">
        <v>97</v>
      </c>
      <c r="C72" s="51" t="s">
        <v>75</v>
      </c>
      <c r="D72" s="51" t="s">
        <v>68</v>
      </c>
      <c r="E72" s="51" t="s">
        <v>191</v>
      </c>
      <c r="F72" s="51" t="s">
        <v>141</v>
      </c>
      <c r="G72" s="51"/>
      <c r="H72" s="56">
        <f t="shared" si="19"/>
        <v>150</v>
      </c>
      <c r="I72" s="56">
        <f t="shared" si="19"/>
        <v>0</v>
      </c>
      <c r="J72" s="191">
        <f aca="true" t="shared" si="20" ref="J72:J135">H72+I72</f>
        <v>150</v>
      </c>
      <c r="K72" s="56">
        <f t="shared" si="19"/>
        <v>0</v>
      </c>
      <c r="L72" s="58"/>
      <c r="M72" s="58"/>
      <c r="N72" s="58"/>
      <c r="O72" s="56">
        <f>O73</f>
        <v>0</v>
      </c>
      <c r="P72" s="193">
        <f aca="true" t="shared" si="21" ref="P72:P135">K72+O72</f>
        <v>0</v>
      </c>
    </row>
    <row r="73" spans="1:16" s="38" customFormat="1" ht="15.75">
      <c r="A73" s="76" t="s">
        <v>144</v>
      </c>
      <c r="B73" s="51" t="s">
        <v>97</v>
      </c>
      <c r="C73" s="51" t="s">
        <v>75</v>
      </c>
      <c r="D73" s="51" t="s">
        <v>68</v>
      </c>
      <c r="E73" s="51" t="s">
        <v>191</v>
      </c>
      <c r="F73" s="51" t="s">
        <v>143</v>
      </c>
      <c r="G73" s="51"/>
      <c r="H73" s="56">
        <f t="shared" si="19"/>
        <v>150</v>
      </c>
      <c r="I73" s="56">
        <f t="shared" si="19"/>
        <v>0</v>
      </c>
      <c r="J73" s="191">
        <f t="shared" si="20"/>
        <v>150</v>
      </c>
      <c r="K73" s="56">
        <f t="shared" si="19"/>
        <v>0</v>
      </c>
      <c r="L73" s="58"/>
      <c r="M73" s="58"/>
      <c r="N73" s="58"/>
      <c r="O73" s="56">
        <f>O74</f>
        <v>0</v>
      </c>
      <c r="P73" s="193">
        <f t="shared" si="21"/>
        <v>0</v>
      </c>
    </row>
    <row r="74" spans="1:16" s="38" customFormat="1" ht="15.75">
      <c r="A74" s="78" t="s">
        <v>119</v>
      </c>
      <c r="B74" s="52" t="s">
        <v>97</v>
      </c>
      <c r="C74" s="52" t="s">
        <v>75</v>
      </c>
      <c r="D74" s="52" t="s">
        <v>68</v>
      </c>
      <c r="E74" s="52" t="s">
        <v>191</v>
      </c>
      <c r="F74" s="52" t="s">
        <v>143</v>
      </c>
      <c r="G74" s="52" t="s">
        <v>103</v>
      </c>
      <c r="H74" s="58">
        <v>150</v>
      </c>
      <c r="I74" s="58">
        <v>0</v>
      </c>
      <c r="J74" s="192">
        <f t="shared" si="20"/>
        <v>150</v>
      </c>
      <c r="K74" s="58">
        <v>0</v>
      </c>
      <c r="L74" s="58"/>
      <c r="M74" s="58"/>
      <c r="N74" s="58"/>
      <c r="O74" s="58">
        <v>0</v>
      </c>
      <c r="P74" s="197">
        <f t="shared" si="21"/>
        <v>0</v>
      </c>
    </row>
    <row r="75" spans="1:16" s="38" customFormat="1" ht="45">
      <c r="A75" s="77" t="s">
        <v>185</v>
      </c>
      <c r="B75" s="51" t="s">
        <v>97</v>
      </c>
      <c r="C75" s="51" t="s">
        <v>75</v>
      </c>
      <c r="D75" s="51" t="s">
        <v>68</v>
      </c>
      <c r="E75" s="51" t="s">
        <v>28</v>
      </c>
      <c r="F75" s="51"/>
      <c r="G75" s="51"/>
      <c r="H75" s="56">
        <f aca="true" t="shared" si="22" ref="H75:K79">H76</f>
        <v>100</v>
      </c>
      <c r="I75" s="56">
        <f t="shared" si="22"/>
        <v>0</v>
      </c>
      <c r="J75" s="191">
        <f t="shared" si="20"/>
        <v>100</v>
      </c>
      <c r="K75" s="56">
        <f t="shared" si="22"/>
        <v>0</v>
      </c>
      <c r="L75" s="58"/>
      <c r="M75" s="58"/>
      <c r="N75" s="58"/>
      <c r="O75" s="56">
        <f>O76</f>
        <v>0</v>
      </c>
      <c r="P75" s="193">
        <f t="shared" si="21"/>
        <v>0</v>
      </c>
    </row>
    <row r="76" spans="1:16" s="38" customFormat="1" ht="75">
      <c r="A76" s="87" t="s">
        <v>29</v>
      </c>
      <c r="B76" s="51" t="s">
        <v>97</v>
      </c>
      <c r="C76" s="51" t="s">
        <v>75</v>
      </c>
      <c r="D76" s="51" t="s">
        <v>68</v>
      </c>
      <c r="E76" s="51" t="s">
        <v>30</v>
      </c>
      <c r="F76" s="51"/>
      <c r="G76" s="51"/>
      <c r="H76" s="56">
        <f t="shared" si="22"/>
        <v>100</v>
      </c>
      <c r="I76" s="56">
        <f t="shared" si="22"/>
        <v>0</v>
      </c>
      <c r="J76" s="191">
        <f t="shared" si="20"/>
        <v>100</v>
      </c>
      <c r="K76" s="56">
        <f t="shared" si="22"/>
        <v>0</v>
      </c>
      <c r="L76" s="58"/>
      <c r="M76" s="58"/>
      <c r="N76" s="58"/>
      <c r="O76" s="56">
        <f>O77</f>
        <v>0</v>
      </c>
      <c r="P76" s="193">
        <f t="shared" si="21"/>
        <v>0</v>
      </c>
    </row>
    <row r="77" spans="1:16" s="38" customFormat="1" ht="15.75">
      <c r="A77" s="148" t="s">
        <v>312</v>
      </c>
      <c r="B77" s="51" t="s">
        <v>97</v>
      </c>
      <c r="C77" s="51" t="s">
        <v>75</v>
      </c>
      <c r="D77" s="51" t="s">
        <v>68</v>
      </c>
      <c r="E77" s="51" t="s">
        <v>31</v>
      </c>
      <c r="F77" s="51"/>
      <c r="G77" s="51"/>
      <c r="H77" s="56">
        <f t="shared" si="22"/>
        <v>100</v>
      </c>
      <c r="I77" s="56">
        <f t="shared" si="22"/>
        <v>0</v>
      </c>
      <c r="J77" s="191">
        <f t="shared" si="20"/>
        <v>100</v>
      </c>
      <c r="K77" s="56">
        <f t="shared" si="22"/>
        <v>0</v>
      </c>
      <c r="L77" s="58"/>
      <c r="M77" s="58"/>
      <c r="N77" s="58"/>
      <c r="O77" s="56">
        <f>O78</f>
        <v>0</v>
      </c>
      <c r="P77" s="193">
        <f t="shared" si="21"/>
        <v>0</v>
      </c>
    </row>
    <row r="78" spans="1:16" s="38" customFormat="1" ht="45">
      <c r="A78" s="76" t="s">
        <v>142</v>
      </c>
      <c r="B78" s="51" t="s">
        <v>97</v>
      </c>
      <c r="C78" s="51" t="s">
        <v>75</v>
      </c>
      <c r="D78" s="51" t="s">
        <v>68</v>
      </c>
      <c r="E78" s="51" t="s">
        <v>31</v>
      </c>
      <c r="F78" s="51" t="s">
        <v>141</v>
      </c>
      <c r="G78" s="51"/>
      <c r="H78" s="56">
        <f t="shared" si="22"/>
        <v>100</v>
      </c>
      <c r="I78" s="56">
        <f t="shared" si="22"/>
        <v>0</v>
      </c>
      <c r="J78" s="191">
        <f t="shared" si="20"/>
        <v>100</v>
      </c>
      <c r="K78" s="56">
        <f t="shared" si="22"/>
        <v>0</v>
      </c>
      <c r="L78" s="58"/>
      <c r="M78" s="58"/>
      <c r="N78" s="58"/>
      <c r="O78" s="56">
        <f>O79</f>
        <v>0</v>
      </c>
      <c r="P78" s="193">
        <f t="shared" si="21"/>
        <v>0</v>
      </c>
    </row>
    <row r="79" spans="1:16" s="38" customFormat="1" ht="15.75">
      <c r="A79" s="76" t="s">
        <v>144</v>
      </c>
      <c r="B79" s="51" t="s">
        <v>97</v>
      </c>
      <c r="C79" s="51" t="s">
        <v>75</v>
      </c>
      <c r="D79" s="51" t="s">
        <v>68</v>
      </c>
      <c r="E79" s="51" t="s">
        <v>31</v>
      </c>
      <c r="F79" s="51" t="s">
        <v>143</v>
      </c>
      <c r="G79" s="51"/>
      <c r="H79" s="56">
        <f t="shared" si="22"/>
        <v>100</v>
      </c>
      <c r="I79" s="56">
        <f t="shared" si="22"/>
        <v>0</v>
      </c>
      <c r="J79" s="191">
        <f t="shared" si="20"/>
        <v>100</v>
      </c>
      <c r="K79" s="56">
        <f t="shared" si="22"/>
        <v>0</v>
      </c>
      <c r="L79" s="58"/>
      <c r="M79" s="58"/>
      <c r="N79" s="58"/>
      <c r="O79" s="56">
        <f>O80</f>
        <v>0</v>
      </c>
      <c r="P79" s="193">
        <f t="shared" si="21"/>
        <v>0</v>
      </c>
    </row>
    <row r="80" spans="1:16" s="38" customFormat="1" ht="15.75">
      <c r="A80" s="78" t="s">
        <v>119</v>
      </c>
      <c r="B80" s="52" t="s">
        <v>97</v>
      </c>
      <c r="C80" s="52" t="s">
        <v>75</v>
      </c>
      <c r="D80" s="52" t="s">
        <v>68</v>
      </c>
      <c r="E80" s="52" t="s">
        <v>31</v>
      </c>
      <c r="F80" s="52" t="s">
        <v>143</v>
      </c>
      <c r="G80" s="52" t="s">
        <v>103</v>
      </c>
      <c r="H80" s="58">
        <v>100</v>
      </c>
      <c r="I80" s="58">
        <v>0</v>
      </c>
      <c r="J80" s="192">
        <f t="shared" si="20"/>
        <v>100</v>
      </c>
      <c r="K80" s="58">
        <v>0</v>
      </c>
      <c r="L80" s="58"/>
      <c r="M80" s="58"/>
      <c r="N80" s="58"/>
      <c r="O80" s="58">
        <v>0</v>
      </c>
      <c r="P80" s="197">
        <f t="shared" si="21"/>
        <v>0</v>
      </c>
    </row>
    <row r="81" spans="1:16" s="32" customFormat="1" ht="15">
      <c r="A81" s="120" t="s">
        <v>61</v>
      </c>
      <c r="B81" s="53" t="s">
        <v>97</v>
      </c>
      <c r="C81" s="53" t="s">
        <v>75</v>
      </c>
      <c r="D81" s="53" t="s">
        <v>74</v>
      </c>
      <c r="E81" s="52"/>
      <c r="F81" s="53"/>
      <c r="G81" s="53"/>
      <c r="H81" s="55">
        <f>H82+H87</f>
        <v>220557.8</v>
      </c>
      <c r="I81" s="55">
        <f>I82+I87</f>
        <v>0</v>
      </c>
      <c r="J81" s="190">
        <f t="shared" si="20"/>
        <v>220557.8</v>
      </c>
      <c r="K81" s="55">
        <f>K82+K87</f>
        <v>220557.8</v>
      </c>
      <c r="L81" s="54" t="e">
        <f>L82+L87+#REF!</f>
        <v>#REF!</v>
      </c>
      <c r="M81" s="54" t="e">
        <f>M82+M87+#REF!</f>
        <v>#REF!</v>
      </c>
      <c r="N81" s="54" t="e">
        <f>N82+N87+#REF!</f>
        <v>#REF!</v>
      </c>
      <c r="O81" s="55">
        <f>O82+O87</f>
        <v>0</v>
      </c>
      <c r="P81" s="113">
        <f t="shared" si="21"/>
        <v>220557.8</v>
      </c>
    </row>
    <row r="82" spans="1:16" s="32" customFormat="1" ht="15">
      <c r="A82" s="118" t="s">
        <v>37</v>
      </c>
      <c r="B82" s="51" t="s">
        <v>97</v>
      </c>
      <c r="C82" s="51" t="s">
        <v>75</v>
      </c>
      <c r="D82" s="51" t="s">
        <v>74</v>
      </c>
      <c r="E82" s="51" t="s">
        <v>283</v>
      </c>
      <c r="F82" s="53"/>
      <c r="G82" s="53"/>
      <c r="H82" s="56">
        <f aca="true" t="shared" si="23" ref="H82:I85">H83</f>
        <v>6733.9</v>
      </c>
      <c r="I82" s="56">
        <f t="shared" si="23"/>
        <v>0</v>
      </c>
      <c r="J82" s="191">
        <f t="shared" si="20"/>
        <v>6733.9</v>
      </c>
      <c r="K82" s="56">
        <f aca="true" t="shared" si="24" ref="K82:O85">K83</f>
        <v>6733.9</v>
      </c>
      <c r="L82" s="57">
        <f t="shared" si="24"/>
        <v>0</v>
      </c>
      <c r="M82" s="57">
        <f t="shared" si="24"/>
        <v>0</v>
      </c>
      <c r="N82" s="57">
        <f t="shared" si="24"/>
        <v>0</v>
      </c>
      <c r="O82" s="56">
        <f t="shared" si="24"/>
        <v>0</v>
      </c>
      <c r="P82" s="193">
        <f t="shared" si="21"/>
        <v>6733.9</v>
      </c>
    </row>
    <row r="83" spans="1:16" s="32" customFormat="1" ht="45">
      <c r="A83" s="125" t="s">
        <v>307</v>
      </c>
      <c r="B83" s="51" t="s">
        <v>97</v>
      </c>
      <c r="C83" s="51" t="s">
        <v>75</v>
      </c>
      <c r="D83" s="51" t="s">
        <v>74</v>
      </c>
      <c r="E83" s="122" t="s">
        <v>308</v>
      </c>
      <c r="F83" s="53"/>
      <c r="G83" s="53"/>
      <c r="H83" s="56">
        <f t="shared" si="23"/>
        <v>6733.9</v>
      </c>
      <c r="I83" s="56">
        <f t="shared" si="23"/>
        <v>0</v>
      </c>
      <c r="J83" s="191">
        <f t="shared" si="20"/>
        <v>6733.9</v>
      </c>
      <c r="K83" s="56">
        <f t="shared" si="24"/>
        <v>6733.9</v>
      </c>
      <c r="L83" s="57">
        <f t="shared" si="24"/>
        <v>0</v>
      </c>
      <c r="M83" s="57">
        <f t="shared" si="24"/>
        <v>0</v>
      </c>
      <c r="N83" s="57">
        <f t="shared" si="24"/>
        <v>0</v>
      </c>
      <c r="O83" s="56">
        <f t="shared" si="24"/>
        <v>0</v>
      </c>
      <c r="P83" s="193">
        <f t="shared" si="21"/>
        <v>6733.9</v>
      </c>
    </row>
    <row r="84" spans="1:16" s="32" customFormat="1" ht="45">
      <c r="A84" s="118" t="s">
        <v>142</v>
      </c>
      <c r="B84" s="51" t="s">
        <v>97</v>
      </c>
      <c r="C84" s="51" t="s">
        <v>75</v>
      </c>
      <c r="D84" s="51" t="s">
        <v>74</v>
      </c>
      <c r="E84" s="122" t="s">
        <v>308</v>
      </c>
      <c r="F84" s="51" t="s">
        <v>141</v>
      </c>
      <c r="G84" s="53"/>
      <c r="H84" s="56">
        <f t="shared" si="23"/>
        <v>6733.9</v>
      </c>
      <c r="I84" s="56">
        <f t="shared" si="23"/>
        <v>0</v>
      </c>
      <c r="J84" s="191">
        <f t="shared" si="20"/>
        <v>6733.9</v>
      </c>
      <c r="K84" s="56">
        <f t="shared" si="24"/>
        <v>6733.9</v>
      </c>
      <c r="L84" s="57">
        <f t="shared" si="24"/>
        <v>0</v>
      </c>
      <c r="M84" s="57">
        <f t="shared" si="24"/>
        <v>0</v>
      </c>
      <c r="N84" s="57">
        <f t="shared" si="24"/>
        <v>0</v>
      </c>
      <c r="O84" s="56">
        <f t="shared" si="24"/>
        <v>0</v>
      </c>
      <c r="P84" s="193">
        <f t="shared" si="21"/>
        <v>6733.9</v>
      </c>
    </row>
    <row r="85" spans="1:16" s="32" customFormat="1" ht="15">
      <c r="A85" s="118" t="s">
        <v>144</v>
      </c>
      <c r="B85" s="51" t="s">
        <v>97</v>
      </c>
      <c r="C85" s="51" t="s">
        <v>75</v>
      </c>
      <c r="D85" s="51" t="s">
        <v>74</v>
      </c>
      <c r="E85" s="122" t="s">
        <v>308</v>
      </c>
      <c r="F85" s="51" t="s">
        <v>143</v>
      </c>
      <c r="G85" s="53"/>
      <c r="H85" s="56">
        <f t="shared" si="23"/>
        <v>6733.9</v>
      </c>
      <c r="I85" s="56">
        <f t="shared" si="23"/>
        <v>0</v>
      </c>
      <c r="J85" s="191">
        <f t="shared" si="20"/>
        <v>6733.9</v>
      </c>
      <c r="K85" s="56">
        <f t="shared" si="24"/>
        <v>6733.9</v>
      </c>
      <c r="L85" s="57">
        <f t="shared" si="24"/>
        <v>0</v>
      </c>
      <c r="M85" s="57">
        <f t="shared" si="24"/>
        <v>0</v>
      </c>
      <c r="N85" s="57">
        <f t="shared" si="24"/>
        <v>0</v>
      </c>
      <c r="O85" s="56">
        <f t="shared" si="24"/>
        <v>0</v>
      </c>
      <c r="P85" s="193">
        <f t="shared" si="21"/>
        <v>6733.9</v>
      </c>
    </row>
    <row r="86" spans="1:16" s="32" customFormat="1" ht="15">
      <c r="A86" s="121" t="s">
        <v>120</v>
      </c>
      <c r="B86" s="52" t="s">
        <v>97</v>
      </c>
      <c r="C86" s="52" t="s">
        <v>75</v>
      </c>
      <c r="D86" s="52" t="s">
        <v>74</v>
      </c>
      <c r="E86" s="123" t="s">
        <v>308</v>
      </c>
      <c r="F86" s="52" t="s">
        <v>143</v>
      </c>
      <c r="G86" s="52" t="s">
        <v>104</v>
      </c>
      <c r="H86" s="58">
        <v>6733.9</v>
      </c>
      <c r="I86" s="58">
        <v>0</v>
      </c>
      <c r="J86" s="192">
        <f t="shared" si="20"/>
        <v>6733.9</v>
      </c>
      <c r="K86" s="58">
        <v>6733.9</v>
      </c>
      <c r="L86" s="59">
        <v>0</v>
      </c>
      <c r="M86" s="59">
        <v>0</v>
      </c>
      <c r="N86" s="59">
        <v>0</v>
      </c>
      <c r="O86" s="58">
        <v>0</v>
      </c>
      <c r="P86" s="197">
        <f t="shared" si="21"/>
        <v>6733.9</v>
      </c>
    </row>
    <row r="87" spans="1:16" s="32" customFormat="1" ht="45">
      <c r="A87" s="76" t="s">
        <v>186</v>
      </c>
      <c r="B87" s="51" t="s">
        <v>97</v>
      </c>
      <c r="C87" s="51" t="s">
        <v>75</v>
      </c>
      <c r="D87" s="51" t="s">
        <v>74</v>
      </c>
      <c r="E87" s="51" t="s">
        <v>289</v>
      </c>
      <c r="F87" s="51"/>
      <c r="G87" s="51"/>
      <c r="H87" s="56">
        <f>H88+H104+H98</f>
        <v>213823.9</v>
      </c>
      <c r="I87" s="56">
        <f>I88+I104+I98</f>
        <v>0</v>
      </c>
      <c r="J87" s="191">
        <f t="shared" si="20"/>
        <v>213823.9</v>
      </c>
      <c r="K87" s="56">
        <f>K88+K104+K98</f>
        <v>213823.9</v>
      </c>
      <c r="L87" s="57" t="e">
        <f>L88+#REF!+L104+L98</f>
        <v>#REF!</v>
      </c>
      <c r="M87" s="57" t="e">
        <f>M88+#REF!+M104+M98</f>
        <v>#REF!</v>
      </c>
      <c r="N87" s="57" t="e">
        <f>N88+#REF!+N104+N98</f>
        <v>#REF!</v>
      </c>
      <c r="O87" s="56">
        <f>O88+O104+O98</f>
        <v>0</v>
      </c>
      <c r="P87" s="193">
        <f t="shared" si="21"/>
        <v>213823.9</v>
      </c>
    </row>
    <row r="88" spans="1:16" s="32" customFormat="1" ht="45">
      <c r="A88" s="76" t="s">
        <v>168</v>
      </c>
      <c r="B88" s="51" t="s">
        <v>97</v>
      </c>
      <c r="C88" s="51" t="s">
        <v>75</v>
      </c>
      <c r="D88" s="51" t="s">
        <v>74</v>
      </c>
      <c r="E88" s="51" t="s">
        <v>294</v>
      </c>
      <c r="F88" s="51"/>
      <c r="G88" s="51"/>
      <c r="H88" s="56">
        <f>H89</f>
        <v>193540.8</v>
      </c>
      <c r="I88" s="56">
        <f>I89</f>
        <v>0</v>
      </c>
      <c r="J88" s="191">
        <f t="shared" si="20"/>
        <v>193540.8</v>
      </c>
      <c r="K88" s="56">
        <f>K89</f>
        <v>193540.8</v>
      </c>
      <c r="L88" s="57" t="e">
        <f>L89+#REF!+#REF!</f>
        <v>#REF!</v>
      </c>
      <c r="M88" s="57" t="e">
        <f>M89+#REF!+#REF!</f>
        <v>#REF!</v>
      </c>
      <c r="N88" s="57" t="e">
        <f>N89+#REF!+#REF!</f>
        <v>#REF!</v>
      </c>
      <c r="O88" s="56">
        <f>O89</f>
        <v>0</v>
      </c>
      <c r="P88" s="193">
        <f t="shared" si="21"/>
        <v>193540.8</v>
      </c>
    </row>
    <row r="89" spans="1:16" s="32" customFormat="1" ht="90">
      <c r="A89" s="125" t="s">
        <v>169</v>
      </c>
      <c r="B89" s="51" t="s">
        <v>97</v>
      </c>
      <c r="C89" s="51" t="s">
        <v>75</v>
      </c>
      <c r="D89" s="51" t="s">
        <v>74</v>
      </c>
      <c r="E89" s="51" t="s">
        <v>295</v>
      </c>
      <c r="F89" s="51"/>
      <c r="G89" s="51"/>
      <c r="H89" s="56">
        <f>H90+H94</f>
        <v>193540.8</v>
      </c>
      <c r="I89" s="56">
        <f>I90+I94</f>
        <v>0</v>
      </c>
      <c r="J89" s="191">
        <f t="shared" si="20"/>
        <v>193540.8</v>
      </c>
      <c r="K89" s="56">
        <f>K90+K94</f>
        <v>193540.8</v>
      </c>
      <c r="L89" s="57">
        <f>L90+L94</f>
        <v>0</v>
      </c>
      <c r="M89" s="57">
        <f>M90+M94</f>
        <v>0</v>
      </c>
      <c r="N89" s="57">
        <f>N90+N94</f>
        <v>0</v>
      </c>
      <c r="O89" s="56">
        <f>O90+O94</f>
        <v>0</v>
      </c>
      <c r="P89" s="193">
        <f t="shared" si="21"/>
        <v>193540.8</v>
      </c>
    </row>
    <row r="90" spans="1:16" s="32" customFormat="1" ht="195">
      <c r="A90" s="125" t="s">
        <v>468</v>
      </c>
      <c r="B90" s="51" t="s">
        <v>97</v>
      </c>
      <c r="C90" s="51" t="s">
        <v>75</v>
      </c>
      <c r="D90" s="51" t="s">
        <v>74</v>
      </c>
      <c r="E90" s="51" t="s">
        <v>310</v>
      </c>
      <c r="F90" s="51"/>
      <c r="G90" s="51"/>
      <c r="H90" s="56">
        <f aca="true" t="shared" si="25" ref="H90:I92">H91</f>
        <v>147693.5</v>
      </c>
      <c r="I90" s="56">
        <f t="shared" si="25"/>
        <v>0</v>
      </c>
      <c r="J90" s="191">
        <f t="shared" si="20"/>
        <v>147693.5</v>
      </c>
      <c r="K90" s="56">
        <f aca="true" t="shared" si="26" ref="K90:O92">K91</f>
        <v>147693.5</v>
      </c>
      <c r="L90" s="57">
        <f t="shared" si="26"/>
        <v>0</v>
      </c>
      <c r="M90" s="57">
        <f t="shared" si="26"/>
        <v>0</v>
      </c>
      <c r="N90" s="57">
        <f t="shared" si="26"/>
        <v>0</v>
      </c>
      <c r="O90" s="56">
        <f t="shared" si="26"/>
        <v>0</v>
      </c>
      <c r="P90" s="193">
        <f t="shared" si="21"/>
        <v>147693.5</v>
      </c>
    </row>
    <row r="91" spans="1:16" s="32" customFormat="1" ht="45">
      <c r="A91" s="118" t="s">
        <v>142</v>
      </c>
      <c r="B91" s="51" t="s">
        <v>97</v>
      </c>
      <c r="C91" s="51" t="s">
        <v>75</v>
      </c>
      <c r="D91" s="51" t="s">
        <v>74</v>
      </c>
      <c r="E91" s="51" t="s">
        <v>310</v>
      </c>
      <c r="F91" s="51" t="s">
        <v>141</v>
      </c>
      <c r="G91" s="51"/>
      <c r="H91" s="56">
        <f t="shared" si="25"/>
        <v>147693.5</v>
      </c>
      <c r="I91" s="56">
        <f t="shared" si="25"/>
        <v>0</v>
      </c>
      <c r="J91" s="191">
        <f t="shared" si="20"/>
        <v>147693.5</v>
      </c>
      <c r="K91" s="56">
        <f t="shared" si="26"/>
        <v>147693.5</v>
      </c>
      <c r="L91" s="57">
        <f t="shared" si="26"/>
        <v>0</v>
      </c>
      <c r="M91" s="57">
        <f t="shared" si="26"/>
        <v>0</v>
      </c>
      <c r="N91" s="57">
        <f t="shared" si="26"/>
        <v>0</v>
      </c>
      <c r="O91" s="56">
        <f t="shared" si="26"/>
        <v>0</v>
      </c>
      <c r="P91" s="193">
        <f t="shared" si="21"/>
        <v>147693.5</v>
      </c>
    </row>
    <row r="92" spans="1:16" s="32" customFormat="1" ht="15">
      <c r="A92" s="118" t="s">
        <v>144</v>
      </c>
      <c r="B92" s="51" t="s">
        <v>97</v>
      </c>
      <c r="C92" s="51" t="s">
        <v>75</v>
      </c>
      <c r="D92" s="51" t="s">
        <v>74</v>
      </c>
      <c r="E92" s="51" t="s">
        <v>310</v>
      </c>
      <c r="F92" s="51" t="s">
        <v>143</v>
      </c>
      <c r="G92" s="51"/>
      <c r="H92" s="56">
        <f t="shared" si="25"/>
        <v>147693.5</v>
      </c>
      <c r="I92" s="56">
        <f t="shared" si="25"/>
        <v>0</v>
      </c>
      <c r="J92" s="191">
        <f t="shared" si="20"/>
        <v>147693.5</v>
      </c>
      <c r="K92" s="56">
        <f t="shared" si="26"/>
        <v>147693.5</v>
      </c>
      <c r="L92" s="57">
        <f t="shared" si="26"/>
        <v>0</v>
      </c>
      <c r="M92" s="57">
        <f t="shared" si="26"/>
        <v>0</v>
      </c>
      <c r="N92" s="57">
        <f t="shared" si="26"/>
        <v>0</v>
      </c>
      <c r="O92" s="56">
        <f t="shared" si="26"/>
        <v>0</v>
      </c>
      <c r="P92" s="193">
        <f t="shared" si="21"/>
        <v>147693.5</v>
      </c>
    </row>
    <row r="93" spans="1:16" s="32" customFormat="1" ht="15">
      <c r="A93" s="121" t="s">
        <v>120</v>
      </c>
      <c r="B93" s="52" t="s">
        <v>97</v>
      </c>
      <c r="C93" s="52" t="s">
        <v>75</v>
      </c>
      <c r="D93" s="52" t="s">
        <v>74</v>
      </c>
      <c r="E93" s="52" t="s">
        <v>310</v>
      </c>
      <c r="F93" s="52" t="s">
        <v>143</v>
      </c>
      <c r="G93" s="52" t="s">
        <v>104</v>
      </c>
      <c r="H93" s="58">
        <v>147693.5</v>
      </c>
      <c r="I93" s="58">
        <v>0</v>
      </c>
      <c r="J93" s="192">
        <f t="shared" si="20"/>
        <v>147693.5</v>
      </c>
      <c r="K93" s="58">
        <v>147693.5</v>
      </c>
      <c r="L93" s="59">
        <v>0</v>
      </c>
      <c r="M93" s="59">
        <v>0</v>
      </c>
      <c r="N93" s="59">
        <v>0</v>
      </c>
      <c r="O93" s="58">
        <v>0</v>
      </c>
      <c r="P93" s="197">
        <f t="shared" si="21"/>
        <v>147693.5</v>
      </c>
    </row>
    <row r="94" spans="1:16" s="32" customFormat="1" ht="15">
      <c r="A94" s="118" t="s">
        <v>312</v>
      </c>
      <c r="B94" s="51" t="s">
        <v>97</v>
      </c>
      <c r="C94" s="51" t="s">
        <v>75</v>
      </c>
      <c r="D94" s="51" t="s">
        <v>74</v>
      </c>
      <c r="E94" s="51" t="s">
        <v>296</v>
      </c>
      <c r="F94" s="51"/>
      <c r="G94" s="51"/>
      <c r="H94" s="56">
        <f aca="true" t="shared" si="27" ref="H94:I96">H95</f>
        <v>45847.3</v>
      </c>
      <c r="I94" s="56">
        <f t="shared" si="27"/>
        <v>0</v>
      </c>
      <c r="J94" s="191">
        <f t="shared" si="20"/>
        <v>45847.3</v>
      </c>
      <c r="K94" s="56">
        <f aca="true" t="shared" si="28" ref="K94:O96">K95</f>
        <v>45847.3</v>
      </c>
      <c r="L94" s="57">
        <f t="shared" si="28"/>
        <v>0</v>
      </c>
      <c r="M94" s="57">
        <f t="shared" si="28"/>
        <v>0</v>
      </c>
      <c r="N94" s="57">
        <f t="shared" si="28"/>
        <v>0</v>
      </c>
      <c r="O94" s="56">
        <f t="shared" si="28"/>
        <v>0</v>
      </c>
      <c r="P94" s="193">
        <f t="shared" si="21"/>
        <v>45847.3</v>
      </c>
    </row>
    <row r="95" spans="1:16" s="32" customFormat="1" ht="45">
      <c r="A95" s="118" t="s">
        <v>142</v>
      </c>
      <c r="B95" s="51" t="s">
        <v>97</v>
      </c>
      <c r="C95" s="51" t="s">
        <v>75</v>
      </c>
      <c r="D95" s="51" t="s">
        <v>74</v>
      </c>
      <c r="E95" s="51" t="s">
        <v>296</v>
      </c>
      <c r="F95" s="51" t="s">
        <v>141</v>
      </c>
      <c r="G95" s="51"/>
      <c r="H95" s="56">
        <f t="shared" si="27"/>
        <v>45847.3</v>
      </c>
      <c r="I95" s="56">
        <f t="shared" si="27"/>
        <v>0</v>
      </c>
      <c r="J95" s="191">
        <f t="shared" si="20"/>
        <v>45847.3</v>
      </c>
      <c r="K95" s="56">
        <f t="shared" si="28"/>
        <v>45847.3</v>
      </c>
      <c r="L95" s="57">
        <f t="shared" si="28"/>
        <v>0</v>
      </c>
      <c r="M95" s="57">
        <f t="shared" si="28"/>
        <v>0</v>
      </c>
      <c r="N95" s="57">
        <f t="shared" si="28"/>
        <v>0</v>
      </c>
      <c r="O95" s="56">
        <f t="shared" si="28"/>
        <v>0</v>
      </c>
      <c r="P95" s="193">
        <f t="shared" si="21"/>
        <v>45847.3</v>
      </c>
    </row>
    <row r="96" spans="1:16" s="32" customFormat="1" ht="15">
      <c r="A96" s="118" t="s">
        <v>144</v>
      </c>
      <c r="B96" s="51" t="s">
        <v>97</v>
      </c>
      <c r="C96" s="51" t="s">
        <v>75</v>
      </c>
      <c r="D96" s="51" t="s">
        <v>74</v>
      </c>
      <c r="E96" s="51" t="s">
        <v>296</v>
      </c>
      <c r="F96" s="51" t="s">
        <v>143</v>
      </c>
      <c r="G96" s="51"/>
      <c r="H96" s="56">
        <f t="shared" si="27"/>
        <v>45847.3</v>
      </c>
      <c r="I96" s="56">
        <f t="shared" si="27"/>
        <v>0</v>
      </c>
      <c r="J96" s="191">
        <f t="shared" si="20"/>
        <v>45847.3</v>
      </c>
      <c r="K96" s="56">
        <f t="shared" si="28"/>
        <v>45847.3</v>
      </c>
      <c r="L96" s="57">
        <f t="shared" si="28"/>
        <v>0</v>
      </c>
      <c r="M96" s="57">
        <f t="shared" si="28"/>
        <v>0</v>
      </c>
      <c r="N96" s="57">
        <f t="shared" si="28"/>
        <v>0</v>
      </c>
      <c r="O96" s="56">
        <f t="shared" si="28"/>
        <v>0</v>
      </c>
      <c r="P96" s="193">
        <f t="shared" si="21"/>
        <v>45847.3</v>
      </c>
    </row>
    <row r="97" spans="1:16" s="38" customFormat="1" ht="15.75">
      <c r="A97" s="119" t="s">
        <v>119</v>
      </c>
      <c r="B97" s="52" t="s">
        <v>97</v>
      </c>
      <c r="C97" s="52" t="s">
        <v>75</v>
      </c>
      <c r="D97" s="52" t="s">
        <v>74</v>
      </c>
      <c r="E97" s="52" t="s">
        <v>296</v>
      </c>
      <c r="F97" s="52" t="s">
        <v>143</v>
      </c>
      <c r="G97" s="52" t="s">
        <v>103</v>
      </c>
      <c r="H97" s="58">
        <v>45847.3</v>
      </c>
      <c r="I97" s="58">
        <v>0</v>
      </c>
      <c r="J97" s="192">
        <f t="shared" si="20"/>
        <v>45847.3</v>
      </c>
      <c r="K97" s="58">
        <v>45847.3</v>
      </c>
      <c r="L97" s="58">
        <v>0</v>
      </c>
      <c r="M97" s="58">
        <v>0</v>
      </c>
      <c r="N97" s="58">
        <v>0</v>
      </c>
      <c r="O97" s="58">
        <v>0</v>
      </c>
      <c r="P97" s="197">
        <f t="shared" si="21"/>
        <v>45847.3</v>
      </c>
    </row>
    <row r="98" spans="1:16" s="38" customFormat="1" ht="45">
      <c r="A98" s="77" t="s">
        <v>172</v>
      </c>
      <c r="B98" s="51" t="s">
        <v>97</v>
      </c>
      <c r="C98" s="51" t="s">
        <v>75</v>
      </c>
      <c r="D98" s="51" t="s">
        <v>74</v>
      </c>
      <c r="E98" s="51" t="s">
        <v>27</v>
      </c>
      <c r="F98" s="51"/>
      <c r="G98" s="51"/>
      <c r="H98" s="56">
        <f aca="true" t="shared" si="29" ref="H98:I102">H99</f>
        <v>2117.5</v>
      </c>
      <c r="I98" s="56">
        <f t="shared" si="29"/>
        <v>0</v>
      </c>
      <c r="J98" s="191">
        <f t="shared" si="20"/>
        <v>2117.5</v>
      </c>
      <c r="K98" s="56">
        <f aca="true" t="shared" si="30" ref="K98:O102">K99</f>
        <v>2117.5</v>
      </c>
      <c r="L98" s="56">
        <f t="shared" si="30"/>
        <v>0</v>
      </c>
      <c r="M98" s="56">
        <f t="shared" si="30"/>
        <v>0</v>
      </c>
      <c r="N98" s="56">
        <f t="shared" si="30"/>
        <v>0</v>
      </c>
      <c r="O98" s="56">
        <f t="shared" si="30"/>
        <v>0</v>
      </c>
      <c r="P98" s="193">
        <f t="shared" si="21"/>
        <v>2117.5</v>
      </c>
    </row>
    <row r="99" spans="1:16" s="38" customFormat="1" ht="30">
      <c r="A99" s="83" t="s">
        <v>449</v>
      </c>
      <c r="B99" s="51" t="s">
        <v>97</v>
      </c>
      <c r="C99" s="51" t="s">
        <v>75</v>
      </c>
      <c r="D99" s="51" t="s">
        <v>74</v>
      </c>
      <c r="E99" s="51" t="s">
        <v>174</v>
      </c>
      <c r="F99" s="51"/>
      <c r="G99" s="51"/>
      <c r="H99" s="56">
        <f t="shared" si="29"/>
        <v>2117.5</v>
      </c>
      <c r="I99" s="56">
        <f t="shared" si="29"/>
        <v>0</v>
      </c>
      <c r="J99" s="191">
        <f t="shared" si="20"/>
        <v>2117.5</v>
      </c>
      <c r="K99" s="56">
        <f t="shared" si="30"/>
        <v>2117.5</v>
      </c>
      <c r="L99" s="56">
        <f t="shared" si="30"/>
        <v>0</v>
      </c>
      <c r="M99" s="56">
        <f t="shared" si="30"/>
        <v>0</v>
      </c>
      <c r="N99" s="56">
        <f t="shared" si="30"/>
        <v>0</v>
      </c>
      <c r="O99" s="56">
        <f t="shared" si="30"/>
        <v>0</v>
      </c>
      <c r="P99" s="193">
        <f t="shared" si="21"/>
        <v>2117.5</v>
      </c>
    </row>
    <row r="100" spans="1:16" s="38" customFormat="1" ht="15.75">
      <c r="A100" s="81" t="s">
        <v>312</v>
      </c>
      <c r="B100" s="51" t="s">
        <v>97</v>
      </c>
      <c r="C100" s="51" t="s">
        <v>75</v>
      </c>
      <c r="D100" s="51" t="s">
        <v>74</v>
      </c>
      <c r="E100" s="51" t="s">
        <v>175</v>
      </c>
      <c r="F100" s="51"/>
      <c r="G100" s="51"/>
      <c r="H100" s="56">
        <f t="shared" si="29"/>
        <v>2117.5</v>
      </c>
      <c r="I100" s="56">
        <f t="shared" si="29"/>
        <v>0</v>
      </c>
      <c r="J100" s="191">
        <f t="shared" si="20"/>
        <v>2117.5</v>
      </c>
      <c r="K100" s="56">
        <f t="shared" si="30"/>
        <v>2117.5</v>
      </c>
      <c r="L100" s="56">
        <f t="shared" si="30"/>
        <v>0</v>
      </c>
      <c r="M100" s="56">
        <f t="shared" si="30"/>
        <v>0</v>
      </c>
      <c r="N100" s="56">
        <f t="shared" si="30"/>
        <v>0</v>
      </c>
      <c r="O100" s="56">
        <f t="shared" si="30"/>
        <v>0</v>
      </c>
      <c r="P100" s="193">
        <f t="shared" si="21"/>
        <v>2117.5</v>
      </c>
    </row>
    <row r="101" spans="1:16" s="38" customFormat="1" ht="45">
      <c r="A101" s="76" t="s">
        <v>142</v>
      </c>
      <c r="B101" s="52" t="s">
        <v>97</v>
      </c>
      <c r="C101" s="51" t="s">
        <v>75</v>
      </c>
      <c r="D101" s="51" t="s">
        <v>74</v>
      </c>
      <c r="E101" s="51" t="s">
        <v>175</v>
      </c>
      <c r="F101" s="51" t="s">
        <v>141</v>
      </c>
      <c r="G101" s="51"/>
      <c r="H101" s="56">
        <f t="shared" si="29"/>
        <v>2117.5</v>
      </c>
      <c r="I101" s="56">
        <f t="shared" si="29"/>
        <v>0</v>
      </c>
      <c r="J101" s="191">
        <f t="shared" si="20"/>
        <v>2117.5</v>
      </c>
      <c r="K101" s="56">
        <f t="shared" si="30"/>
        <v>2117.5</v>
      </c>
      <c r="L101" s="56">
        <f t="shared" si="30"/>
        <v>0</v>
      </c>
      <c r="M101" s="56">
        <f t="shared" si="30"/>
        <v>0</v>
      </c>
      <c r="N101" s="56">
        <f t="shared" si="30"/>
        <v>0</v>
      </c>
      <c r="O101" s="56">
        <f t="shared" si="30"/>
        <v>0</v>
      </c>
      <c r="P101" s="193">
        <f t="shared" si="21"/>
        <v>2117.5</v>
      </c>
    </row>
    <row r="102" spans="1:16" s="38" customFormat="1" ht="15.75">
      <c r="A102" s="76" t="s">
        <v>144</v>
      </c>
      <c r="B102" s="52" t="s">
        <v>97</v>
      </c>
      <c r="C102" s="51" t="s">
        <v>75</v>
      </c>
      <c r="D102" s="51" t="s">
        <v>74</v>
      </c>
      <c r="E102" s="51" t="s">
        <v>175</v>
      </c>
      <c r="F102" s="51" t="s">
        <v>143</v>
      </c>
      <c r="G102" s="51"/>
      <c r="H102" s="56">
        <f t="shared" si="29"/>
        <v>2117.5</v>
      </c>
      <c r="I102" s="56">
        <f t="shared" si="29"/>
        <v>0</v>
      </c>
      <c r="J102" s="191">
        <f t="shared" si="20"/>
        <v>2117.5</v>
      </c>
      <c r="K102" s="56">
        <f t="shared" si="30"/>
        <v>2117.5</v>
      </c>
      <c r="L102" s="56">
        <f t="shared" si="30"/>
        <v>0</v>
      </c>
      <c r="M102" s="56">
        <f t="shared" si="30"/>
        <v>0</v>
      </c>
      <c r="N102" s="56">
        <f t="shared" si="30"/>
        <v>0</v>
      </c>
      <c r="O102" s="56">
        <f t="shared" si="30"/>
        <v>0</v>
      </c>
      <c r="P102" s="193">
        <f t="shared" si="21"/>
        <v>2117.5</v>
      </c>
    </row>
    <row r="103" spans="1:16" s="38" customFormat="1" ht="15.75">
      <c r="A103" s="78" t="s">
        <v>119</v>
      </c>
      <c r="B103" s="52" t="s">
        <v>97</v>
      </c>
      <c r="C103" s="52" t="s">
        <v>75</v>
      </c>
      <c r="D103" s="51" t="s">
        <v>74</v>
      </c>
      <c r="E103" s="52" t="s">
        <v>175</v>
      </c>
      <c r="F103" s="52" t="s">
        <v>143</v>
      </c>
      <c r="G103" s="52" t="s">
        <v>103</v>
      </c>
      <c r="H103" s="58">
        <v>2117.5</v>
      </c>
      <c r="I103" s="58">
        <v>0</v>
      </c>
      <c r="J103" s="192">
        <f t="shared" si="20"/>
        <v>2117.5</v>
      </c>
      <c r="K103" s="58">
        <v>2117.5</v>
      </c>
      <c r="L103" s="58">
        <v>0</v>
      </c>
      <c r="M103" s="58">
        <v>0</v>
      </c>
      <c r="N103" s="58">
        <v>0</v>
      </c>
      <c r="O103" s="58">
        <v>0</v>
      </c>
      <c r="P103" s="197">
        <f t="shared" si="21"/>
        <v>2117.5</v>
      </c>
    </row>
    <row r="104" spans="1:16" s="32" customFormat="1" ht="45">
      <c r="A104" s="77" t="s">
        <v>176</v>
      </c>
      <c r="B104" s="51" t="s">
        <v>97</v>
      </c>
      <c r="C104" s="51" t="s">
        <v>75</v>
      </c>
      <c r="D104" s="51" t="s">
        <v>74</v>
      </c>
      <c r="E104" s="51" t="s">
        <v>273</v>
      </c>
      <c r="F104" s="51"/>
      <c r="G104" s="51"/>
      <c r="H104" s="56">
        <f aca="true" t="shared" si="31" ref="H104:I108">H105</f>
        <v>18165.6</v>
      </c>
      <c r="I104" s="56">
        <f t="shared" si="31"/>
        <v>0</v>
      </c>
      <c r="J104" s="191">
        <f t="shared" si="20"/>
        <v>18165.6</v>
      </c>
      <c r="K104" s="56">
        <f>K105</f>
        <v>18165.6</v>
      </c>
      <c r="L104" s="56" t="e">
        <f>L105</f>
        <v>#REF!</v>
      </c>
      <c r="M104" s="56" t="e">
        <f>M105</f>
        <v>#REF!</v>
      </c>
      <c r="N104" s="56" t="e">
        <f>N105</f>
        <v>#REF!</v>
      </c>
      <c r="O104" s="56">
        <f>O105</f>
        <v>0</v>
      </c>
      <c r="P104" s="193">
        <f t="shared" si="21"/>
        <v>18165.6</v>
      </c>
    </row>
    <row r="105" spans="1:16" s="32" customFormat="1" ht="60">
      <c r="A105" s="77" t="s">
        <v>177</v>
      </c>
      <c r="B105" s="51" t="s">
        <v>97</v>
      </c>
      <c r="C105" s="51" t="s">
        <v>75</v>
      </c>
      <c r="D105" s="51" t="s">
        <v>74</v>
      </c>
      <c r="E105" s="51" t="s">
        <v>275</v>
      </c>
      <c r="F105" s="51"/>
      <c r="G105" s="51"/>
      <c r="H105" s="56">
        <f t="shared" si="31"/>
        <v>18165.6</v>
      </c>
      <c r="I105" s="56">
        <f t="shared" si="31"/>
        <v>0</v>
      </c>
      <c r="J105" s="191">
        <f t="shared" si="20"/>
        <v>18165.6</v>
      </c>
      <c r="K105" s="56">
        <f>K106</f>
        <v>18165.6</v>
      </c>
      <c r="L105" s="56" t="e">
        <f>#REF!+L106</f>
        <v>#REF!</v>
      </c>
      <c r="M105" s="56" t="e">
        <f>#REF!+M106</f>
        <v>#REF!</v>
      </c>
      <c r="N105" s="56" t="e">
        <f>#REF!+N106</f>
        <v>#REF!</v>
      </c>
      <c r="O105" s="56">
        <f>O106</f>
        <v>0</v>
      </c>
      <c r="P105" s="193">
        <f t="shared" si="21"/>
        <v>18165.6</v>
      </c>
    </row>
    <row r="106" spans="1:16" s="32" customFormat="1" ht="15.75">
      <c r="A106" s="137" t="s">
        <v>312</v>
      </c>
      <c r="B106" s="51" t="s">
        <v>97</v>
      </c>
      <c r="C106" s="51" t="s">
        <v>75</v>
      </c>
      <c r="D106" s="51" t="s">
        <v>74</v>
      </c>
      <c r="E106" s="51" t="s">
        <v>437</v>
      </c>
      <c r="F106" s="51"/>
      <c r="G106" s="51"/>
      <c r="H106" s="56">
        <f t="shared" si="31"/>
        <v>18165.6</v>
      </c>
      <c r="I106" s="56">
        <f t="shared" si="31"/>
        <v>0</v>
      </c>
      <c r="J106" s="191">
        <f t="shared" si="20"/>
        <v>18165.6</v>
      </c>
      <c r="K106" s="56">
        <f aca="true" t="shared" si="32" ref="K106:O108">K107</f>
        <v>18165.6</v>
      </c>
      <c r="L106" s="56">
        <f t="shared" si="32"/>
        <v>0</v>
      </c>
      <c r="M106" s="56">
        <f t="shared" si="32"/>
        <v>0</v>
      </c>
      <c r="N106" s="56">
        <f t="shared" si="32"/>
        <v>0</v>
      </c>
      <c r="O106" s="56">
        <f t="shared" si="32"/>
        <v>0</v>
      </c>
      <c r="P106" s="193">
        <f t="shared" si="21"/>
        <v>18165.6</v>
      </c>
    </row>
    <row r="107" spans="1:16" s="32" customFormat="1" ht="45">
      <c r="A107" s="76" t="s">
        <v>142</v>
      </c>
      <c r="B107" s="51" t="s">
        <v>97</v>
      </c>
      <c r="C107" s="51" t="s">
        <v>75</v>
      </c>
      <c r="D107" s="51" t="s">
        <v>74</v>
      </c>
      <c r="E107" s="51" t="s">
        <v>437</v>
      </c>
      <c r="F107" s="51" t="s">
        <v>141</v>
      </c>
      <c r="G107" s="51"/>
      <c r="H107" s="56">
        <f t="shared" si="31"/>
        <v>18165.6</v>
      </c>
      <c r="I107" s="56">
        <f t="shared" si="31"/>
        <v>0</v>
      </c>
      <c r="J107" s="191">
        <f t="shared" si="20"/>
        <v>18165.6</v>
      </c>
      <c r="K107" s="56">
        <f t="shared" si="32"/>
        <v>18165.6</v>
      </c>
      <c r="L107" s="56">
        <f t="shared" si="32"/>
        <v>0</v>
      </c>
      <c r="M107" s="56">
        <f t="shared" si="32"/>
        <v>0</v>
      </c>
      <c r="N107" s="56">
        <f t="shared" si="32"/>
        <v>0</v>
      </c>
      <c r="O107" s="56">
        <f t="shared" si="32"/>
        <v>0</v>
      </c>
      <c r="P107" s="193">
        <f t="shared" si="21"/>
        <v>18165.6</v>
      </c>
    </row>
    <row r="108" spans="1:16" s="32" customFormat="1" ht="15">
      <c r="A108" s="76" t="s">
        <v>144</v>
      </c>
      <c r="B108" s="51" t="s">
        <v>97</v>
      </c>
      <c r="C108" s="51" t="s">
        <v>75</v>
      </c>
      <c r="D108" s="51" t="s">
        <v>74</v>
      </c>
      <c r="E108" s="51" t="s">
        <v>437</v>
      </c>
      <c r="F108" s="51" t="s">
        <v>143</v>
      </c>
      <c r="G108" s="51"/>
      <c r="H108" s="56">
        <f t="shared" si="31"/>
        <v>18165.6</v>
      </c>
      <c r="I108" s="56">
        <f t="shared" si="31"/>
        <v>0</v>
      </c>
      <c r="J108" s="191">
        <f t="shared" si="20"/>
        <v>18165.6</v>
      </c>
      <c r="K108" s="56">
        <f t="shared" si="32"/>
        <v>18165.6</v>
      </c>
      <c r="L108" s="56">
        <f t="shared" si="32"/>
        <v>0</v>
      </c>
      <c r="M108" s="56">
        <f t="shared" si="32"/>
        <v>0</v>
      </c>
      <c r="N108" s="56">
        <f t="shared" si="32"/>
        <v>0</v>
      </c>
      <c r="O108" s="56">
        <f t="shared" si="32"/>
        <v>0</v>
      </c>
      <c r="P108" s="193">
        <f t="shared" si="21"/>
        <v>18165.6</v>
      </c>
    </row>
    <row r="109" spans="1:16" s="32" customFormat="1" ht="15.75">
      <c r="A109" s="78" t="s">
        <v>119</v>
      </c>
      <c r="B109" s="52" t="s">
        <v>97</v>
      </c>
      <c r="C109" s="52" t="s">
        <v>75</v>
      </c>
      <c r="D109" s="52" t="s">
        <v>74</v>
      </c>
      <c r="E109" s="52" t="s">
        <v>437</v>
      </c>
      <c r="F109" s="52" t="s">
        <v>143</v>
      </c>
      <c r="G109" s="52" t="s">
        <v>103</v>
      </c>
      <c r="H109" s="58">
        <v>18165.6</v>
      </c>
      <c r="I109" s="58">
        <v>0</v>
      </c>
      <c r="J109" s="192">
        <f t="shared" si="20"/>
        <v>18165.6</v>
      </c>
      <c r="K109" s="58">
        <v>18165.6</v>
      </c>
      <c r="L109" s="58">
        <v>0</v>
      </c>
      <c r="M109" s="58">
        <v>0</v>
      </c>
      <c r="N109" s="58">
        <v>0</v>
      </c>
      <c r="O109" s="58">
        <v>0</v>
      </c>
      <c r="P109" s="197">
        <f t="shared" si="21"/>
        <v>18165.6</v>
      </c>
    </row>
    <row r="110" spans="1:16" s="32" customFormat="1" ht="28.5">
      <c r="A110" s="79" t="s">
        <v>62</v>
      </c>
      <c r="B110" s="53" t="s">
        <v>97</v>
      </c>
      <c r="C110" s="53" t="s">
        <v>75</v>
      </c>
      <c r="D110" s="53" t="s">
        <v>75</v>
      </c>
      <c r="E110" s="53"/>
      <c r="F110" s="53"/>
      <c r="G110" s="53"/>
      <c r="H110" s="55">
        <f aca="true" t="shared" si="33" ref="H110:I116">H111</f>
        <v>2000</v>
      </c>
      <c r="I110" s="55">
        <f t="shared" si="33"/>
        <v>0</v>
      </c>
      <c r="J110" s="190">
        <f t="shared" si="20"/>
        <v>2000</v>
      </c>
      <c r="K110" s="55">
        <f aca="true" t="shared" si="34" ref="K110:O112">K111</f>
        <v>2000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>
        <f t="shared" si="34"/>
        <v>0</v>
      </c>
      <c r="P110" s="113">
        <f t="shared" si="21"/>
        <v>2000</v>
      </c>
    </row>
    <row r="111" spans="1:16" s="32" customFormat="1" ht="45">
      <c r="A111" s="76" t="s">
        <v>186</v>
      </c>
      <c r="B111" s="51" t="s">
        <v>97</v>
      </c>
      <c r="C111" s="51" t="s">
        <v>75</v>
      </c>
      <c r="D111" s="51" t="s">
        <v>75</v>
      </c>
      <c r="E111" s="51" t="s">
        <v>289</v>
      </c>
      <c r="F111" s="51"/>
      <c r="G111" s="51"/>
      <c r="H111" s="56">
        <f t="shared" si="33"/>
        <v>2000</v>
      </c>
      <c r="I111" s="56">
        <f t="shared" si="33"/>
        <v>0</v>
      </c>
      <c r="J111" s="191">
        <f t="shared" si="20"/>
        <v>2000</v>
      </c>
      <c r="K111" s="56">
        <f t="shared" si="34"/>
        <v>2000</v>
      </c>
      <c r="L111" s="56" t="e">
        <f t="shared" si="34"/>
        <v>#REF!</v>
      </c>
      <c r="M111" s="56" t="e">
        <f t="shared" si="34"/>
        <v>#REF!</v>
      </c>
      <c r="N111" s="56" t="e">
        <f t="shared" si="34"/>
        <v>#REF!</v>
      </c>
      <c r="O111" s="56">
        <f t="shared" si="34"/>
        <v>0</v>
      </c>
      <c r="P111" s="193">
        <f t="shared" si="21"/>
        <v>2000</v>
      </c>
    </row>
    <row r="112" spans="1:16" s="32" customFormat="1" ht="45">
      <c r="A112" s="77" t="s">
        <v>172</v>
      </c>
      <c r="B112" s="51" t="s">
        <v>97</v>
      </c>
      <c r="C112" s="51" t="s">
        <v>75</v>
      </c>
      <c r="D112" s="51" t="s">
        <v>75</v>
      </c>
      <c r="E112" s="51" t="s">
        <v>27</v>
      </c>
      <c r="F112" s="51"/>
      <c r="G112" s="51"/>
      <c r="H112" s="56">
        <f t="shared" si="33"/>
        <v>2000</v>
      </c>
      <c r="I112" s="56">
        <f t="shared" si="33"/>
        <v>0</v>
      </c>
      <c r="J112" s="191">
        <f t="shared" si="20"/>
        <v>2000</v>
      </c>
      <c r="K112" s="56">
        <f t="shared" si="34"/>
        <v>2000</v>
      </c>
      <c r="L112" s="57" t="e">
        <f t="shared" si="34"/>
        <v>#REF!</v>
      </c>
      <c r="M112" s="57" t="e">
        <f t="shared" si="34"/>
        <v>#REF!</v>
      </c>
      <c r="N112" s="57" t="e">
        <f t="shared" si="34"/>
        <v>#REF!</v>
      </c>
      <c r="O112" s="56">
        <f t="shared" si="34"/>
        <v>0</v>
      </c>
      <c r="P112" s="193">
        <f t="shared" si="21"/>
        <v>2000</v>
      </c>
    </row>
    <row r="113" spans="1:16" s="32" customFormat="1" ht="30">
      <c r="A113" s="83" t="s">
        <v>449</v>
      </c>
      <c r="B113" s="51" t="s">
        <v>97</v>
      </c>
      <c r="C113" s="51" t="s">
        <v>75</v>
      </c>
      <c r="D113" s="51" t="s">
        <v>75</v>
      </c>
      <c r="E113" s="51" t="s">
        <v>178</v>
      </c>
      <c r="F113" s="51"/>
      <c r="G113" s="51"/>
      <c r="H113" s="56">
        <f t="shared" si="33"/>
        <v>2000</v>
      </c>
      <c r="I113" s="56">
        <f t="shared" si="33"/>
        <v>0</v>
      </c>
      <c r="J113" s="191">
        <f t="shared" si="20"/>
        <v>2000</v>
      </c>
      <c r="K113" s="56">
        <f>K114</f>
        <v>2000</v>
      </c>
      <c r="L113" s="56" t="e">
        <f>#REF!+L114</f>
        <v>#REF!</v>
      </c>
      <c r="M113" s="56" t="e">
        <f>#REF!+M114</f>
        <v>#REF!</v>
      </c>
      <c r="N113" s="56" t="e">
        <f>#REF!+N114</f>
        <v>#REF!</v>
      </c>
      <c r="O113" s="56">
        <f>O114</f>
        <v>0</v>
      </c>
      <c r="P113" s="193">
        <f t="shared" si="21"/>
        <v>2000</v>
      </c>
    </row>
    <row r="114" spans="1:16" s="32" customFormat="1" ht="15.75">
      <c r="A114" s="77" t="s">
        <v>312</v>
      </c>
      <c r="B114" s="51" t="s">
        <v>97</v>
      </c>
      <c r="C114" s="51" t="s">
        <v>75</v>
      </c>
      <c r="D114" s="51" t="s">
        <v>75</v>
      </c>
      <c r="E114" s="51" t="s">
        <v>438</v>
      </c>
      <c r="F114" s="51"/>
      <c r="G114" s="51"/>
      <c r="H114" s="56">
        <f t="shared" si="33"/>
        <v>2000</v>
      </c>
      <c r="I114" s="56">
        <f t="shared" si="33"/>
        <v>0</v>
      </c>
      <c r="J114" s="191">
        <f t="shared" si="20"/>
        <v>2000</v>
      </c>
      <c r="K114" s="56">
        <f aca="true" t="shared" si="35" ref="K114:O116">K115</f>
        <v>2000</v>
      </c>
      <c r="L114" s="56">
        <f t="shared" si="35"/>
        <v>0</v>
      </c>
      <c r="M114" s="56">
        <f t="shared" si="35"/>
        <v>0</v>
      </c>
      <c r="N114" s="56">
        <f t="shared" si="35"/>
        <v>0</v>
      </c>
      <c r="O114" s="56">
        <f t="shared" si="35"/>
        <v>0</v>
      </c>
      <c r="P114" s="193">
        <f t="shared" si="21"/>
        <v>2000</v>
      </c>
    </row>
    <row r="115" spans="1:16" s="32" customFormat="1" ht="30">
      <c r="A115" s="76" t="s">
        <v>152</v>
      </c>
      <c r="B115" s="51" t="s">
        <v>97</v>
      </c>
      <c r="C115" s="51" t="s">
        <v>75</v>
      </c>
      <c r="D115" s="51" t="s">
        <v>75</v>
      </c>
      <c r="E115" s="51" t="s">
        <v>438</v>
      </c>
      <c r="F115" s="51" t="s">
        <v>151</v>
      </c>
      <c r="G115" s="51"/>
      <c r="H115" s="56">
        <f t="shared" si="33"/>
        <v>2000</v>
      </c>
      <c r="I115" s="56">
        <f t="shared" si="33"/>
        <v>0</v>
      </c>
      <c r="J115" s="191">
        <f t="shared" si="20"/>
        <v>2000</v>
      </c>
      <c r="K115" s="56">
        <f t="shared" si="35"/>
        <v>2000</v>
      </c>
      <c r="L115" s="56">
        <f t="shared" si="35"/>
        <v>0</v>
      </c>
      <c r="M115" s="56">
        <f t="shared" si="35"/>
        <v>0</v>
      </c>
      <c r="N115" s="56">
        <f t="shared" si="35"/>
        <v>0</v>
      </c>
      <c r="O115" s="56">
        <f t="shared" si="35"/>
        <v>0</v>
      </c>
      <c r="P115" s="193">
        <f t="shared" si="21"/>
        <v>2000</v>
      </c>
    </row>
    <row r="116" spans="1:16" s="32" customFormat="1" ht="30">
      <c r="A116" s="76" t="s">
        <v>233</v>
      </c>
      <c r="B116" s="51" t="s">
        <v>97</v>
      </c>
      <c r="C116" s="51" t="s">
        <v>75</v>
      </c>
      <c r="D116" s="51" t="s">
        <v>75</v>
      </c>
      <c r="E116" s="51" t="s">
        <v>438</v>
      </c>
      <c r="F116" s="51" t="s">
        <v>155</v>
      </c>
      <c r="G116" s="51"/>
      <c r="H116" s="56">
        <f t="shared" si="33"/>
        <v>2000</v>
      </c>
      <c r="I116" s="56">
        <f t="shared" si="33"/>
        <v>0</v>
      </c>
      <c r="J116" s="191">
        <f t="shared" si="20"/>
        <v>2000</v>
      </c>
      <c r="K116" s="56">
        <f t="shared" si="35"/>
        <v>2000</v>
      </c>
      <c r="L116" s="56">
        <f t="shared" si="35"/>
        <v>0</v>
      </c>
      <c r="M116" s="56">
        <f t="shared" si="35"/>
        <v>0</v>
      </c>
      <c r="N116" s="56">
        <f t="shared" si="35"/>
        <v>0</v>
      </c>
      <c r="O116" s="56">
        <f t="shared" si="35"/>
        <v>0</v>
      </c>
      <c r="P116" s="193">
        <f t="shared" si="21"/>
        <v>2000</v>
      </c>
    </row>
    <row r="117" spans="1:16" s="32" customFormat="1" ht="15.75">
      <c r="A117" s="78" t="s">
        <v>119</v>
      </c>
      <c r="B117" s="52" t="s">
        <v>97</v>
      </c>
      <c r="C117" s="52" t="s">
        <v>75</v>
      </c>
      <c r="D117" s="52" t="s">
        <v>75</v>
      </c>
      <c r="E117" s="52" t="s">
        <v>438</v>
      </c>
      <c r="F117" s="52" t="s">
        <v>155</v>
      </c>
      <c r="G117" s="52" t="s">
        <v>103</v>
      </c>
      <c r="H117" s="58">
        <v>2000</v>
      </c>
      <c r="I117" s="58">
        <v>0</v>
      </c>
      <c r="J117" s="192">
        <f t="shared" si="20"/>
        <v>2000</v>
      </c>
      <c r="K117" s="58">
        <v>2000</v>
      </c>
      <c r="L117" s="58">
        <v>0</v>
      </c>
      <c r="M117" s="58">
        <v>0</v>
      </c>
      <c r="N117" s="58">
        <v>0</v>
      </c>
      <c r="O117" s="58">
        <v>0</v>
      </c>
      <c r="P117" s="197">
        <f t="shared" si="21"/>
        <v>2000</v>
      </c>
    </row>
    <row r="118" spans="1:16" s="32" customFormat="1" ht="15">
      <c r="A118" s="79" t="s">
        <v>63</v>
      </c>
      <c r="B118" s="53" t="s">
        <v>97</v>
      </c>
      <c r="C118" s="53" t="s">
        <v>75</v>
      </c>
      <c r="D118" s="53" t="s">
        <v>70</v>
      </c>
      <c r="E118" s="53"/>
      <c r="F118" s="53"/>
      <c r="G118" s="53"/>
      <c r="H118" s="55">
        <f>H119+H140</f>
        <v>20229.1</v>
      </c>
      <c r="I118" s="55">
        <f>I119+I140</f>
        <v>0</v>
      </c>
      <c r="J118" s="190">
        <f t="shared" si="20"/>
        <v>20229.1</v>
      </c>
      <c r="K118" s="55">
        <f>K119+K140</f>
        <v>20229.1</v>
      </c>
      <c r="L118" s="55">
        <f>L119+L140</f>
        <v>0</v>
      </c>
      <c r="M118" s="55">
        <f>M119+M140</f>
        <v>0</v>
      </c>
      <c r="N118" s="55">
        <f>N119+N140</f>
        <v>0</v>
      </c>
      <c r="O118" s="55">
        <f>O119+O140</f>
        <v>0</v>
      </c>
      <c r="P118" s="113">
        <f t="shared" si="21"/>
        <v>20229.1</v>
      </c>
    </row>
    <row r="119" spans="1:16" s="32" customFormat="1" ht="15">
      <c r="A119" s="76" t="s">
        <v>37</v>
      </c>
      <c r="B119" s="51" t="s">
        <v>97</v>
      </c>
      <c r="C119" s="51" t="s">
        <v>75</v>
      </c>
      <c r="D119" s="51" t="s">
        <v>70</v>
      </c>
      <c r="E119" s="51" t="s">
        <v>283</v>
      </c>
      <c r="F119" s="51"/>
      <c r="G119" s="51"/>
      <c r="H119" s="56">
        <f>H120+H130</f>
        <v>14110</v>
      </c>
      <c r="I119" s="56">
        <f>I120+I130</f>
        <v>0</v>
      </c>
      <c r="J119" s="191">
        <f t="shared" si="20"/>
        <v>14110</v>
      </c>
      <c r="K119" s="56">
        <f>K120+K130</f>
        <v>14110</v>
      </c>
      <c r="L119" s="56">
        <f>L120+L130</f>
        <v>0</v>
      </c>
      <c r="M119" s="56">
        <f>M120+M130</f>
        <v>0</v>
      </c>
      <c r="N119" s="56">
        <f>N120+N130</f>
        <v>0</v>
      </c>
      <c r="O119" s="56">
        <f>O120+O130</f>
        <v>0</v>
      </c>
      <c r="P119" s="193">
        <f t="shared" si="21"/>
        <v>14110</v>
      </c>
    </row>
    <row r="120" spans="1:16" s="32" customFormat="1" ht="30">
      <c r="A120" s="76" t="s">
        <v>132</v>
      </c>
      <c r="B120" s="51" t="s">
        <v>97</v>
      </c>
      <c r="C120" s="51" t="s">
        <v>75</v>
      </c>
      <c r="D120" s="51" t="s">
        <v>70</v>
      </c>
      <c r="E120" s="51" t="s">
        <v>284</v>
      </c>
      <c r="F120" s="51"/>
      <c r="G120" s="51"/>
      <c r="H120" s="56">
        <f>H121+H124+H127</f>
        <v>6642.2</v>
      </c>
      <c r="I120" s="56">
        <f>I121+I124+I127</f>
        <v>0</v>
      </c>
      <c r="J120" s="191">
        <f t="shared" si="20"/>
        <v>6642.2</v>
      </c>
      <c r="K120" s="56">
        <f>K121+K124+K127</f>
        <v>6642.2</v>
      </c>
      <c r="L120" s="56">
        <f>L121+L124+L127</f>
        <v>0</v>
      </c>
      <c r="M120" s="56">
        <f>M121+M124+M127</f>
        <v>0</v>
      </c>
      <c r="N120" s="56">
        <f>N121+N124+N127</f>
        <v>0</v>
      </c>
      <c r="O120" s="56">
        <f>O121+O124+O127</f>
        <v>0</v>
      </c>
      <c r="P120" s="193">
        <f t="shared" si="21"/>
        <v>6642.2</v>
      </c>
    </row>
    <row r="121" spans="1:16" s="32" customFormat="1" ht="90">
      <c r="A121" s="76" t="s">
        <v>267</v>
      </c>
      <c r="B121" s="51" t="s">
        <v>97</v>
      </c>
      <c r="C121" s="51" t="s">
        <v>75</v>
      </c>
      <c r="D121" s="51" t="s">
        <v>70</v>
      </c>
      <c r="E121" s="51" t="s">
        <v>284</v>
      </c>
      <c r="F121" s="51" t="s">
        <v>133</v>
      </c>
      <c r="G121" s="51"/>
      <c r="H121" s="56">
        <f>H122</f>
        <v>6238</v>
      </c>
      <c r="I121" s="56">
        <f>I122</f>
        <v>0</v>
      </c>
      <c r="J121" s="191">
        <f t="shared" si="20"/>
        <v>6238</v>
      </c>
      <c r="K121" s="56">
        <f aca="true" t="shared" si="36" ref="K121:O122">K122</f>
        <v>6238</v>
      </c>
      <c r="L121" s="57">
        <f t="shared" si="36"/>
        <v>0</v>
      </c>
      <c r="M121" s="57">
        <f t="shared" si="36"/>
        <v>0</v>
      </c>
      <c r="N121" s="57">
        <f t="shared" si="36"/>
        <v>0</v>
      </c>
      <c r="O121" s="56">
        <f t="shared" si="36"/>
        <v>0</v>
      </c>
      <c r="P121" s="193">
        <f t="shared" si="21"/>
        <v>6238</v>
      </c>
    </row>
    <row r="122" spans="1:16" s="32" customFormat="1" ht="30">
      <c r="A122" s="76" t="s">
        <v>137</v>
      </c>
      <c r="B122" s="51" t="s">
        <v>97</v>
      </c>
      <c r="C122" s="51" t="s">
        <v>75</v>
      </c>
      <c r="D122" s="51" t="s">
        <v>70</v>
      </c>
      <c r="E122" s="51" t="s">
        <v>284</v>
      </c>
      <c r="F122" s="51" t="s">
        <v>134</v>
      </c>
      <c r="G122" s="51"/>
      <c r="H122" s="56">
        <f>H123</f>
        <v>6238</v>
      </c>
      <c r="I122" s="56">
        <f>I123</f>
        <v>0</v>
      </c>
      <c r="J122" s="191">
        <f t="shared" si="20"/>
        <v>6238</v>
      </c>
      <c r="K122" s="56">
        <f t="shared" si="36"/>
        <v>6238</v>
      </c>
      <c r="L122" s="57">
        <f t="shared" si="36"/>
        <v>0</v>
      </c>
      <c r="M122" s="57">
        <f t="shared" si="36"/>
        <v>0</v>
      </c>
      <c r="N122" s="57">
        <f t="shared" si="36"/>
        <v>0</v>
      </c>
      <c r="O122" s="56">
        <f t="shared" si="36"/>
        <v>0</v>
      </c>
      <c r="P122" s="193">
        <f t="shared" si="21"/>
        <v>6238</v>
      </c>
    </row>
    <row r="123" spans="1:16" s="32" customFormat="1" ht="15.75">
      <c r="A123" s="78" t="s">
        <v>119</v>
      </c>
      <c r="B123" s="52" t="s">
        <v>97</v>
      </c>
      <c r="C123" s="52" t="s">
        <v>75</v>
      </c>
      <c r="D123" s="52" t="s">
        <v>70</v>
      </c>
      <c r="E123" s="52" t="s">
        <v>284</v>
      </c>
      <c r="F123" s="52" t="s">
        <v>134</v>
      </c>
      <c r="G123" s="52" t="s">
        <v>103</v>
      </c>
      <c r="H123" s="58">
        <v>6238</v>
      </c>
      <c r="I123" s="58">
        <v>0</v>
      </c>
      <c r="J123" s="192">
        <f t="shared" si="20"/>
        <v>6238</v>
      </c>
      <c r="K123" s="58">
        <v>6238</v>
      </c>
      <c r="L123" s="58">
        <v>0</v>
      </c>
      <c r="M123" s="58">
        <v>0</v>
      </c>
      <c r="N123" s="58">
        <v>0</v>
      </c>
      <c r="O123" s="58">
        <v>0</v>
      </c>
      <c r="P123" s="197">
        <f t="shared" si="21"/>
        <v>6238</v>
      </c>
    </row>
    <row r="124" spans="1:16" s="32" customFormat="1" ht="30">
      <c r="A124" s="76" t="s">
        <v>135</v>
      </c>
      <c r="B124" s="51" t="s">
        <v>97</v>
      </c>
      <c r="C124" s="51" t="s">
        <v>75</v>
      </c>
      <c r="D124" s="51" t="s">
        <v>70</v>
      </c>
      <c r="E124" s="51" t="s">
        <v>284</v>
      </c>
      <c r="F124" s="51" t="s">
        <v>136</v>
      </c>
      <c r="G124" s="51"/>
      <c r="H124" s="56">
        <f>H125</f>
        <v>389.2</v>
      </c>
      <c r="I124" s="56">
        <f>I125</f>
        <v>0</v>
      </c>
      <c r="J124" s="191">
        <f t="shared" si="20"/>
        <v>389.2</v>
      </c>
      <c r="K124" s="56">
        <f aca="true" t="shared" si="37" ref="K124:O125">K125</f>
        <v>389.2</v>
      </c>
      <c r="L124" s="57">
        <f t="shared" si="37"/>
        <v>0</v>
      </c>
      <c r="M124" s="57">
        <f t="shared" si="37"/>
        <v>0</v>
      </c>
      <c r="N124" s="57">
        <f t="shared" si="37"/>
        <v>0</v>
      </c>
      <c r="O124" s="56">
        <f t="shared" si="37"/>
        <v>0</v>
      </c>
      <c r="P124" s="193">
        <f t="shared" si="21"/>
        <v>389.2</v>
      </c>
    </row>
    <row r="125" spans="1:16" s="32" customFormat="1" ht="30">
      <c r="A125" s="77" t="s">
        <v>139</v>
      </c>
      <c r="B125" s="51" t="s">
        <v>97</v>
      </c>
      <c r="C125" s="51" t="s">
        <v>75</v>
      </c>
      <c r="D125" s="51" t="s">
        <v>70</v>
      </c>
      <c r="E125" s="51" t="s">
        <v>284</v>
      </c>
      <c r="F125" s="51" t="s">
        <v>138</v>
      </c>
      <c r="G125" s="51"/>
      <c r="H125" s="56">
        <f>H126</f>
        <v>389.2</v>
      </c>
      <c r="I125" s="56">
        <f>I126</f>
        <v>0</v>
      </c>
      <c r="J125" s="191">
        <f t="shared" si="20"/>
        <v>389.2</v>
      </c>
      <c r="K125" s="56">
        <f t="shared" si="37"/>
        <v>389.2</v>
      </c>
      <c r="L125" s="57">
        <f t="shared" si="37"/>
        <v>0</v>
      </c>
      <c r="M125" s="57">
        <f t="shared" si="37"/>
        <v>0</v>
      </c>
      <c r="N125" s="57">
        <f t="shared" si="37"/>
        <v>0</v>
      </c>
      <c r="O125" s="56">
        <f t="shared" si="37"/>
        <v>0</v>
      </c>
      <c r="P125" s="193">
        <f t="shared" si="21"/>
        <v>389.2</v>
      </c>
    </row>
    <row r="126" spans="1:16" s="38" customFormat="1" ht="15.75">
      <c r="A126" s="78" t="s">
        <v>119</v>
      </c>
      <c r="B126" s="52" t="s">
        <v>97</v>
      </c>
      <c r="C126" s="52" t="s">
        <v>75</v>
      </c>
      <c r="D126" s="52" t="s">
        <v>70</v>
      </c>
      <c r="E126" s="52" t="s">
        <v>284</v>
      </c>
      <c r="F126" s="52" t="s">
        <v>138</v>
      </c>
      <c r="G126" s="52" t="s">
        <v>103</v>
      </c>
      <c r="H126" s="58">
        <v>389.2</v>
      </c>
      <c r="I126" s="58">
        <v>0</v>
      </c>
      <c r="J126" s="192">
        <f t="shared" si="20"/>
        <v>389.2</v>
      </c>
      <c r="K126" s="58">
        <v>389.2</v>
      </c>
      <c r="L126" s="59">
        <v>0</v>
      </c>
      <c r="M126" s="59">
        <v>0</v>
      </c>
      <c r="N126" s="59">
        <v>0</v>
      </c>
      <c r="O126" s="58">
        <v>0</v>
      </c>
      <c r="P126" s="197">
        <f t="shared" si="21"/>
        <v>389.2</v>
      </c>
    </row>
    <row r="127" spans="1:16" s="32" customFormat="1" ht="15.75">
      <c r="A127" s="77" t="s">
        <v>148</v>
      </c>
      <c r="B127" s="51" t="s">
        <v>97</v>
      </c>
      <c r="C127" s="51" t="s">
        <v>75</v>
      </c>
      <c r="D127" s="51" t="s">
        <v>70</v>
      </c>
      <c r="E127" s="51" t="s">
        <v>284</v>
      </c>
      <c r="F127" s="51" t="s">
        <v>147</v>
      </c>
      <c r="G127" s="51"/>
      <c r="H127" s="56">
        <f>H128</f>
        <v>15</v>
      </c>
      <c r="I127" s="56">
        <f>I128</f>
        <v>0</v>
      </c>
      <c r="J127" s="191">
        <f t="shared" si="20"/>
        <v>15</v>
      </c>
      <c r="K127" s="56">
        <f aca="true" t="shared" si="38" ref="K127:O128">K128</f>
        <v>15</v>
      </c>
      <c r="L127" s="56">
        <f t="shared" si="38"/>
        <v>0</v>
      </c>
      <c r="M127" s="56">
        <f t="shared" si="38"/>
        <v>0</v>
      </c>
      <c r="N127" s="56">
        <f t="shared" si="38"/>
        <v>0</v>
      </c>
      <c r="O127" s="56">
        <f t="shared" si="38"/>
        <v>0</v>
      </c>
      <c r="P127" s="193">
        <f t="shared" si="21"/>
        <v>15</v>
      </c>
    </row>
    <row r="128" spans="1:16" s="32" customFormat="1" ht="15.75">
      <c r="A128" s="77" t="s">
        <v>150</v>
      </c>
      <c r="B128" s="51" t="s">
        <v>97</v>
      </c>
      <c r="C128" s="51" t="s">
        <v>75</v>
      </c>
      <c r="D128" s="51" t="s">
        <v>70</v>
      </c>
      <c r="E128" s="51" t="s">
        <v>284</v>
      </c>
      <c r="F128" s="51" t="s">
        <v>149</v>
      </c>
      <c r="G128" s="51"/>
      <c r="H128" s="56">
        <f>H129</f>
        <v>15</v>
      </c>
      <c r="I128" s="56">
        <f>I129</f>
        <v>0</v>
      </c>
      <c r="J128" s="191">
        <f t="shared" si="20"/>
        <v>15</v>
      </c>
      <c r="K128" s="56">
        <f t="shared" si="38"/>
        <v>15</v>
      </c>
      <c r="L128" s="56">
        <f t="shared" si="38"/>
        <v>0</v>
      </c>
      <c r="M128" s="56">
        <f t="shared" si="38"/>
        <v>0</v>
      </c>
      <c r="N128" s="56">
        <f t="shared" si="38"/>
        <v>0</v>
      </c>
      <c r="O128" s="56">
        <f t="shared" si="38"/>
        <v>0</v>
      </c>
      <c r="P128" s="193">
        <f t="shared" si="21"/>
        <v>15</v>
      </c>
    </row>
    <row r="129" spans="1:16" s="32" customFormat="1" ht="15.75">
      <c r="A129" s="78" t="s">
        <v>119</v>
      </c>
      <c r="B129" s="52" t="s">
        <v>97</v>
      </c>
      <c r="C129" s="52" t="s">
        <v>75</v>
      </c>
      <c r="D129" s="52" t="s">
        <v>70</v>
      </c>
      <c r="E129" s="52" t="s">
        <v>284</v>
      </c>
      <c r="F129" s="52" t="s">
        <v>149</v>
      </c>
      <c r="G129" s="52" t="s">
        <v>103</v>
      </c>
      <c r="H129" s="58">
        <v>15</v>
      </c>
      <c r="I129" s="58">
        <v>0</v>
      </c>
      <c r="J129" s="192">
        <f t="shared" si="20"/>
        <v>15</v>
      </c>
      <c r="K129" s="58">
        <v>15</v>
      </c>
      <c r="L129" s="58">
        <v>0</v>
      </c>
      <c r="M129" s="58">
        <v>0</v>
      </c>
      <c r="N129" s="58">
        <v>0</v>
      </c>
      <c r="O129" s="58">
        <v>0</v>
      </c>
      <c r="P129" s="197">
        <f t="shared" si="21"/>
        <v>15</v>
      </c>
    </row>
    <row r="130" spans="1:16" s="32" customFormat="1" ht="45">
      <c r="A130" s="118" t="s">
        <v>180</v>
      </c>
      <c r="B130" s="110" t="s">
        <v>97</v>
      </c>
      <c r="C130" s="110" t="s">
        <v>75</v>
      </c>
      <c r="D130" s="110" t="s">
        <v>70</v>
      </c>
      <c r="E130" s="110" t="s">
        <v>160</v>
      </c>
      <c r="F130" s="110"/>
      <c r="G130" s="110"/>
      <c r="H130" s="56">
        <f>H131+H134+H137</f>
        <v>7467.8</v>
      </c>
      <c r="I130" s="56">
        <f>I131+I134+I137</f>
        <v>0</v>
      </c>
      <c r="J130" s="191">
        <f t="shared" si="20"/>
        <v>7467.8</v>
      </c>
      <c r="K130" s="56">
        <f>K131+K134+K137</f>
        <v>7467.8</v>
      </c>
      <c r="L130" s="56">
        <f>L131+L134+L137</f>
        <v>0</v>
      </c>
      <c r="M130" s="56">
        <f>M131+M134+M137</f>
        <v>0</v>
      </c>
      <c r="N130" s="56">
        <f>N131+N134+N137</f>
        <v>0</v>
      </c>
      <c r="O130" s="56">
        <f>O131+O134+O137</f>
        <v>0</v>
      </c>
      <c r="P130" s="193">
        <f t="shared" si="21"/>
        <v>7467.8</v>
      </c>
    </row>
    <row r="131" spans="1:16" s="32" customFormat="1" ht="90">
      <c r="A131" s="118" t="s">
        <v>267</v>
      </c>
      <c r="B131" s="110" t="s">
        <v>97</v>
      </c>
      <c r="C131" s="110" t="s">
        <v>75</v>
      </c>
      <c r="D131" s="110" t="s">
        <v>70</v>
      </c>
      <c r="E131" s="110" t="s">
        <v>160</v>
      </c>
      <c r="F131" s="110" t="s">
        <v>133</v>
      </c>
      <c r="G131" s="110"/>
      <c r="H131" s="56">
        <f>H132</f>
        <v>7118</v>
      </c>
      <c r="I131" s="56">
        <f>I132</f>
        <v>0</v>
      </c>
      <c r="J131" s="191">
        <f t="shared" si="20"/>
        <v>7118</v>
      </c>
      <c r="K131" s="56">
        <f aca="true" t="shared" si="39" ref="K131:O132">K132</f>
        <v>7118</v>
      </c>
      <c r="L131" s="56">
        <f t="shared" si="39"/>
        <v>0</v>
      </c>
      <c r="M131" s="56">
        <f t="shared" si="39"/>
        <v>0</v>
      </c>
      <c r="N131" s="56">
        <f t="shared" si="39"/>
        <v>0</v>
      </c>
      <c r="O131" s="56">
        <f t="shared" si="39"/>
        <v>0</v>
      </c>
      <c r="P131" s="193">
        <f t="shared" si="21"/>
        <v>7118</v>
      </c>
    </row>
    <row r="132" spans="1:16" s="32" customFormat="1" ht="30">
      <c r="A132" s="118" t="s">
        <v>146</v>
      </c>
      <c r="B132" s="110" t="s">
        <v>97</v>
      </c>
      <c r="C132" s="110" t="s">
        <v>75</v>
      </c>
      <c r="D132" s="110" t="s">
        <v>70</v>
      </c>
      <c r="E132" s="110" t="s">
        <v>160</v>
      </c>
      <c r="F132" s="110" t="s">
        <v>145</v>
      </c>
      <c r="G132" s="110"/>
      <c r="H132" s="56">
        <f>H133</f>
        <v>7118</v>
      </c>
      <c r="I132" s="56">
        <f>I133</f>
        <v>0</v>
      </c>
      <c r="J132" s="191">
        <f t="shared" si="20"/>
        <v>7118</v>
      </c>
      <c r="K132" s="56">
        <f t="shared" si="39"/>
        <v>7118</v>
      </c>
      <c r="L132" s="56">
        <f t="shared" si="39"/>
        <v>0</v>
      </c>
      <c r="M132" s="56">
        <f t="shared" si="39"/>
        <v>0</v>
      </c>
      <c r="N132" s="56">
        <f t="shared" si="39"/>
        <v>0</v>
      </c>
      <c r="O132" s="56">
        <f t="shared" si="39"/>
        <v>0</v>
      </c>
      <c r="P132" s="193">
        <f t="shared" si="21"/>
        <v>7118</v>
      </c>
    </row>
    <row r="133" spans="1:16" s="38" customFormat="1" ht="15.75">
      <c r="A133" s="121" t="s">
        <v>119</v>
      </c>
      <c r="B133" s="130" t="s">
        <v>97</v>
      </c>
      <c r="C133" s="130" t="s">
        <v>75</v>
      </c>
      <c r="D133" s="130" t="s">
        <v>70</v>
      </c>
      <c r="E133" s="130" t="s">
        <v>160</v>
      </c>
      <c r="F133" s="130" t="s">
        <v>145</v>
      </c>
      <c r="G133" s="130" t="s">
        <v>103</v>
      </c>
      <c r="H133" s="58">
        <v>7118</v>
      </c>
      <c r="I133" s="58">
        <v>0</v>
      </c>
      <c r="J133" s="192">
        <f t="shared" si="20"/>
        <v>7118</v>
      </c>
      <c r="K133" s="58">
        <v>7118</v>
      </c>
      <c r="L133" s="58">
        <v>0</v>
      </c>
      <c r="M133" s="58">
        <v>0</v>
      </c>
      <c r="N133" s="58">
        <v>0</v>
      </c>
      <c r="O133" s="58">
        <v>0</v>
      </c>
      <c r="P133" s="197">
        <f t="shared" si="21"/>
        <v>7118</v>
      </c>
    </row>
    <row r="134" spans="1:16" s="38" customFormat="1" ht="30">
      <c r="A134" s="118" t="s">
        <v>135</v>
      </c>
      <c r="B134" s="110" t="s">
        <v>97</v>
      </c>
      <c r="C134" s="110" t="s">
        <v>75</v>
      </c>
      <c r="D134" s="110" t="s">
        <v>70</v>
      </c>
      <c r="E134" s="110" t="s">
        <v>160</v>
      </c>
      <c r="F134" s="110" t="s">
        <v>136</v>
      </c>
      <c r="G134" s="110"/>
      <c r="H134" s="56">
        <f>H135</f>
        <v>319.8</v>
      </c>
      <c r="I134" s="56">
        <f>I135</f>
        <v>0</v>
      </c>
      <c r="J134" s="191">
        <f t="shared" si="20"/>
        <v>319.8</v>
      </c>
      <c r="K134" s="56">
        <f aca="true" t="shared" si="40" ref="K134:O135">K135</f>
        <v>319.8</v>
      </c>
      <c r="L134" s="56">
        <f t="shared" si="40"/>
        <v>0</v>
      </c>
      <c r="M134" s="56">
        <f t="shared" si="40"/>
        <v>0</v>
      </c>
      <c r="N134" s="56">
        <f t="shared" si="40"/>
        <v>0</v>
      </c>
      <c r="O134" s="56">
        <f t="shared" si="40"/>
        <v>0</v>
      </c>
      <c r="P134" s="193">
        <f t="shared" si="21"/>
        <v>319.8</v>
      </c>
    </row>
    <row r="135" spans="1:16" s="38" customFormat="1" ht="30">
      <c r="A135" s="87" t="s">
        <v>139</v>
      </c>
      <c r="B135" s="110" t="s">
        <v>97</v>
      </c>
      <c r="C135" s="110" t="s">
        <v>75</v>
      </c>
      <c r="D135" s="110" t="s">
        <v>70</v>
      </c>
      <c r="E135" s="110" t="s">
        <v>160</v>
      </c>
      <c r="F135" s="110" t="s">
        <v>138</v>
      </c>
      <c r="G135" s="110"/>
      <c r="H135" s="56">
        <f>H136</f>
        <v>319.8</v>
      </c>
      <c r="I135" s="56">
        <f>I136</f>
        <v>0</v>
      </c>
      <c r="J135" s="191">
        <f t="shared" si="20"/>
        <v>319.8</v>
      </c>
      <c r="K135" s="56">
        <f t="shared" si="40"/>
        <v>319.8</v>
      </c>
      <c r="L135" s="56">
        <f t="shared" si="40"/>
        <v>0</v>
      </c>
      <c r="M135" s="56">
        <f t="shared" si="40"/>
        <v>0</v>
      </c>
      <c r="N135" s="56">
        <f t="shared" si="40"/>
        <v>0</v>
      </c>
      <c r="O135" s="56">
        <f t="shared" si="40"/>
        <v>0</v>
      </c>
      <c r="P135" s="193">
        <f t="shared" si="21"/>
        <v>319.8</v>
      </c>
    </row>
    <row r="136" spans="1:16" s="38" customFormat="1" ht="15.75">
      <c r="A136" s="119" t="s">
        <v>119</v>
      </c>
      <c r="B136" s="130" t="s">
        <v>97</v>
      </c>
      <c r="C136" s="130" t="s">
        <v>75</v>
      </c>
      <c r="D136" s="130" t="s">
        <v>70</v>
      </c>
      <c r="E136" s="130" t="s">
        <v>160</v>
      </c>
      <c r="F136" s="130" t="s">
        <v>138</v>
      </c>
      <c r="G136" s="130" t="s">
        <v>103</v>
      </c>
      <c r="H136" s="58">
        <v>319.8</v>
      </c>
      <c r="I136" s="58">
        <v>0</v>
      </c>
      <c r="J136" s="191">
        <f aca="true" t="shared" si="41" ref="J136:J202">H136+I136</f>
        <v>319.8</v>
      </c>
      <c r="K136" s="58">
        <v>319.8</v>
      </c>
      <c r="L136" s="58">
        <v>0</v>
      </c>
      <c r="M136" s="58">
        <v>0</v>
      </c>
      <c r="N136" s="58">
        <v>0</v>
      </c>
      <c r="O136" s="58">
        <v>0</v>
      </c>
      <c r="P136" s="193">
        <f aca="true" t="shared" si="42" ref="P136:P202">K136+O136</f>
        <v>319.8</v>
      </c>
    </row>
    <row r="137" spans="1:16" s="38" customFormat="1" ht="15.75">
      <c r="A137" s="87" t="s">
        <v>148</v>
      </c>
      <c r="B137" s="110" t="s">
        <v>97</v>
      </c>
      <c r="C137" s="110" t="s">
        <v>75</v>
      </c>
      <c r="D137" s="110" t="s">
        <v>70</v>
      </c>
      <c r="E137" s="110" t="s">
        <v>160</v>
      </c>
      <c r="F137" s="110" t="s">
        <v>147</v>
      </c>
      <c r="G137" s="110"/>
      <c r="H137" s="56">
        <f>H138</f>
        <v>30</v>
      </c>
      <c r="I137" s="56">
        <f>I138</f>
        <v>0</v>
      </c>
      <c r="J137" s="191">
        <f t="shared" si="41"/>
        <v>30</v>
      </c>
      <c r="K137" s="56">
        <f aca="true" t="shared" si="43" ref="K137:O138">K138</f>
        <v>30</v>
      </c>
      <c r="L137" s="56">
        <f t="shared" si="43"/>
        <v>0</v>
      </c>
      <c r="M137" s="56">
        <f t="shared" si="43"/>
        <v>0</v>
      </c>
      <c r="N137" s="56">
        <f t="shared" si="43"/>
        <v>0</v>
      </c>
      <c r="O137" s="56">
        <f t="shared" si="43"/>
        <v>0</v>
      </c>
      <c r="P137" s="193">
        <f t="shared" si="42"/>
        <v>30</v>
      </c>
    </row>
    <row r="138" spans="1:16" s="38" customFormat="1" ht="15.75">
      <c r="A138" s="87" t="s">
        <v>150</v>
      </c>
      <c r="B138" s="110" t="s">
        <v>97</v>
      </c>
      <c r="C138" s="110" t="s">
        <v>75</v>
      </c>
      <c r="D138" s="110" t="s">
        <v>70</v>
      </c>
      <c r="E138" s="110" t="s">
        <v>160</v>
      </c>
      <c r="F138" s="110" t="s">
        <v>149</v>
      </c>
      <c r="G138" s="110"/>
      <c r="H138" s="56">
        <f>H139</f>
        <v>30</v>
      </c>
      <c r="I138" s="56">
        <f>I139</f>
        <v>0</v>
      </c>
      <c r="J138" s="191">
        <f t="shared" si="41"/>
        <v>30</v>
      </c>
      <c r="K138" s="56">
        <f t="shared" si="43"/>
        <v>30</v>
      </c>
      <c r="L138" s="56">
        <f t="shared" si="43"/>
        <v>0</v>
      </c>
      <c r="M138" s="56">
        <f t="shared" si="43"/>
        <v>0</v>
      </c>
      <c r="N138" s="56">
        <f t="shared" si="43"/>
        <v>0</v>
      </c>
      <c r="O138" s="56">
        <f t="shared" si="43"/>
        <v>0</v>
      </c>
      <c r="P138" s="193">
        <f t="shared" si="42"/>
        <v>30</v>
      </c>
    </row>
    <row r="139" spans="1:16" s="38" customFormat="1" ht="15.75">
      <c r="A139" s="119" t="s">
        <v>119</v>
      </c>
      <c r="B139" s="130" t="s">
        <v>97</v>
      </c>
      <c r="C139" s="130" t="s">
        <v>75</v>
      </c>
      <c r="D139" s="130" t="s">
        <v>70</v>
      </c>
      <c r="E139" s="130" t="s">
        <v>160</v>
      </c>
      <c r="F139" s="130" t="s">
        <v>149</v>
      </c>
      <c r="G139" s="130" t="s">
        <v>103</v>
      </c>
      <c r="H139" s="58">
        <v>30</v>
      </c>
      <c r="I139" s="58">
        <v>0</v>
      </c>
      <c r="J139" s="192">
        <f t="shared" si="41"/>
        <v>30</v>
      </c>
      <c r="K139" s="58">
        <v>30</v>
      </c>
      <c r="L139" s="58">
        <v>0</v>
      </c>
      <c r="M139" s="58">
        <v>0</v>
      </c>
      <c r="N139" s="58">
        <v>0</v>
      </c>
      <c r="O139" s="58">
        <v>0</v>
      </c>
      <c r="P139" s="197">
        <f t="shared" si="42"/>
        <v>30</v>
      </c>
    </row>
    <row r="140" spans="1:16" s="38" customFormat="1" ht="45">
      <c r="A140" s="76" t="s">
        <v>186</v>
      </c>
      <c r="B140" s="51" t="s">
        <v>97</v>
      </c>
      <c r="C140" s="51" t="s">
        <v>75</v>
      </c>
      <c r="D140" s="51" t="s">
        <v>70</v>
      </c>
      <c r="E140" s="51" t="s">
        <v>289</v>
      </c>
      <c r="F140" s="51"/>
      <c r="G140" s="51"/>
      <c r="H140" s="56">
        <f>H141+H153</f>
        <v>6119.1</v>
      </c>
      <c r="I140" s="56">
        <f>I141+I153</f>
        <v>0</v>
      </c>
      <c r="J140" s="191">
        <f t="shared" si="41"/>
        <v>6119.1</v>
      </c>
      <c r="K140" s="56">
        <f>K141+K153</f>
        <v>6119.1</v>
      </c>
      <c r="L140" s="56">
        <f>L141+L153</f>
        <v>0</v>
      </c>
      <c r="M140" s="56">
        <f>M141+M153</f>
        <v>0</v>
      </c>
      <c r="N140" s="56">
        <f>N141+N153</f>
        <v>0</v>
      </c>
      <c r="O140" s="56">
        <f>O141+O153</f>
        <v>0</v>
      </c>
      <c r="P140" s="193">
        <f t="shared" si="42"/>
        <v>6119.1</v>
      </c>
    </row>
    <row r="141" spans="1:16" s="40" customFormat="1" ht="60">
      <c r="A141" s="77" t="s">
        <v>181</v>
      </c>
      <c r="B141" s="51" t="s">
        <v>97</v>
      </c>
      <c r="C141" s="51" t="s">
        <v>75</v>
      </c>
      <c r="D141" s="51" t="s">
        <v>70</v>
      </c>
      <c r="E141" s="51" t="s">
        <v>24</v>
      </c>
      <c r="F141" s="51"/>
      <c r="G141" s="51"/>
      <c r="H141" s="56">
        <f>H142</f>
        <v>3619.1000000000004</v>
      </c>
      <c r="I141" s="56">
        <f>I142</f>
        <v>0</v>
      </c>
      <c r="J141" s="191">
        <f t="shared" si="41"/>
        <v>3619.1000000000004</v>
      </c>
      <c r="K141" s="56">
        <f aca="true" t="shared" si="44" ref="K141:O142">K142</f>
        <v>3619.1000000000004</v>
      </c>
      <c r="L141" s="56">
        <f t="shared" si="44"/>
        <v>0</v>
      </c>
      <c r="M141" s="56">
        <f t="shared" si="44"/>
        <v>0</v>
      </c>
      <c r="N141" s="56">
        <f t="shared" si="44"/>
        <v>0</v>
      </c>
      <c r="O141" s="56">
        <f t="shared" si="44"/>
        <v>0</v>
      </c>
      <c r="P141" s="193">
        <f t="shared" si="42"/>
        <v>3619.1000000000004</v>
      </c>
    </row>
    <row r="142" spans="1:16" s="40" customFormat="1" ht="60">
      <c r="A142" s="76" t="s">
        <v>469</v>
      </c>
      <c r="B142" s="51" t="s">
        <v>97</v>
      </c>
      <c r="C142" s="51" t="s">
        <v>75</v>
      </c>
      <c r="D142" s="51" t="s">
        <v>70</v>
      </c>
      <c r="E142" s="51" t="s">
        <v>25</v>
      </c>
      <c r="F142" s="51"/>
      <c r="G142" s="51"/>
      <c r="H142" s="56">
        <f>H143</f>
        <v>3619.1000000000004</v>
      </c>
      <c r="I142" s="56">
        <f>I143</f>
        <v>0</v>
      </c>
      <c r="J142" s="191">
        <f t="shared" si="41"/>
        <v>3619.1000000000004</v>
      </c>
      <c r="K142" s="56">
        <f t="shared" si="44"/>
        <v>3619.1000000000004</v>
      </c>
      <c r="L142" s="57">
        <f t="shared" si="44"/>
        <v>0</v>
      </c>
      <c r="M142" s="57">
        <f t="shared" si="44"/>
        <v>0</v>
      </c>
      <c r="N142" s="57">
        <f t="shared" si="44"/>
        <v>0</v>
      </c>
      <c r="O142" s="56">
        <f t="shared" si="44"/>
        <v>0</v>
      </c>
      <c r="P142" s="193">
        <f t="shared" si="42"/>
        <v>3619.1000000000004</v>
      </c>
    </row>
    <row r="143" spans="1:16" s="40" customFormat="1" ht="15.75">
      <c r="A143" s="77" t="s">
        <v>312</v>
      </c>
      <c r="B143" s="51" t="s">
        <v>97</v>
      </c>
      <c r="C143" s="51" t="s">
        <v>75</v>
      </c>
      <c r="D143" s="51" t="s">
        <v>70</v>
      </c>
      <c r="E143" s="51" t="s">
        <v>26</v>
      </c>
      <c r="F143" s="51"/>
      <c r="G143" s="51"/>
      <c r="H143" s="56">
        <f>H144+H147+H150</f>
        <v>3619.1000000000004</v>
      </c>
      <c r="I143" s="56">
        <f>I144+I147+I150</f>
        <v>0</v>
      </c>
      <c r="J143" s="191">
        <f t="shared" si="41"/>
        <v>3619.1000000000004</v>
      </c>
      <c r="K143" s="56">
        <f>K144+K147+K150</f>
        <v>3619.1000000000004</v>
      </c>
      <c r="L143" s="57">
        <f>L144+L147+L150</f>
        <v>0</v>
      </c>
      <c r="M143" s="57">
        <f>M144+M147+M150</f>
        <v>0</v>
      </c>
      <c r="N143" s="57">
        <f>N144+N147+N150</f>
        <v>0</v>
      </c>
      <c r="O143" s="56">
        <f>O144+O147+O150</f>
        <v>0</v>
      </c>
      <c r="P143" s="193">
        <f t="shared" si="42"/>
        <v>3619.1000000000004</v>
      </c>
    </row>
    <row r="144" spans="1:16" s="40" customFormat="1" ht="90">
      <c r="A144" s="76" t="s">
        <v>267</v>
      </c>
      <c r="B144" s="51" t="s">
        <v>97</v>
      </c>
      <c r="C144" s="51" t="s">
        <v>75</v>
      </c>
      <c r="D144" s="51" t="s">
        <v>70</v>
      </c>
      <c r="E144" s="51" t="s">
        <v>26</v>
      </c>
      <c r="F144" s="51" t="s">
        <v>133</v>
      </c>
      <c r="G144" s="51"/>
      <c r="H144" s="56">
        <f>H145</f>
        <v>3341.3</v>
      </c>
      <c r="I144" s="56">
        <f>I145</f>
        <v>0</v>
      </c>
      <c r="J144" s="191">
        <f t="shared" si="41"/>
        <v>3341.3</v>
      </c>
      <c r="K144" s="56">
        <f aca="true" t="shared" si="45" ref="K144:O145">K145</f>
        <v>3341.3</v>
      </c>
      <c r="L144" s="57">
        <f t="shared" si="45"/>
        <v>0</v>
      </c>
      <c r="M144" s="57">
        <f t="shared" si="45"/>
        <v>0</v>
      </c>
      <c r="N144" s="57">
        <f t="shared" si="45"/>
        <v>0</v>
      </c>
      <c r="O144" s="56">
        <f t="shared" si="45"/>
        <v>0</v>
      </c>
      <c r="P144" s="193">
        <f t="shared" si="42"/>
        <v>3341.3</v>
      </c>
    </row>
    <row r="145" spans="1:16" s="40" customFormat="1" ht="30">
      <c r="A145" s="76" t="s">
        <v>146</v>
      </c>
      <c r="B145" s="51" t="s">
        <v>97</v>
      </c>
      <c r="C145" s="51" t="s">
        <v>75</v>
      </c>
      <c r="D145" s="51" t="s">
        <v>70</v>
      </c>
      <c r="E145" s="51" t="s">
        <v>26</v>
      </c>
      <c r="F145" s="51" t="s">
        <v>145</v>
      </c>
      <c r="G145" s="51"/>
      <c r="H145" s="56">
        <f>H146</f>
        <v>3341.3</v>
      </c>
      <c r="I145" s="56">
        <f>I146</f>
        <v>0</v>
      </c>
      <c r="J145" s="191">
        <f t="shared" si="41"/>
        <v>3341.3</v>
      </c>
      <c r="K145" s="56">
        <f t="shared" si="45"/>
        <v>3341.3</v>
      </c>
      <c r="L145" s="57">
        <f t="shared" si="45"/>
        <v>0</v>
      </c>
      <c r="M145" s="57">
        <f t="shared" si="45"/>
        <v>0</v>
      </c>
      <c r="N145" s="57">
        <f t="shared" si="45"/>
        <v>0</v>
      </c>
      <c r="O145" s="56">
        <f t="shared" si="45"/>
        <v>0</v>
      </c>
      <c r="P145" s="193">
        <f t="shared" si="42"/>
        <v>3341.3</v>
      </c>
    </row>
    <row r="146" spans="1:16" s="40" customFormat="1" ht="15.75">
      <c r="A146" s="78" t="s">
        <v>119</v>
      </c>
      <c r="B146" s="52" t="s">
        <v>97</v>
      </c>
      <c r="C146" s="52" t="s">
        <v>75</v>
      </c>
      <c r="D146" s="52" t="s">
        <v>70</v>
      </c>
      <c r="E146" s="52" t="s">
        <v>26</v>
      </c>
      <c r="F146" s="52" t="s">
        <v>145</v>
      </c>
      <c r="G146" s="52" t="s">
        <v>103</v>
      </c>
      <c r="H146" s="58">
        <v>3341.3</v>
      </c>
      <c r="I146" s="58">
        <v>0</v>
      </c>
      <c r="J146" s="192">
        <f t="shared" si="41"/>
        <v>3341.3</v>
      </c>
      <c r="K146" s="58">
        <v>3341.3</v>
      </c>
      <c r="L146" s="59">
        <v>0</v>
      </c>
      <c r="M146" s="59">
        <v>0</v>
      </c>
      <c r="N146" s="59">
        <v>0</v>
      </c>
      <c r="O146" s="58">
        <v>0</v>
      </c>
      <c r="P146" s="197">
        <f t="shared" si="42"/>
        <v>3341.3</v>
      </c>
    </row>
    <row r="147" spans="1:16" s="32" customFormat="1" ht="30">
      <c r="A147" s="76" t="s">
        <v>135</v>
      </c>
      <c r="B147" s="51" t="s">
        <v>97</v>
      </c>
      <c r="C147" s="51" t="s">
        <v>75</v>
      </c>
      <c r="D147" s="51" t="s">
        <v>70</v>
      </c>
      <c r="E147" s="51" t="s">
        <v>26</v>
      </c>
      <c r="F147" s="51" t="s">
        <v>136</v>
      </c>
      <c r="G147" s="51"/>
      <c r="H147" s="56">
        <f>H148</f>
        <v>257.8</v>
      </c>
      <c r="I147" s="56">
        <f>I148</f>
        <v>0</v>
      </c>
      <c r="J147" s="191">
        <f t="shared" si="41"/>
        <v>257.8</v>
      </c>
      <c r="K147" s="56">
        <f aca="true" t="shared" si="46" ref="K147:O148">K148</f>
        <v>257.8</v>
      </c>
      <c r="L147" s="57">
        <f t="shared" si="46"/>
        <v>0</v>
      </c>
      <c r="M147" s="57">
        <f t="shared" si="46"/>
        <v>0</v>
      </c>
      <c r="N147" s="57">
        <f t="shared" si="46"/>
        <v>0</v>
      </c>
      <c r="O147" s="56">
        <f t="shared" si="46"/>
        <v>0</v>
      </c>
      <c r="P147" s="193">
        <f t="shared" si="42"/>
        <v>257.8</v>
      </c>
    </row>
    <row r="148" spans="1:16" s="32" customFormat="1" ht="30">
      <c r="A148" s="77" t="s">
        <v>139</v>
      </c>
      <c r="B148" s="51" t="s">
        <v>97</v>
      </c>
      <c r="C148" s="51" t="s">
        <v>75</v>
      </c>
      <c r="D148" s="51" t="s">
        <v>70</v>
      </c>
      <c r="E148" s="51" t="s">
        <v>26</v>
      </c>
      <c r="F148" s="51" t="s">
        <v>138</v>
      </c>
      <c r="G148" s="51"/>
      <c r="H148" s="56">
        <f>H149</f>
        <v>257.8</v>
      </c>
      <c r="I148" s="56">
        <f>I149</f>
        <v>0</v>
      </c>
      <c r="J148" s="191">
        <f t="shared" si="41"/>
        <v>257.8</v>
      </c>
      <c r="K148" s="56">
        <f t="shared" si="46"/>
        <v>257.8</v>
      </c>
      <c r="L148" s="57">
        <f t="shared" si="46"/>
        <v>0</v>
      </c>
      <c r="M148" s="57">
        <f t="shared" si="46"/>
        <v>0</v>
      </c>
      <c r="N148" s="57">
        <f t="shared" si="46"/>
        <v>0</v>
      </c>
      <c r="O148" s="56">
        <f t="shared" si="46"/>
        <v>0</v>
      </c>
      <c r="P148" s="193">
        <f t="shared" si="42"/>
        <v>257.8</v>
      </c>
    </row>
    <row r="149" spans="1:16" s="39" customFormat="1" ht="15">
      <c r="A149" s="78" t="s">
        <v>119</v>
      </c>
      <c r="B149" s="52" t="s">
        <v>97</v>
      </c>
      <c r="C149" s="52" t="s">
        <v>75</v>
      </c>
      <c r="D149" s="52" t="s">
        <v>70</v>
      </c>
      <c r="E149" s="52" t="s">
        <v>26</v>
      </c>
      <c r="F149" s="52" t="s">
        <v>138</v>
      </c>
      <c r="G149" s="52" t="s">
        <v>103</v>
      </c>
      <c r="H149" s="58">
        <v>257.8</v>
      </c>
      <c r="I149" s="58">
        <v>0</v>
      </c>
      <c r="J149" s="192">
        <f t="shared" si="41"/>
        <v>257.8</v>
      </c>
      <c r="K149" s="58">
        <v>257.8</v>
      </c>
      <c r="L149" s="59">
        <v>0</v>
      </c>
      <c r="M149" s="59">
        <v>0</v>
      </c>
      <c r="N149" s="59">
        <v>0</v>
      </c>
      <c r="O149" s="58">
        <v>0</v>
      </c>
      <c r="P149" s="197">
        <f t="shared" si="42"/>
        <v>257.8</v>
      </c>
    </row>
    <row r="150" spans="1:16" s="32" customFormat="1" ht="15.75">
      <c r="A150" s="77" t="s">
        <v>148</v>
      </c>
      <c r="B150" s="51" t="s">
        <v>97</v>
      </c>
      <c r="C150" s="51" t="s">
        <v>75</v>
      </c>
      <c r="D150" s="51" t="s">
        <v>70</v>
      </c>
      <c r="E150" s="51" t="s">
        <v>26</v>
      </c>
      <c r="F150" s="51" t="s">
        <v>147</v>
      </c>
      <c r="G150" s="51"/>
      <c r="H150" s="56">
        <f>H151</f>
        <v>20</v>
      </c>
      <c r="I150" s="56">
        <f>I151</f>
        <v>0</v>
      </c>
      <c r="J150" s="191">
        <f t="shared" si="41"/>
        <v>20</v>
      </c>
      <c r="K150" s="56">
        <f aca="true" t="shared" si="47" ref="K150:O151">K151</f>
        <v>20</v>
      </c>
      <c r="L150" s="57">
        <f t="shared" si="47"/>
        <v>0</v>
      </c>
      <c r="M150" s="57">
        <f t="shared" si="47"/>
        <v>0</v>
      </c>
      <c r="N150" s="57">
        <f t="shared" si="47"/>
        <v>0</v>
      </c>
      <c r="O150" s="56">
        <f t="shared" si="47"/>
        <v>0</v>
      </c>
      <c r="P150" s="193">
        <f t="shared" si="42"/>
        <v>20</v>
      </c>
    </row>
    <row r="151" spans="1:16" s="32" customFormat="1" ht="15.75">
      <c r="A151" s="77" t="s">
        <v>150</v>
      </c>
      <c r="B151" s="51" t="s">
        <v>97</v>
      </c>
      <c r="C151" s="51" t="s">
        <v>75</v>
      </c>
      <c r="D151" s="51" t="s">
        <v>70</v>
      </c>
      <c r="E151" s="51" t="s">
        <v>26</v>
      </c>
      <c r="F151" s="51" t="s">
        <v>149</v>
      </c>
      <c r="G151" s="51"/>
      <c r="H151" s="56">
        <f>H152</f>
        <v>20</v>
      </c>
      <c r="I151" s="56">
        <f>I152</f>
        <v>0</v>
      </c>
      <c r="J151" s="191">
        <f t="shared" si="41"/>
        <v>20</v>
      </c>
      <c r="K151" s="56">
        <f t="shared" si="47"/>
        <v>20</v>
      </c>
      <c r="L151" s="57">
        <f t="shared" si="47"/>
        <v>0</v>
      </c>
      <c r="M151" s="57">
        <f t="shared" si="47"/>
        <v>0</v>
      </c>
      <c r="N151" s="57">
        <f t="shared" si="47"/>
        <v>0</v>
      </c>
      <c r="O151" s="56">
        <f t="shared" si="47"/>
        <v>0</v>
      </c>
      <c r="P151" s="193">
        <f t="shared" si="42"/>
        <v>20</v>
      </c>
    </row>
    <row r="152" spans="1:16" s="32" customFormat="1" ht="15.75">
      <c r="A152" s="78" t="s">
        <v>119</v>
      </c>
      <c r="B152" s="52" t="s">
        <v>97</v>
      </c>
      <c r="C152" s="52" t="s">
        <v>75</v>
      </c>
      <c r="D152" s="52" t="s">
        <v>70</v>
      </c>
      <c r="E152" s="52" t="s">
        <v>26</v>
      </c>
      <c r="F152" s="52" t="s">
        <v>149</v>
      </c>
      <c r="G152" s="52" t="s">
        <v>103</v>
      </c>
      <c r="H152" s="58">
        <v>20</v>
      </c>
      <c r="I152" s="58">
        <v>0</v>
      </c>
      <c r="J152" s="192">
        <f t="shared" si="41"/>
        <v>20</v>
      </c>
      <c r="K152" s="58">
        <v>20</v>
      </c>
      <c r="L152" s="59">
        <v>0</v>
      </c>
      <c r="M152" s="59">
        <v>0</v>
      </c>
      <c r="N152" s="59">
        <v>0</v>
      </c>
      <c r="O152" s="58">
        <v>0</v>
      </c>
      <c r="P152" s="197">
        <f t="shared" si="42"/>
        <v>20</v>
      </c>
    </row>
    <row r="153" spans="1:16" s="32" customFormat="1" ht="45">
      <c r="A153" s="77" t="s">
        <v>182</v>
      </c>
      <c r="B153" s="51" t="s">
        <v>97</v>
      </c>
      <c r="C153" s="51" t="s">
        <v>75</v>
      </c>
      <c r="D153" s="51" t="s">
        <v>70</v>
      </c>
      <c r="E153" s="51" t="s">
        <v>21</v>
      </c>
      <c r="F153" s="51"/>
      <c r="G153" s="51"/>
      <c r="H153" s="56">
        <f aca="true" t="shared" si="48" ref="H153:I157">H154</f>
        <v>2500</v>
      </c>
      <c r="I153" s="56">
        <f t="shared" si="48"/>
        <v>0</v>
      </c>
      <c r="J153" s="191">
        <f t="shared" si="41"/>
        <v>2500</v>
      </c>
      <c r="K153" s="56">
        <f aca="true" t="shared" si="49" ref="K153:O157">K154</f>
        <v>2500</v>
      </c>
      <c r="L153" s="57">
        <f t="shared" si="49"/>
        <v>0</v>
      </c>
      <c r="M153" s="57">
        <f t="shared" si="49"/>
        <v>0</v>
      </c>
      <c r="N153" s="57">
        <f t="shared" si="49"/>
        <v>0</v>
      </c>
      <c r="O153" s="56">
        <f t="shared" si="49"/>
        <v>0</v>
      </c>
      <c r="P153" s="193">
        <f t="shared" si="42"/>
        <v>2500</v>
      </c>
    </row>
    <row r="154" spans="1:16" s="32" customFormat="1" ht="45">
      <c r="A154" s="77" t="s">
        <v>159</v>
      </c>
      <c r="B154" s="51" t="s">
        <v>97</v>
      </c>
      <c r="C154" s="51" t="s">
        <v>75</v>
      </c>
      <c r="D154" s="51" t="s">
        <v>70</v>
      </c>
      <c r="E154" s="51" t="s">
        <v>22</v>
      </c>
      <c r="F154" s="52"/>
      <c r="G154" s="52"/>
      <c r="H154" s="56">
        <f t="shared" si="48"/>
        <v>2500</v>
      </c>
      <c r="I154" s="56">
        <f t="shared" si="48"/>
        <v>0</v>
      </c>
      <c r="J154" s="191">
        <f t="shared" si="41"/>
        <v>2500</v>
      </c>
      <c r="K154" s="56">
        <f t="shared" si="49"/>
        <v>2500</v>
      </c>
      <c r="L154" s="57">
        <f t="shared" si="49"/>
        <v>0</v>
      </c>
      <c r="M154" s="57">
        <f t="shared" si="49"/>
        <v>0</v>
      </c>
      <c r="N154" s="57">
        <f t="shared" si="49"/>
        <v>0</v>
      </c>
      <c r="O154" s="56">
        <f t="shared" si="49"/>
        <v>0</v>
      </c>
      <c r="P154" s="193">
        <f t="shared" si="42"/>
        <v>2500</v>
      </c>
    </row>
    <row r="155" spans="1:16" s="32" customFormat="1" ht="15.75">
      <c r="A155" s="77" t="s">
        <v>312</v>
      </c>
      <c r="B155" s="51" t="s">
        <v>97</v>
      </c>
      <c r="C155" s="51" t="s">
        <v>75</v>
      </c>
      <c r="D155" s="51" t="s">
        <v>70</v>
      </c>
      <c r="E155" s="51" t="s">
        <v>23</v>
      </c>
      <c r="F155" s="52"/>
      <c r="G155" s="52"/>
      <c r="H155" s="56">
        <f t="shared" si="48"/>
        <v>2500</v>
      </c>
      <c r="I155" s="56">
        <f t="shared" si="48"/>
        <v>0</v>
      </c>
      <c r="J155" s="191">
        <f t="shared" si="41"/>
        <v>2500</v>
      </c>
      <c r="K155" s="56">
        <f t="shared" si="49"/>
        <v>2500</v>
      </c>
      <c r="L155" s="57">
        <f t="shared" si="49"/>
        <v>0</v>
      </c>
      <c r="M155" s="57">
        <f t="shared" si="49"/>
        <v>0</v>
      </c>
      <c r="N155" s="57">
        <f t="shared" si="49"/>
        <v>0</v>
      </c>
      <c r="O155" s="56">
        <f t="shared" si="49"/>
        <v>0</v>
      </c>
      <c r="P155" s="193">
        <f t="shared" si="42"/>
        <v>2500</v>
      </c>
    </row>
    <row r="156" spans="1:16" s="32" customFormat="1" ht="30">
      <c r="A156" s="76" t="s">
        <v>135</v>
      </c>
      <c r="B156" s="51" t="s">
        <v>97</v>
      </c>
      <c r="C156" s="51" t="s">
        <v>75</v>
      </c>
      <c r="D156" s="51" t="s">
        <v>70</v>
      </c>
      <c r="E156" s="51" t="s">
        <v>23</v>
      </c>
      <c r="F156" s="51" t="s">
        <v>136</v>
      </c>
      <c r="G156" s="52"/>
      <c r="H156" s="56">
        <f t="shared" si="48"/>
        <v>2500</v>
      </c>
      <c r="I156" s="56">
        <f t="shared" si="48"/>
        <v>0</v>
      </c>
      <c r="J156" s="191">
        <f t="shared" si="41"/>
        <v>2500</v>
      </c>
      <c r="K156" s="56">
        <f t="shared" si="49"/>
        <v>2500</v>
      </c>
      <c r="L156" s="57">
        <f t="shared" si="49"/>
        <v>0</v>
      </c>
      <c r="M156" s="57">
        <f t="shared" si="49"/>
        <v>0</v>
      </c>
      <c r="N156" s="57">
        <f t="shared" si="49"/>
        <v>0</v>
      </c>
      <c r="O156" s="56">
        <f t="shared" si="49"/>
        <v>0</v>
      </c>
      <c r="P156" s="193">
        <f t="shared" si="42"/>
        <v>2500</v>
      </c>
    </row>
    <row r="157" spans="1:16" s="32" customFormat="1" ht="30">
      <c r="A157" s="77" t="s">
        <v>139</v>
      </c>
      <c r="B157" s="51" t="s">
        <v>97</v>
      </c>
      <c r="C157" s="51" t="s">
        <v>75</v>
      </c>
      <c r="D157" s="51" t="s">
        <v>70</v>
      </c>
      <c r="E157" s="51" t="s">
        <v>23</v>
      </c>
      <c r="F157" s="51" t="s">
        <v>138</v>
      </c>
      <c r="G157" s="52"/>
      <c r="H157" s="56">
        <f t="shared" si="48"/>
        <v>2500</v>
      </c>
      <c r="I157" s="56">
        <f t="shared" si="48"/>
        <v>0</v>
      </c>
      <c r="J157" s="191">
        <f t="shared" si="41"/>
        <v>2500</v>
      </c>
      <c r="K157" s="56">
        <f t="shared" si="49"/>
        <v>2500</v>
      </c>
      <c r="L157" s="57">
        <f t="shared" si="49"/>
        <v>0</v>
      </c>
      <c r="M157" s="57">
        <f t="shared" si="49"/>
        <v>0</v>
      </c>
      <c r="N157" s="57">
        <f t="shared" si="49"/>
        <v>0</v>
      </c>
      <c r="O157" s="56">
        <f t="shared" si="49"/>
        <v>0</v>
      </c>
      <c r="P157" s="193">
        <f t="shared" si="42"/>
        <v>2500</v>
      </c>
    </row>
    <row r="158" spans="1:16" s="32" customFormat="1" ht="15.75">
      <c r="A158" s="78" t="s">
        <v>119</v>
      </c>
      <c r="B158" s="52" t="s">
        <v>97</v>
      </c>
      <c r="C158" s="52" t="s">
        <v>75</v>
      </c>
      <c r="D158" s="52" t="s">
        <v>70</v>
      </c>
      <c r="E158" s="52" t="s">
        <v>23</v>
      </c>
      <c r="F158" s="52" t="s">
        <v>138</v>
      </c>
      <c r="G158" s="52" t="s">
        <v>103</v>
      </c>
      <c r="H158" s="58">
        <v>2500</v>
      </c>
      <c r="I158" s="58">
        <v>0</v>
      </c>
      <c r="J158" s="192">
        <f t="shared" si="41"/>
        <v>2500</v>
      </c>
      <c r="K158" s="58">
        <v>2500</v>
      </c>
      <c r="L158" s="59">
        <v>0</v>
      </c>
      <c r="M158" s="59">
        <v>0</v>
      </c>
      <c r="N158" s="59">
        <v>0</v>
      </c>
      <c r="O158" s="58">
        <v>0</v>
      </c>
      <c r="P158" s="197">
        <f t="shared" si="42"/>
        <v>2500</v>
      </c>
    </row>
    <row r="159" spans="1:16" s="41" customFormat="1" ht="15">
      <c r="A159" s="79" t="s">
        <v>65</v>
      </c>
      <c r="B159" s="53" t="s">
        <v>97</v>
      </c>
      <c r="C159" s="53" t="s">
        <v>82</v>
      </c>
      <c r="D159" s="51"/>
      <c r="E159" s="51"/>
      <c r="F159" s="51"/>
      <c r="G159" s="51"/>
      <c r="H159" s="55">
        <f>H160</f>
        <v>12474.199999999999</v>
      </c>
      <c r="I159" s="55">
        <f>I160</f>
        <v>0</v>
      </c>
      <c r="J159" s="190">
        <f t="shared" si="41"/>
        <v>12474.199999999999</v>
      </c>
      <c r="K159" s="55">
        <f aca="true" t="shared" si="50" ref="K159:O160">K160</f>
        <v>12474.199999999999</v>
      </c>
      <c r="L159" s="55">
        <f t="shared" si="50"/>
        <v>0</v>
      </c>
      <c r="M159" s="55">
        <f t="shared" si="50"/>
        <v>0</v>
      </c>
      <c r="N159" s="55">
        <f t="shared" si="50"/>
        <v>0</v>
      </c>
      <c r="O159" s="55">
        <f t="shared" si="50"/>
        <v>0</v>
      </c>
      <c r="P159" s="113">
        <f t="shared" si="42"/>
        <v>12474.199999999999</v>
      </c>
    </row>
    <row r="160" spans="1:16" s="32" customFormat="1" ht="15">
      <c r="A160" s="79" t="s">
        <v>124</v>
      </c>
      <c r="B160" s="53" t="s">
        <v>97</v>
      </c>
      <c r="C160" s="53" t="s">
        <v>82</v>
      </c>
      <c r="D160" s="53" t="s">
        <v>71</v>
      </c>
      <c r="E160" s="53"/>
      <c r="F160" s="53"/>
      <c r="G160" s="53"/>
      <c r="H160" s="55">
        <f>H161</f>
        <v>12474.199999999999</v>
      </c>
      <c r="I160" s="55">
        <f>I161</f>
        <v>0</v>
      </c>
      <c r="J160" s="190">
        <f t="shared" si="41"/>
        <v>12474.199999999999</v>
      </c>
      <c r="K160" s="55">
        <f t="shared" si="50"/>
        <v>12474.199999999999</v>
      </c>
      <c r="L160" s="55">
        <f t="shared" si="50"/>
        <v>0</v>
      </c>
      <c r="M160" s="55">
        <f t="shared" si="50"/>
        <v>0</v>
      </c>
      <c r="N160" s="55">
        <f t="shared" si="50"/>
        <v>0</v>
      </c>
      <c r="O160" s="55">
        <f t="shared" si="50"/>
        <v>0</v>
      </c>
      <c r="P160" s="113">
        <f t="shared" si="42"/>
        <v>12474.199999999999</v>
      </c>
    </row>
    <row r="161" spans="1:16" s="32" customFormat="1" ht="15">
      <c r="A161" s="76" t="s">
        <v>37</v>
      </c>
      <c r="B161" s="51" t="s">
        <v>97</v>
      </c>
      <c r="C161" s="51" t="s">
        <v>82</v>
      </c>
      <c r="D161" s="51" t="s">
        <v>71</v>
      </c>
      <c r="E161" s="51" t="s">
        <v>20</v>
      </c>
      <c r="F161" s="51"/>
      <c r="G161" s="51"/>
      <c r="H161" s="56">
        <f>H162+H169+H173</f>
        <v>12474.199999999999</v>
      </c>
      <c r="I161" s="56">
        <f>I162+I169+I173</f>
        <v>0</v>
      </c>
      <c r="J161" s="191">
        <f t="shared" si="41"/>
        <v>12474.199999999999</v>
      </c>
      <c r="K161" s="56">
        <f>K162+K169+K173</f>
        <v>12474.199999999999</v>
      </c>
      <c r="L161" s="56">
        <f>L162+L169+L173</f>
        <v>0</v>
      </c>
      <c r="M161" s="56">
        <f>M162+M169+M173</f>
        <v>0</v>
      </c>
      <c r="N161" s="56">
        <f>N162+N169+N173</f>
        <v>0</v>
      </c>
      <c r="O161" s="56">
        <f>O162+O169+O173</f>
        <v>0</v>
      </c>
      <c r="P161" s="193">
        <f t="shared" si="42"/>
        <v>12474.199999999999</v>
      </c>
    </row>
    <row r="162" spans="1:16" s="32" customFormat="1" ht="120">
      <c r="A162" s="115" t="s">
        <v>439</v>
      </c>
      <c r="B162" s="51" t="s">
        <v>97</v>
      </c>
      <c r="C162" s="51" t="s">
        <v>82</v>
      </c>
      <c r="D162" s="51" t="s">
        <v>71</v>
      </c>
      <c r="E162" s="51" t="s">
        <v>16</v>
      </c>
      <c r="F162" s="51"/>
      <c r="G162" s="51"/>
      <c r="H162" s="56">
        <f>H166+H163</f>
        <v>12263</v>
      </c>
      <c r="I162" s="56">
        <f>I166+I163</f>
        <v>0</v>
      </c>
      <c r="J162" s="191">
        <f t="shared" si="41"/>
        <v>12263</v>
      </c>
      <c r="K162" s="56">
        <f>K166+K163</f>
        <v>12263</v>
      </c>
      <c r="L162" s="56">
        <f>L166</f>
        <v>0</v>
      </c>
      <c r="M162" s="56">
        <f>M166</f>
        <v>0</v>
      </c>
      <c r="N162" s="56">
        <f>N166</f>
        <v>0</v>
      </c>
      <c r="O162" s="56">
        <f>O166+O163</f>
        <v>0</v>
      </c>
      <c r="P162" s="193">
        <f t="shared" si="42"/>
        <v>12263</v>
      </c>
    </row>
    <row r="163" spans="1:16" s="32" customFormat="1" ht="30">
      <c r="A163" s="200" t="s">
        <v>152</v>
      </c>
      <c r="B163" s="51" t="s">
        <v>97</v>
      </c>
      <c r="C163" s="51" t="s">
        <v>82</v>
      </c>
      <c r="D163" s="51" t="s">
        <v>71</v>
      </c>
      <c r="E163" s="51" t="s">
        <v>16</v>
      </c>
      <c r="F163" s="51" t="s">
        <v>151</v>
      </c>
      <c r="G163" s="51"/>
      <c r="H163" s="56">
        <f aca="true" t="shared" si="51" ref="H163:K164">H164</f>
        <v>0</v>
      </c>
      <c r="I163" s="56">
        <f t="shared" si="51"/>
        <v>12263</v>
      </c>
      <c r="J163" s="191">
        <f t="shared" si="51"/>
        <v>12263</v>
      </c>
      <c r="K163" s="56">
        <f t="shared" si="51"/>
        <v>0</v>
      </c>
      <c r="L163" s="56"/>
      <c r="M163" s="56"/>
      <c r="N163" s="56"/>
      <c r="O163" s="56">
        <f>O164</f>
        <v>12263</v>
      </c>
      <c r="P163" s="193">
        <f>P164</f>
        <v>12263</v>
      </c>
    </row>
    <row r="164" spans="1:16" s="32" customFormat="1" ht="30">
      <c r="A164" s="200" t="s">
        <v>233</v>
      </c>
      <c r="B164" s="51" t="s">
        <v>97</v>
      </c>
      <c r="C164" s="51" t="s">
        <v>82</v>
      </c>
      <c r="D164" s="51" t="s">
        <v>71</v>
      </c>
      <c r="E164" s="51" t="s">
        <v>16</v>
      </c>
      <c r="F164" s="51" t="s">
        <v>155</v>
      </c>
      <c r="G164" s="51"/>
      <c r="H164" s="56">
        <f t="shared" si="51"/>
        <v>0</v>
      </c>
      <c r="I164" s="56">
        <f t="shared" si="51"/>
        <v>12263</v>
      </c>
      <c r="J164" s="191">
        <f t="shared" si="51"/>
        <v>12263</v>
      </c>
      <c r="K164" s="56">
        <f t="shared" si="51"/>
        <v>0</v>
      </c>
      <c r="L164" s="56"/>
      <c r="M164" s="56"/>
      <c r="N164" s="56"/>
      <c r="O164" s="56">
        <f>O165</f>
        <v>12263</v>
      </c>
      <c r="P164" s="193">
        <f>P165</f>
        <v>12263</v>
      </c>
    </row>
    <row r="165" spans="1:16" s="32" customFormat="1" ht="15.75">
      <c r="A165" s="78" t="s">
        <v>120</v>
      </c>
      <c r="B165" s="52" t="s">
        <v>97</v>
      </c>
      <c r="C165" s="52" t="s">
        <v>82</v>
      </c>
      <c r="D165" s="52" t="s">
        <v>71</v>
      </c>
      <c r="E165" s="52" t="s">
        <v>16</v>
      </c>
      <c r="F165" s="52" t="s">
        <v>155</v>
      </c>
      <c r="G165" s="52" t="s">
        <v>104</v>
      </c>
      <c r="H165" s="58">
        <v>0</v>
      </c>
      <c r="I165" s="58">
        <v>12263</v>
      </c>
      <c r="J165" s="192">
        <f>H165+I165</f>
        <v>12263</v>
      </c>
      <c r="K165" s="58">
        <v>0</v>
      </c>
      <c r="L165" s="58"/>
      <c r="M165" s="58"/>
      <c r="N165" s="58"/>
      <c r="O165" s="58">
        <v>12263</v>
      </c>
      <c r="P165" s="197">
        <f>K165+O165</f>
        <v>12263</v>
      </c>
    </row>
    <row r="166" spans="1:16" s="32" customFormat="1" ht="45">
      <c r="A166" s="76" t="s">
        <v>142</v>
      </c>
      <c r="B166" s="51" t="s">
        <v>97</v>
      </c>
      <c r="C166" s="51" t="s">
        <v>82</v>
      </c>
      <c r="D166" s="51" t="s">
        <v>71</v>
      </c>
      <c r="E166" s="51" t="s">
        <v>16</v>
      </c>
      <c r="F166" s="51" t="s">
        <v>141</v>
      </c>
      <c r="G166" s="51"/>
      <c r="H166" s="56">
        <f>H167</f>
        <v>12263</v>
      </c>
      <c r="I166" s="56">
        <f>I167</f>
        <v>-12263</v>
      </c>
      <c r="J166" s="191">
        <f t="shared" si="41"/>
        <v>0</v>
      </c>
      <c r="K166" s="56">
        <f aca="true" t="shared" si="52" ref="K166:O167">K167</f>
        <v>12263</v>
      </c>
      <c r="L166" s="56">
        <f t="shared" si="52"/>
        <v>0</v>
      </c>
      <c r="M166" s="56">
        <f t="shared" si="52"/>
        <v>0</v>
      </c>
      <c r="N166" s="56">
        <f t="shared" si="52"/>
        <v>0</v>
      </c>
      <c r="O166" s="56">
        <f t="shared" si="52"/>
        <v>-12263</v>
      </c>
      <c r="P166" s="193">
        <f t="shared" si="42"/>
        <v>0</v>
      </c>
    </row>
    <row r="167" spans="1:16" s="32" customFormat="1" ht="15">
      <c r="A167" s="76" t="s">
        <v>144</v>
      </c>
      <c r="B167" s="51" t="s">
        <v>97</v>
      </c>
      <c r="C167" s="51" t="s">
        <v>82</v>
      </c>
      <c r="D167" s="51" t="s">
        <v>71</v>
      </c>
      <c r="E167" s="51" t="s">
        <v>16</v>
      </c>
      <c r="F167" s="51" t="s">
        <v>143</v>
      </c>
      <c r="G167" s="51"/>
      <c r="H167" s="56">
        <f>H168</f>
        <v>12263</v>
      </c>
      <c r="I167" s="56">
        <f>I168</f>
        <v>-12263</v>
      </c>
      <c r="J167" s="191">
        <f t="shared" si="41"/>
        <v>0</v>
      </c>
      <c r="K167" s="56">
        <f t="shared" si="52"/>
        <v>12263</v>
      </c>
      <c r="L167" s="56">
        <f t="shared" si="52"/>
        <v>0</v>
      </c>
      <c r="M167" s="56">
        <f t="shared" si="52"/>
        <v>0</v>
      </c>
      <c r="N167" s="56">
        <f t="shared" si="52"/>
        <v>0</v>
      </c>
      <c r="O167" s="56">
        <f t="shared" si="52"/>
        <v>-12263</v>
      </c>
      <c r="P167" s="193">
        <f t="shared" si="42"/>
        <v>0</v>
      </c>
    </row>
    <row r="168" spans="1:16" s="32" customFormat="1" ht="15.75">
      <c r="A168" s="78" t="s">
        <v>120</v>
      </c>
      <c r="B168" s="52" t="s">
        <v>97</v>
      </c>
      <c r="C168" s="52" t="s">
        <v>82</v>
      </c>
      <c r="D168" s="52" t="s">
        <v>71</v>
      </c>
      <c r="E168" s="52" t="s">
        <v>16</v>
      </c>
      <c r="F168" s="63" t="s">
        <v>143</v>
      </c>
      <c r="G168" s="63" t="s">
        <v>104</v>
      </c>
      <c r="H168" s="64">
        <v>12263</v>
      </c>
      <c r="I168" s="64">
        <v>-12263</v>
      </c>
      <c r="J168" s="191">
        <f t="shared" si="41"/>
        <v>0</v>
      </c>
      <c r="K168" s="64">
        <v>12263</v>
      </c>
      <c r="L168" s="64">
        <v>0</v>
      </c>
      <c r="M168" s="64">
        <v>0</v>
      </c>
      <c r="N168" s="64">
        <v>0</v>
      </c>
      <c r="O168" s="64">
        <v>-12263</v>
      </c>
      <c r="P168" s="193">
        <f t="shared" si="42"/>
        <v>0</v>
      </c>
    </row>
    <row r="169" spans="1:16" s="32" customFormat="1" ht="105">
      <c r="A169" s="77" t="s">
        <v>36</v>
      </c>
      <c r="B169" s="51" t="s">
        <v>97</v>
      </c>
      <c r="C169" s="51" t="s">
        <v>82</v>
      </c>
      <c r="D169" s="51" t="s">
        <v>71</v>
      </c>
      <c r="E169" s="51" t="s">
        <v>17</v>
      </c>
      <c r="F169" s="51"/>
      <c r="G169" s="51"/>
      <c r="H169" s="56">
        <f aca="true" t="shared" si="53" ref="H169:I171">H170</f>
        <v>186.9</v>
      </c>
      <c r="I169" s="56">
        <f t="shared" si="53"/>
        <v>0</v>
      </c>
      <c r="J169" s="191">
        <f t="shared" si="41"/>
        <v>186.9</v>
      </c>
      <c r="K169" s="56">
        <f aca="true" t="shared" si="54" ref="K169:O171">K170</f>
        <v>186.9</v>
      </c>
      <c r="L169" s="56">
        <f t="shared" si="54"/>
        <v>0</v>
      </c>
      <c r="M169" s="56">
        <f t="shared" si="54"/>
        <v>0</v>
      </c>
      <c r="N169" s="56">
        <f t="shared" si="54"/>
        <v>0</v>
      </c>
      <c r="O169" s="56">
        <f t="shared" si="54"/>
        <v>0</v>
      </c>
      <c r="P169" s="193">
        <f t="shared" si="42"/>
        <v>186.9</v>
      </c>
    </row>
    <row r="170" spans="1:16" s="32" customFormat="1" ht="30">
      <c r="A170" s="76" t="s">
        <v>152</v>
      </c>
      <c r="B170" s="51" t="s">
        <v>97</v>
      </c>
      <c r="C170" s="51" t="s">
        <v>82</v>
      </c>
      <c r="D170" s="51" t="s">
        <v>71</v>
      </c>
      <c r="E170" s="51" t="s">
        <v>17</v>
      </c>
      <c r="F170" s="51" t="s">
        <v>151</v>
      </c>
      <c r="G170" s="51"/>
      <c r="H170" s="56">
        <f t="shared" si="53"/>
        <v>186.9</v>
      </c>
      <c r="I170" s="56">
        <f t="shared" si="53"/>
        <v>0</v>
      </c>
      <c r="J170" s="191">
        <f t="shared" si="41"/>
        <v>186.9</v>
      </c>
      <c r="K170" s="56">
        <f t="shared" si="54"/>
        <v>186.9</v>
      </c>
      <c r="L170" s="56">
        <f t="shared" si="54"/>
        <v>0</v>
      </c>
      <c r="M170" s="56">
        <f t="shared" si="54"/>
        <v>0</v>
      </c>
      <c r="N170" s="56">
        <f t="shared" si="54"/>
        <v>0</v>
      </c>
      <c r="O170" s="56">
        <f t="shared" si="54"/>
        <v>0</v>
      </c>
      <c r="P170" s="193">
        <f t="shared" si="42"/>
        <v>186.9</v>
      </c>
    </row>
    <row r="171" spans="1:16" s="32" customFormat="1" ht="30">
      <c r="A171" s="76" t="s">
        <v>154</v>
      </c>
      <c r="B171" s="51" t="s">
        <v>97</v>
      </c>
      <c r="C171" s="51" t="s">
        <v>82</v>
      </c>
      <c r="D171" s="51" t="s">
        <v>71</v>
      </c>
      <c r="E171" s="51" t="s">
        <v>17</v>
      </c>
      <c r="F171" s="51" t="s">
        <v>153</v>
      </c>
      <c r="G171" s="51"/>
      <c r="H171" s="56">
        <f t="shared" si="53"/>
        <v>186.9</v>
      </c>
      <c r="I171" s="56">
        <f t="shared" si="53"/>
        <v>0</v>
      </c>
      <c r="J171" s="191">
        <f t="shared" si="41"/>
        <v>186.9</v>
      </c>
      <c r="K171" s="56">
        <f t="shared" si="54"/>
        <v>186.9</v>
      </c>
      <c r="L171" s="56">
        <f t="shared" si="54"/>
        <v>0</v>
      </c>
      <c r="M171" s="56">
        <f t="shared" si="54"/>
        <v>0</v>
      </c>
      <c r="N171" s="56">
        <f t="shared" si="54"/>
        <v>0</v>
      </c>
      <c r="O171" s="56">
        <f t="shared" si="54"/>
        <v>0</v>
      </c>
      <c r="P171" s="193">
        <f t="shared" si="42"/>
        <v>186.9</v>
      </c>
    </row>
    <row r="172" spans="1:16" s="32" customFormat="1" ht="15.75">
      <c r="A172" s="78" t="s">
        <v>120</v>
      </c>
      <c r="B172" s="52" t="s">
        <v>97</v>
      </c>
      <c r="C172" s="52" t="s">
        <v>82</v>
      </c>
      <c r="D172" s="52" t="s">
        <v>71</v>
      </c>
      <c r="E172" s="52" t="s">
        <v>17</v>
      </c>
      <c r="F172" s="52" t="s">
        <v>153</v>
      </c>
      <c r="G172" s="52" t="s">
        <v>104</v>
      </c>
      <c r="H172" s="58">
        <v>186.9</v>
      </c>
      <c r="I172" s="58">
        <v>0</v>
      </c>
      <c r="J172" s="192">
        <f t="shared" si="41"/>
        <v>186.9</v>
      </c>
      <c r="K172" s="58">
        <v>186.9</v>
      </c>
      <c r="L172" s="58">
        <v>0</v>
      </c>
      <c r="M172" s="58">
        <v>0</v>
      </c>
      <c r="N172" s="58">
        <v>0</v>
      </c>
      <c r="O172" s="58">
        <v>0</v>
      </c>
      <c r="P172" s="197">
        <f t="shared" si="42"/>
        <v>186.9</v>
      </c>
    </row>
    <row r="173" spans="1:16" s="32" customFormat="1" ht="75">
      <c r="A173" s="77" t="s">
        <v>18</v>
      </c>
      <c r="B173" s="51" t="s">
        <v>97</v>
      </c>
      <c r="C173" s="51" t="s">
        <v>82</v>
      </c>
      <c r="D173" s="51" t="s">
        <v>71</v>
      </c>
      <c r="E173" s="51" t="s">
        <v>19</v>
      </c>
      <c r="F173" s="53"/>
      <c r="G173" s="53"/>
      <c r="H173" s="56">
        <f aca="true" t="shared" si="55" ref="H173:I175">H174</f>
        <v>24.3</v>
      </c>
      <c r="I173" s="56">
        <f t="shared" si="55"/>
        <v>0</v>
      </c>
      <c r="J173" s="191">
        <f t="shared" si="41"/>
        <v>24.3</v>
      </c>
      <c r="K173" s="56">
        <f aca="true" t="shared" si="56" ref="K173:O175">K174</f>
        <v>24.3</v>
      </c>
      <c r="L173" s="56">
        <f t="shared" si="56"/>
        <v>0</v>
      </c>
      <c r="M173" s="56">
        <f t="shared" si="56"/>
        <v>0</v>
      </c>
      <c r="N173" s="56">
        <f t="shared" si="56"/>
        <v>0</v>
      </c>
      <c r="O173" s="56">
        <f t="shared" si="56"/>
        <v>0</v>
      </c>
      <c r="P173" s="193">
        <f t="shared" si="42"/>
        <v>24.3</v>
      </c>
    </row>
    <row r="174" spans="1:16" s="32" customFormat="1" ht="30">
      <c r="A174" s="76" t="s">
        <v>152</v>
      </c>
      <c r="B174" s="51" t="s">
        <v>97</v>
      </c>
      <c r="C174" s="51" t="s">
        <v>82</v>
      </c>
      <c r="D174" s="51" t="s">
        <v>71</v>
      </c>
      <c r="E174" s="51" t="s">
        <v>19</v>
      </c>
      <c r="F174" s="51" t="s">
        <v>151</v>
      </c>
      <c r="G174" s="53"/>
      <c r="H174" s="56">
        <f t="shared" si="55"/>
        <v>24.3</v>
      </c>
      <c r="I174" s="56">
        <f t="shared" si="55"/>
        <v>0</v>
      </c>
      <c r="J174" s="191">
        <f t="shared" si="41"/>
        <v>24.3</v>
      </c>
      <c r="K174" s="56">
        <f t="shared" si="56"/>
        <v>24.3</v>
      </c>
      <c r="L174" s="56">
        <f t="shared" si="56"/>
        <v>0</v>
      </c>
      <c r="M174" s="56">
        <f t="shared" si="56"/>
        <v>0</v>
      </c>
      <c r="N174" s="56">
        <f t="shared" si="56"/>
        <v>0</v>
      </c>
      <c r="O174" s="56">
        <f t="shared" si="56"/>
        <v>0</v>
      </c>
      <c r="P174" s="193">
        <f t="shared" si="42"/>
        <v>24.3</v>
      </c>
    </row>
    <row r="175" spans="1:16" s="32" customFormat="1" ht="30">
      <c r="A175" s="76" t="s">
        <v>154</v>
      </c>
      <c r="B175" s="51" t="s">
        <v>97</v>
      </c>
      <c r="C175" s="51" t="s">
        <v>82</v>
      </c>
      <c r="D175" s="51" t="s">
        <v>71</v>
      </c>
      <c r="E175" s="51" t="s">
        <v>19</v>
      </c>
      <c r="F175" s="51" t="s">
        <v>153</v>
      </c>
      <c r="G175" s="53"/>
      <c r="H175" s="56">
        <f t="shared" si="55"/>
        <v>24.3</v>
      </c>
      <c r="I175" s="56">
        <f t="shared" si="55"/>
        <v>0</v>
      </c>
      <c r="J175" s="191">
        <f t="shared" si="41"/>
        <v>24.3</v>
      </c>
      <c r="K175" s="56">
        <f t="shared" si="56"/>
        <v>24.3</v>
      </c>
      <c r="L175" s="56">
        <f t="shared" si="56"/>
        <v>0</v>
      </c>
      <c r="M175" s="56">
        <f t="shared" si="56"/>
        <v>0</v>
      </c>
      <c r="N175" s="56">
        <f t="shared" si="56"/>
        <v>0</v>
      </c>
      <c r="O175" s="56">
        <f t="shared" si="56"/>
        <v>0</v>
      </c>
      <c r="P175" s="193">
        <f t="shared" si="42"/>
        <v>24.3</v>
      </c>
    </row>
    <row r="176" spans="1:16" s="32" customFormat="1" ht="15.75">
      <c r="A176" s="78" t="s">
        <v>119</v>
      </c>
      <c r="B176" s="52" t="s">
        <v>97</v>
      </c>
      <c r="C176" s="52" t="s">
        <v>82</v>
      </c>
      <c r="D176" s="52" t="s">
        <v>71</v>
      </c>
      <c r="E176" s="52" t="s">
        <v>19</v>
      </c>
      <c r="F176" s="52" t="s">
        <v>153</v>
      </c>
      <c r="G176" s="52" t="s">
        <v>103</v>
      </c>
      <c r="H176" s="58">
        <v>24.3</v>
      </c>
      <c r="I176" s="58">
        <v>0</v>
      </c>
      <c r="J176" s="192">
        <f t="shared" si="41"/>
        <v>24.3</v>
      </c>
      <c r="K176" s="58">
        <v>24.3</v>
      </c>
      <c r="L176" s="58">
        <v>0</v>
      </c>
      <c r="M176" s="58">
        <v>0</v>
      </c>
      <c r="N176" s="58">
        <v>0</v>
      </c>
      <c r="O176" s="58">
        <v>0</v>
      </c>
      <c r="P176" s="197">
        <f t="shared" si="42"/>
        <v>24.3</v>
      </c>
    </row>
    <row r="177" spans="1:16" s="32" customFormat="1" ht="42.75">
      <c r="A177" s="79" t="s">
        <v>106</v>
      </c>
      <c r="B177" s="53" t="s">
        <v>98</v>
      </c>
      <c r="C177" s="53"/>
      <c r="D177" s="53"/>
      <c r="E177" s="53"/>
      <c r="F177" s="53"/>
      <c r="G177" s="53"/>
      <c r="H177" s="55">
        <f>H180+H200+H234+H207+H221</f>
        <v>96761.70000000001</v>
      </c>
      <c r="I177" s="55">
        <f>I180+I200+I234+I207+I221</f>
        <v>0</v>
      </c>
      <c r="J177" s="190">
        <f t="shared" si="41"/>
        <v>96761.70000000001</v>
      </c>
      <c r="K177" s="55">
        <f>K180+K200+K234+K207+K221</f>
        <v>14830.400000000001</v>
      </c>
      <c r="L177" s="55" t="e">
        <f>L180+L200+L234+L207</f>
        <v>#REF!</v>
      </c>
      <c r="M177" s="55" t="e">
        <f>M180+M200+M234+M207</f>
        <v>#REF!</v>
      </c>
      <c r="N177" s="55" t="e">
        <f>N180+N200+N234+N207</f>
        <v>#REF!</v>
      </c>
      <c r="O177" s="55">
        <f>O180+O200+O234+O207+O221</f>
        <v>0</v>
      </c>
      <c r="P177" s="113">
        <f t="shared" si="42"/>
        <v>14830.400000000001</v>
      </c>
    </row>
    <row r="178" spans="1:16" s="32" customFormat="1" ht="15">
      <c r="A178" s="79" t="s">
        <v>119</v>
      </c>
      <c r="B178" s="53" t="s">
        <v>98</v>
      </c>
      <c r="C178" s="53"/>
      <c r="D178" s="53"/>
      <c r="E178" s="53"/>
      <c r="F178" s="53"/>
      <c r="G178" s="53" t="s">
        <v>103</v>
      </c>
      <c r="H178" s="55">
        <f>H186+H189+H192+H196+H199+H206+H213+H233+H220</f>
        <v>13703.5</v>
      </c>
      <c r="I178" s="55">
        <f>I186+I189+I192+I196+I199+I206+I213+I233+I220</f>
        <v>0</v>
      </c>
      <c r="J178" s="190">
        <f t="shared" si="41"/>
        <v>13703.5</v>
      </c>
      <c r="K178" s="55">
        <f>K186+K189+K192+K196+K199+K206+K213+K233+K220</f>
        <v>9772.2</v>
      </c>
      <c r="L178" s="55" t="e">
        <f>L186+L189+L192+L196+L199+L206+L213+#REF!+#REF!</f>
        <v>#REF!</v>
      </c>
      <c r="M178" s="55" t="e">
        <f>M186+M189+M192+M196+M199+M206+M213+#REF!+#REF!</f>
        <v>#REF!</v>
      </c>
      <c r="N178" s="55" t="e">
        <f>N186+N189+N192+N196+N199+N206+N213+#REF!+#REF!</f>
        <v>#REF!</v>
      </c>
      <c r="O178" s="55">
        <f>O186+O189+O192+O196+O199+O206+O213+O233+O220</f>
        <v>0</v>
      </c>
      <c r="P178" s="113">
        <f t="shared" si="42"/>
        <v>9772.2</v>
      </c>
    </row>
    <row r="179" spans="1:16" s="32" customFormat="1" ht="15">
      <c r="A179" s="79" t="s">
        <v>120</v>
      </c>
      <c r="B179" s="53" t="s">
        <v>98</v>
      </c>
      <c r="C179" s="53"/>
      <c r="D179" s="53"/>
      <c r="E179" s="53"/>
      <c r="F179" s="53"/>
      <c r="G179" s="53" t="s">
        <v>104</v>
      </c>
      <c r="H179" s="55">
        <f>H240+H229</f>
        <v>83058.2</v>
      </c>
      <c r="I179" s="55">
        <f>I240+I229</f>
        <v>0</v>
      </c>
      <c r="J179" s="190">
        <f t="shared" si="41"/>
        <v>83058.2</v>
      </c>
      <c r="K179" s="55">
        <f>K240+K229</f>
        <v>5058.2</v>
      </c>
      <c r="L179" s="55" t="e">
        <f>#REF!+L240</f>
        <v>#REF!</v>
      </c>
      <c r="M179" s="55" t="e">
        <f>#REF!+M240</f>
        <v>#REF!</v>
      </c>
      <c r="N179" s="55" t="e">
        <f>#REF!+N240</f>
        <v>#REF!</v>
      </c>
      <c r="O179" s="55">
        <f>O240+O229</f>
        <v>0</v>
      </c>
      <c r="P179" s="113">
        <f t="shared" si="42"/>
        <v>5058.2</v>
      </c>
    </row>
    <row r="180" spans="1:16" s="32" customFormat="1" ht="15">
      <c r="A180" s="79" t="s">
        <v>125</v>
      </c>
      <c r="B180" s="53">
        <v>163</v>
      </c>
      <c r="C180" s="53" t="s">
        <v>68</v>
      </c>
      <c r="D180" s="53"/>
      <c r="E180" s="53"/>
      <c r="F180" s="51"/>
      <c r="G180" s="51"/>
      <c r="H180" s="55">
        <f>H181</f>
        <v>7106.200000000001</v>
      </c>
      <c r="I180" s="55">
        <f>I181</f>
        <v>0</v>
      </c>
      <c r="J180" s="190">
        <f t="shared" si="41"/>
        <v>7106.200000000001</v>
      </c>
      <c r="K180" s="55">
        <f aca="true" t="shared" si="57" ref="K180:O181">K181</f>
        <v>7106.200000000001</v>
      </c>
      <c r="L180" s="55">
        <f t="shared" si="57"/>
        <v>0</v>
      </c>
      <c r="M180" s="55">
        <f t="shared" si="57"/>
        <v>0</v>
      </c>
      <c r="N180" s="55">
        <f t="shared" si="57"/>
        <v>0</v>
      </c>
      <c r="O180" s="55">
        <f t="shared" si="57"/>
        <v>0</v>
      </c>
      <c r="P180" s="113">
        <f t="shared" si="42"/>
        <v>7106.200000000001</v>
      </c>
    </row>
    <row r="181" spans="1:16" s="32" customFormat="1" ht="15">
      <c r="A181" s="79" t="s">
        <v>54</v>
      </c>
      <c r="B181" s="53">
        <v>163</v>
      </c>
      <c r="C181" s="53" t="s">
        <v>68</v>
      </c>
      <c r="D181" s="53" t="s">
        <v>111</v>
      </c>
      <c r="E181" s="53"/>
      <c r="F181" s="53"/>
      <c r="G181" s="53"/>
      <c r="H181" s="55">
        <f>H182</f>
        <v>7106.200000000001</v>
      </c>
      <c r="I181" s="55">
        <f>I182</f>
        <v>0</v>
      </c>
      <c r="J181" s="190">
        <f t="shared" si="41"/>
        <v>7106.200000000001</v>
      </c>
      <c r="K181" s="55">
        <f t="shared" si="57"/>
        <v>7106.200000000001</v>
      </c>
      <c r="L181" s="55">
        <f t="shared" si="57"/>
        <v>0</v>
      </c>
      <c r="M181" s="55">
        <f t="shared" si="57"/>
        <v>0</v>
      </c>
      <c r="N181" s="55">
        <f t="shared" si="57"/>
        <v>0</v>
      </c>
      <c r="O181" s="55">
        <f t="shared" si="57"/>
        <v>0</v>
      </c>
      <c r="P181" s="113">
        <f t="shared" si="42"/>
        <v>7106.200000000001</v>
      </c>
    </row>
    <row r="182" spans="1:16" s="32" customFormat="1" ht="15">
      <c r="A182" s="76" t="s">
        <v>37</v>
      </c>
      <c r="B182" s="51" t="s">
        <v>98</v>
      </c>
      <c r="C182" s="51" t="s">
        <v>68</v>
      </c>
      <c r="D182" s="51" t="s">
        <v>111</v>
      </c>
      <c r="E182" s="51" t="s">
        <v>283</v>
      </c>
      <c r="F182" s="51"/>
      <c r="G182" s="51"/>
      <c r="H182" s="56">
        <f>H183+H193</f>
        <v>7106.200000000001</v>
      </c>
      <c r="I182" s="56">
        <f>I183+I193</f>
        <v>0</v>
      </c>
      <c r="J182" s="191">
        <f t="shared" si="41"/>
        <v>7106.200000000001</v>
      </c>
      <c r="K182" s="56">
        <f>K183+K193</f>
        <v>7106.200000000001</v>
      </c>
      <c r="L182" s="56">
        <f>L183+L193</f>
        <v>0</v>
      </c>
      <c r="M182" s="56">
        <f>M183+M193</f>
        <v>0</v>
      </c>
      <c r="N182" s="56">
        <f>N183+N193</f>
        <v>0</v>
      </c>
      <c r="O182" s="56">
        <f>O183+O193</f>
        <v>0</v>
      </c>
      <c r="P182" s="193">
        <f t="shared" si="42"/>
        <v>7106.200000000001</v>
      </c>
    </row>
    <row r="183" spans="1:16" s="32" customFormat="1" ht="30">
      <c r="A183" s="81" t="s">
        <v>132</v>
      </c>
      <c r="B183" s="51" t="s">
        <v>98</v>
      </c>
      <c r="C183" s="51" t="s">
        <v>68</v>
      </c>
      <c r="D183" s="51" t="s">
        <v>111</v>
      </c>
      <c r="E183" s="51" t="s">
        <v>284</v>
      </c>
      <c r="F183" s="51"/>
      <c r="G183" s="51"/>
      <c r="H183" s="56">
        <f>H185+H187+H190</f>
        <v>6380.1</v>
      </c>
      <c r="I183" s="56">
        <f>I185+I187+I190</f>
        <v>0</v>
      </c>
      <c r="J183" s="191">
        <f t="shared" si="41"/>
        <v>6380.1</v>
      </c>
      <c r="K183" s="56">
        <f>K185+K187+K190</f>
        <v>6380.1</v>
      </c>
      <c r="L183" s="56">
        <f>L185+L187+L190</f>
        <v>0</v>
      </c>
      <c r="M183" s="56">
        <f>M185+M187+M190</f>
        <v>0</v>
      </c>
      <c r="N183" s="56">
        <f>N185+N187+N190</f>
        <v>0</v>
      </c>
      <c r="O183" s="56">
        <f>O185+O187+O190</f>
        <v>0</v>
      </c>
      <c r="P183" s="193">
        <f t="shared" si="42"/>
        <v>6380.1</v>
      </c>
    </row>
    <row r="184" spans="1:16" s="32" customFormat="1" ht="90">
      <c r="A184" s="76" t="s">
        <v>267</v>
      </c>
      <c r="B184" s="51" t="s">
        <v>98</v>
      </c>
      <c r="C184" s="51" t="s">
        <v>68</v>
      </c>
      <c r="D184" s="51" t="s">
        <v>111</v>
      </c>
      <c r="E184" s="51" t="s">
        <v>284</v>
      </c>
      <c r="F184" s="51" t="s">
        <v>133</v>
      </c>
      <c r="G184" s="51"/>
      <c r="H184" s="56">
        <f>H185</f>
        <v>5853</v>
      </c>
      <c r="I184" s="56">
        <f>I185</f>
        <v>0</v>
      </c>
      <c r="J184" s="191">
        <f t="shared" si="41"/>
        <v>5853</v>
      </c>
      <c r="K184" s="56">
        <f aca="true" t="shared" si="58" ref="K184:O185">K185</f>
        <v>5853</v>
      </c>
      <c r="L184" s="57">
        <f t="shared" si="58"/>
        <v>0</v>
      </c>
      <c r="M184" s="57">
        <f t="shared" si="58"/>
        <v>0</v>
      </c>
      <c r="N184" s="57">
        <f t="shared" si="58"/>
        <v>0</v>
      </c>
      <c r="O184" s="56">
        <f t="shared" si="58"/>
        <v>0</v>
      </c>
      <c r="P184" s="193">
        <f t="shared" si="42"/>
        <v>5853</v>
      </c>
    </row>
    <row r="185" spans="1:16" s="32" customFormat="1" ht="30">
      <c r="A185" s="76" t="s">
        <v>137</v>
      </c>
      <c r="B185" s="51">
        <v>163</v>
      </c>
      <c r="C185" s="51" t="s">
        <v>68</v>
      </c>
      <c r="D185" s="51" t="s">
        <v>111</v>
      </c>
      <c r="E185" s="51" t="s">
        <v>284</v>
      </c>
      <c r="F185" s="51" t="s">
        <v>134</v>
      </c>
      <c r="G185" s="51"/>
      <c r="H185" s="56">
        <f>H186</f>
        <v>5853</v>
      </c>
      <c r="I185" s="56">
        <f>I186</f>
        <v>0</v>
      </c>
      <c r="J185" s="191">
        <f t="shared" si="41"/>
        <v>5853</v>
      </c>
      <c r="K185" s="56">
        <f t="shared" si="58"/>
        <v>5853</v>
      </c>
      <c r="L185" s="57">
        <f t="shared" si="58"/>
        <v>0</v>
      </c>
      <c r="M185" s="57">
        <f t="shared" si="58"/>
        <v>0</v>
      </c>
      <c r="N185" s="57">
        <f t="shared" si="58"/>
        <v>0</v>
      </c>
      <c r="O185" s="56">
        <f t="shared" si="58"/>
        <v>0</v>
      </c>
      <c r="P185" s="193">
        <f t="shared" si="42"/>
        <v>5853</v>
      </c>
    </row>
    <row r="186" spans="1:16" s="32" customFormat="1" ht="15.75">
      <c r="A186" s="78" t="s">
        <v>119</v>
      </c>
      <c r="B186" s="52">
        <v>163</v>
      </c>
      <c r="C186" s="52" t="s">
        <v>68</v>
      </c>
      <c r="D186" s="52" t="s">
        <v>111</v>
      </c>
      <c r="E186" s="52" t="s">
        <v>284</v>
      </c>
      <c r="F186" s="52" t="s">
        <v>134</v>
      </c>
      <c r="G186" s="52" t="s">
        <v>103</v>
      </c>
      <c r="H186" s="58">
        <v>5853</v>
      </c>
      <c r="I186" s="58">
        <v>0</v>
      </c>
      <c r="J186" s="192">
        <f t="shared" si="41"/>
        <v>5853</v>
      </c>
      <c r="K186" s="58">
        <v>5853</v>
      </c>
      <c r="L186" s="58">
        <v>0</v>
      </c>
      <c r="M186" s="58">
        <v>0</v>
      </c>
      <c r="N186" s="58">
        <v>0</v>
      </c>
      <c r="O186" s="58">
        <v>0</v>
      </c>
      <c r="P186" s="197">
        <f t="shared" si="42"/>
        <v>5853</v>
      </c>
    </row>
    <row r="187" spans="1:16" s="32" customFormat="1" ht="30">
      <c r="A187" s="76" t="s">
        <v>135</v>
      </c>
      <c r="B187" s="51">
        <v>163</v>
      </c>
      <c r="C187" s="51" t="s">
        <v>68</v>
      </c>
      <c r="D187" s="51" t="s">
        <v>111</v>
      </c>
      <c r="E187" s="51" t="s">
        <v>284</v>
      </c>
      <c r="F187" s="51" t="s">
        <v>136</v>
      </c>
      <c r="G187" s="51"/>
      <c r="H187" s="56">
        <f>H188</f>
        <v>523.1</v>
      </c>
      <c r="I187" s="56">
        <f>I188</f>
        <v>0</v>
      </c>
      <c r="J187" s="191">
        <f t="shared" si="41"/>
        <v>523.1</v>
      </c>
      <c r="K187" s="56">
        <f aca="true" t="shared" si="59" ref="K187:O188">K188</f>
        <v>523.1</v>
      </c>
      <c r="L187" s="57">
        <f t="shared" si="59"/>
        <v>0</v>
      </c>
      <c r="M187" s="57">
        <f t="shared" si="59"/>
        <v>0</v>
      </c>
      <c r="N187" s="57">
        <f t="shared" si="59"/>
        <v>0</v>
      </c>
      <c r="O187" s="56">
        <f t="shared" si="59"/>
        <v>0</v>
      </c>
      <c r="P187" s="193">
        <f t="shared" si="42"/>
        <v>523.1</v>
      </c>
    </row>
    <row r="188" spans="1:16" s="32" customFormat="1" ht="30">
      <c r="A188" s="77" t="s">
        <v>139</v>
      </c>
      <c r="B188" s="51">
        <v>163</v>
      </c>
      <c r="C188" s="51" t="s">
        <v>68</v>
      </c>
      <c r="D188" s="51" t="s">
        <v>111</v>
      </c>
      <c r="E188" s="51" t="s">
        <v>284</v>
      </c>
      <c r="F188" s="51" t="s">
        <v>138</v>
      </c>
      <c r="G188" s="51"/>
      <c r="H188" s="56">
        <f>H189</f>
        <v>523.1</v>
      </c>
      <c r="I188" s="56">
        <f>I189</f>
        <v>0</v>
      </c>
      <c r="J188" s="191">
        <f t="shared" si="41"/>
        <v>523.1</v>
      </c>
      <c r="K188" s="56">
        <f t="shared" si="59"/>
        <v>523.1</v>
      </c>
      <c r="L188" s="57">
        <f t="shared" si="59"/>
        <v>0</v>
      </c>
      <c r="M188" s="57">
        <f t="shared" si="59"/>
        <v>0</v>
      </c>
      <c r="N188" s="57">
        <f t="shared" si="59"/>
        <v>0</v>
      </c>
      <c r="O188" s="56">
        <f t="shared" si="59"/>
        <v>0</v>
      </c>
      <c r="P188" s="193">
        <f t="shared" si="42"/>
        <v>523.1</v>
      </c>
    </row>
    <row r="189" spans="1:16" s="32" customFormat="1" ht="15.75">
      <c r="A189" s="78" t="s">
        <v>119</v>
      </c>
      <c r="B189" s="52">
        <v>163</v>
      </c>
      <c r="C189" s="52" t="s">
        <v>68</v>
      </c>
      <c r="D189" s="52" t="s">
        <v>111</v>
      </c>
      <c r="E189" s="52" t="s">
        <v>284</v>
      </c>
      <c r="F189" s="52" t="s">
        <v>138</v>
      </c>
      <c r="G189" s="52" t="s">
        <v>103</v>
      </c>
      <c r="H189" s="58">
        <v>523.1</v>
      </c>
      <c r="I189" s="58">
        <v>0</v>
      </c>
      <c r="J189" s="192">
        <f t="shared" si="41"/>
        <v>523.1</v>
      </c>
      <c r="K189" s="58">
        <v>523.1</v>
      </c>
      <c r="L189" s="59">
        <v>0</v>
      </c>
      <c r="M189" s="59">
        <v>0</v>
      </c>
      <c r="N189" s="59">
        <v>0</v>
      </c>
      <c r="O189" s="58">
        <v>0</v>
      </c>
      <c r="P189" s="197">
        <f t="shared" si="42"/>
        <v>523.1</v>
      </c>
    </row>
    <row r="190" spans="1:16" s="32" customFormat="1" ht="15.75">
      <c r="A190" s="77" t="s">
        <v>148</v>
      </c>
      <c r="B190" s="51">
        <v>163</v>
      </c>
      <c r="C190" s="51" t="s">
        <v>68</v>
      </c>
      <c r="D190" s="51" t="s">
        <v>111</v>
      </c>
      <c r="E190" s="51" t="s">
        <v>284</v>
      </c>
      <c r="F190" s="51" t="s">
        <v>147</v>
      </c>
      <c r="G190" s="51"/>
      <c r="H190" s="56">
        <f>H191</f>
        <v>4</v>
      </c>
      <c r="I190" s="56">
        <f>I191</f>
        <v>0</v>
      </c>
      <c r="J190" s="191">
        <f t="shared" si="41"/>
        <v>4</v>
      </c>
      <c r="K190" s="56">
        <f aca="true" t="shared" si="60" ref="K190:O191">K191</f>
        <v>4</v>
      </c>
      <c r="L190" s="56">
        <f t="shared" si="60"/>
        <v>0</v>
      </c>
      <c r="M190" s="56">
        <f t="shared" si="60"/>
        <v>0</v>
      </c>
      <c r="N190" s="56">
        <f t="shared" si="60"/>
        <v>0</v>
      </c>
      <c r="O190" s="56">
        <f t="shared" si="60"/>
        <v>0</v>
      </c>
      <c r="P190" s="193">
        <f t="shared" si="42"/>
        <v>4</v>
      </c>
    </row>
    <row r="191" spans="1:16" s="32" customFormat="1" ht="15.75">
      <c r="A191" s="77" t="s">
        <v>150</v>
      </c>
      <c r="B191" s="51">
        <v>163</v>
      </c>
      <c r="C191" s="51" t="s">
        <v>68</v>
      </c>
      <c r="D191" s="51" t="s">
        <v>111</v>
      </c>
      <c r="E191" s="51" t="s">
        <v>284</v>
      </c>
      <c r="F191" s="51" t="s">
        <v>149</v>
      </c>
      <c r="G191" s="51"/>
      <c r="H191" s="56">
        <f>H192</f>
        <v>4</v>
      </c>
      <c r="I191" s="56">
        <f>I192</f>
        <v>0</v>
      </c>
      <c r="J191" s="191">
        <f t="shared" si="41"/>
        <v>4</v>
      </c>
      <c r="K191" s="56">
        <f t="shared" si="60"/>
        <v>4</v>
      </c>
      <c r="L191" s="56">
        <f t="shared" si="60"/>
        <v>0</v>
      </c>
      <c r="M191" s="56">
        <f t="shared" si="60"/>
        <v>0</v>
      </c>
      <c r="N191" s="56">
        <f t="shared" si="60"/>
        <v>0</v>
      </c>
      <c r="O191" s="56">
        <f t="shared" si="60"/>
        <v>0</v>
      </c>
      <c r="P191" s="193">
        <f t="shared" si="42"/>
        <v>4</v>
      </c>
    </row>
    <row r="192" spans="1:16" s="32" customFormat="1" ht="15.75">
      <c r="A192" s="78" t="s">
        <v>119</v>
      </c>
      <c r="B192" s="52">
        <v>163</v>
      </c>
      <c r="C192" s="52" t="s">
        <v>68</v>
      </c>
      <c r="D192" s="52" t="s">
        <v>111</v>
      </c>
      <c r="E192" s="52" t="s">
        <v>284</v>
      </c>
      <c r="F192" s="52" t="s">
        <v>149</v>
      </c>
      <c r="G192" s="52" t="s">
        <v>103</v>
      </c>
      <c r="H192" s="58">
        <v>4</v>
      </c>
      <c r="I192" s="58">
        <v>0</v>
      </c>
      <c r="J192" s="192">
        <f t="shared" si="41"/>
        <v>4</v>
      </c>
      <c r="K192" s="58">
        <v>4</v>
      </c>
      <c r="L192" s="58">
        <v>0</v>
      </c>
      <c r="M192" s="58">
        <v>0</v>
      </c>
      <c r="N192" s="58">
        <v>0</v>
      </c>
      <c r="O192" s="58">
        <v>0</v>
      </c>
      <c r="P192" s="197">
        <f t="shared" si="42"/>
        <v>4</v>
      </c>
    </row>
    <row r="193" spans="1:16" s="32" customFormat="1" ht="60">
      <c r="A193" s="77" t="s">
        <v>14</v>
      </c>
      <c r="B193" s="51">
        <v>163</v>
      </c>
      <c r="C193" s="51" t="s">
        <v>68</v>
      </c>
      <c r="D193" s="51" t="s">
        <v>111</v>
      </c>
      <c r="E193" s="51" t="s">
        <v>15</v>
      </c>
      <c r="F193" s="51"/>
      <c r="G193" s="51"/>
      <c r="H193" s="56">
        <f>H194+H197</f>
        <v>726.1</v>
      </c>
      <c r="I193" s="56">
        <f>I194+I197</f>
        <v>0</v>
      </c>
      <c r="J193" s="191">
        <f t="shared" si="41"/>
        <v>726.1</v>
      </c>
      <c r="K193" s="56">
        <f>K194+K197</f>
        <v>726.1</v>
      </c>
      <c r="L193" s="56">
        <f>L194+L197</f>
        <v>0</v>
      </c>
      <c r="M193" s="56">
        <f>M194+M197</f>
        <v>0</v>
      </c>
      <c r="N193" s="56">
        <f>N194+N197</f>
        <v>0</v>
      </c>
      <c r="O193" s="56">
        <f>O194+O197</f>
        <v>0</v>
      </c>
      <c r="P193" s="193">
        <f t="shared" si="42"/>
        <v>726.1</v>
      </c>
    </row>
    <row r="194" spans="1:16" s="32" customFormat="1" ht="30">
      <c r="A194" s="76" t="s">
        <v>135</v>
      </c>
      <c r="B194" s="51" t="s">
        <v>98</v>
      </c>
      <c r="C194" s="51" t="s">
        <v>68</v>
      </c>
      <c r="D194" s="51" t="s">
        <v>111</v>
      </c>
      <c r="E194" s="51" t="s">
        <v>15</v>
      </c>
      <c r="F194" s="51" t="s">
        <v>136</v>
      </c>
      <c r="G194" s="51"/>
      <c r="H194" s="56">
        <f>H195</f>
        <v>718.2</v>
      </c>
      <c r="I194" s="56">
        <f>I195</f>
        <v>0</v>
      </c>
      <c r="J194" s="191">
        <f t="shared" si="41"/>
        <v>718.2</v>
      </c>
      <c r="K194" s="56">
        <f aca="true" t="shared" si="61" ref="K194:O195">K195</f>
        <v>718.2</v>
      </c>
      <c r="L194" s="56">
        <f t="shared" si="61"/>
        <v>0</v>
      </c>
      <c r="M194" s="56">
        <f t="shared" si="61"/>
        <v>0</v>
      </c>
      <c r="N194" s="56">
        <f t="shared" si="61"/>
        <v>0</v>
      </c>
      <c r="O194" s="56">
        <f t="shared" si="61"/>
        <v>0</v>
      </c>
      <c r="P194" s="193">
        <f t="shared" si="42"/>
        <v>718.2</v>
      </c>
    </row>
    <row r="195" spans="1:16" s="32" customFormat="1" ht="30">
      <c r="A195" s="77" t="s">
        <v>139</v>
      </c>
      <c r="B195" s="51" t="s">
        <v>98</v>
      </c>
      <c r="C195" s="51" t="s">
        <v>68</v>
      </c>
      <c r="D195" s="51" t="s">
        <v>111</v>
      </c>
      <c r="E195" s="51" t="s">
        <v>15</v>
      </c>
      <c r="F195" s="51" t="s">
        <v>138</v>
      </c>
      <c r="G195" s="51"/>
      <c r="H195" s="56">
        <f>H196</f>
        <v>718.2</v>
      </c>
      <c r="I195" s="56">
        <f>I196</f>
        <v>0</v>
      </c>
      <c r="J195" s="191">
        <f t="shared" si="41"/>
        <v>718.2</v>
      </c>
      <c r="K195" s="56">
        <f t="shared" si="61"/>
        <v>718.2</v>
      </c>
      <c r="L195" s="56">
        <f t="shared" si="61"/>
        <v>0</v>
      </c>
      <c r="M195" s="56">
        <f t="shared" si="61"/>
        <v>0</v>
      </c>
      <c r="N195" s="56">
        <f t="shared" si="61"/>
        <v>0</v>
      </c>
      <c r="O195" s="56">
        <f t="shared" si="61"/>
        <v>0</v>
      </c>
      <c r="P195" s="193">
        <f t="shared" si="42"/>
        <v>718.2</v>
      </c>
    </row>
    <row r="196" spans="1:16" s="41" customFormat="1" ht="15">
      <c r="A196" s="80" t="s">
        <v>119</v>
      </c>
      <c r="B196" s="52" t="s">
        <v>98</v>
      </c>
      <c r="C196" s="52" t="s">
        <v>68</v>
      </c>
      <c r="D196" s="52" t="s">
        <v>111</v>
      </c>
      <c r="E196" s="52" t="s">
        <v>15</v>
      </c>
      <c r="F196" s="52" t="s">
        <v>138</v>
      </c>
      <c r="G196" s="52" t="s">
        <v>103</v>
      </c>
      <c r="H196" s="58">
        <v>718.2</v>
      </c>
      <c r="I196" s="58">
        <v>0</v>
      </c>
      <c r="J196" s="192">
        <f t="shared" si="41"/>
        <v>718.2</v>
      </c>
      <c r="K196" s="58">
        <v>718.2</v>
      </c>
      <c r="L196" s="58">
        <v>0</v>
      </c>
      <c r="M196" s="58">
        <v>0</v>
      </c>
      <c r="N196" s="58">
        <v>0</v>
      </c>
      <c r="O196" s="58">
        <v>0</v>
      </c>
      <c r="P196" s="197">
        <f t="shared" si="42"/>
        <v>718.2</v>
      </c>
    </row>
    <row r="197" spans="1:16" s="41" customFormat="1" ht="15.75">
      <c r="A197" s="77" t="s">
        <v>148</v>
      </c>
      <c r="B197" s="51">
        <v>163</v>
      </c>
      <c r="C197" s="51" t="s">
        <v>68</v>
      </c>
      <c r="D197" s="51" t="s">
        <v>111</v>
      </c>
      <c r="E197" s="51" t="s">
        <v>15</v>
      </c>
      <c r="F197" s="51" t="s">
        <v>147</v>
      </c>
      <c r="G197" s="51"/>
      <c r="H197" s="56">
        <f>H198</f>
        <v>7.9</v>
      </c>
      <c r="I197" s="56">
        <f>I198</f>
        <v>0</v>
      </c>
      <c r="J197" s="191">
        <f t="shared" si="41"/>
        <v>7.9</v>
      </c>
      <c r="K197" s="56">
        <f aca="true" t="shared" si="62" ref="K197:O198">K198</f>
        <v>7.9</v>
      </c>
      <c r="L197" s="56">
        <f t="shared" si="62"/>
        <v>0</v>
      </c>
      <c r="M197" s="56">
        <f t="shared" si="62"/>
        <v>0</v>
      </c>
      <c r="N197" s="56">
        <f t="shared" si="62"/>
        <v>0</v>
      </c>
      <c r="O197" s="56">
        <f t="shared" si="62"/>
        <v>0</v>
      </c>
      <c r="P197" s="193">
        <f t="shared" si="42"/>
        <v>7.9</v>
      </c>
    </row>
    <row r="198" spans="1:16" s="41" customFormat="1" ht="15.75">
      <c r="A198" s="77" t="s">
        <v>150</v>
      </c>
      <c r="B198" s="51">
        <v>163</v>
      </c>
      <c r="C198" s="51" t="s">
        <v>68</v>
      </c>
      <c r="D198" s="51" t="s">
        <v>111</v>
      </c>
      <c r="E198" s="51" t="s">
        <v>15</v>
      </c>
      <c r="F198" s="51" t="s">
        <v>149</v>
      </c>
      <c r="G198" s="51"/>
      <c r="H198" s="56">
        <f>H199</f>
        <v>7.9</v>
      </c>
      <c r="I198" s="56">
        <f>I199</f>
        <v>0</v>
      </c>
      <c r="J198" s="191">
        <f t="shared" si="41"/>
        <v>7.9</v>
      </c>
      <c r="K198" s="56">
        <f t="shared" si="62"/>
        <v>7.9</v>
      </c>
      <c r="L198" s="56">
        <f t="shared" si="62"/>
        <v>0</v>
      </c>
      <c r="M198" s="56">
        <f t="shared" si="62"/>
        <v>0</v>
      </c>
      <c r="N198" s="56">
        <f t="shared" si="62"/>
        <v>0</v>
      </c>
      <c r="O198" s="56">
        <f t="shared" si="62"/>
        <v>0</v>
      </c>
      <c r="P198" s="193">
        <f t="shared" si="42"/>
        <v>7.9</v>
      </c>
    </row>
    <row r="199" spans="1:16" s="41" customFormat="1" ht="15.75">
      <c r="A199" s="78" t="s">
        <v>119</v>
      </c>
      <c r="B199" s="52">
        <v>163</v>
      </c>
      <c r="C199" s="52" t="s">
        <v>68</v>
      </c>
      <c r="D199" s="52" t="s">
        <v>111</v>
      </c>
      <c r="E199" s="52" t="s">
        <v>15</v>
      </c>
      <c r="F199" s="52" t="s">
        <v>149</v>
      </c>
      <c r="G199" s="52" t="s">
        <v>103</v>
      </c>
      <c r="H199" s="58">
        <v>7.9</v>
      </c>
      <c r="I199" s="58">
        <v>0</v>
      </c>
      <c r="J199" s="192">
        <f t="shared" si="41"/>
        <v>7.9</v>
      </c>
      <c r="K199" s="58">
        <v>7.9</v>
      </c>
      <c r="L199" s="58">
        <v>0</v>
      </c>
      <c r="M199" s="58">
        <v>0</v>
      </c>
      <c r="N199" s="58">
        <v>0</v>
      </c>
      <c r="O199" s="58">
        <v>0</v>
      </c>
      <c r="P199" s="197">
        <f t="shared" si="42"/>
        <v>7.9</v>
      </c>
    </row>
    <row r="200" spans="1:16" s="41" customFormat="1" ht="15">
      <c r="A200" s="79" t="s">
        <v>55</v>
      </c>
      <c r="B200" s="53" t="s">
        <v>98</v>
      </c>
      <c r="C200" s="53" t="s">
        <v>71</v>
      </c>
      <c r="D200" s="53"/>
      <c r="E200" s="51"/>
      <c r="F200" s="51"/>
      <c r="G200" s="51"/>
      <c r="H200" s="55">
        <f>H201</f>
        <v>200</v>
      </c>
      <c r="I200" s="55">
        <f>I201</f>
        <v>0</v>
      </c>
      <c r="J200" s="190">
        <f t="shared" si="41"/>
        <v>200</v>
      </c>
      <c r="K200" s="55">
        <f>K201</f>
        <v>200</v>
      </c>
      <c r="L200" s="54">
        <f>L201</f>
        <v>0</v>
      </c>
      <c r="M200" s="54">
        <f>M201</f>
        <v>0</v>
      </c>
      <c r="N200" s="54">
        <f>N201</f>
        <v>0</v>
      </c>
      <c r="O200" s="55">
        <f>O201</f>
        <v>0</v>
      </c>
      <c r="P200" s="113">
        <f t="shared" si="42"/>
        <v>200</v>
      </c>
    </row>
    <row r="201" spans="1:43" s="29" customFormat="1" ht="28.5">
      <c r="A201" s="79" t="s">
        <v>87</v>
      </c>
      <c r="B201" s="53" t="s">
        <v>98</v>
      </c>
      <c r="C201" s="53" t="s">
        <v>71</v>
      </c>
      <c r="D201" s="53" t="s">
        <v>83</v>
      </c>
      <c r="E201" s="51"/>
      <c r="F201" s="51"/>
      <c r="G201" s="51"/>
      <c r="H201" s="55">
        <f aca="true" t="shared" si="63" ref="H201:O205">H202</f>
        <v>200</v>
      </c>
      <c r="I201" s="55">
        <f t="shared" si="63"/>
        <v>0</v>
      </c>
      <c r="J201" s="190">
        <f t="shared" si="41"/>
        <v>200</v>
      </c>
      <c r="K201" s="55">
        <f t="shared" si="63"/>
        <v>200</v>
      </c>
      <c r="L201" s="55">
        <f t="shared" si="63"/>
        <v>0</v>
      </c>
      <c r="M201" s="55">
        <f t="shared" si="63"/>
        <v>0</v>
      </c>
      <c r="N201" s="55">
        <f t="shared" si="63"/>
        <v>0</v>
      </c>
      <c r="O201" s="55">
        <f t="shared" si="63"/>
        <v>0</v>
      </c>
      <c r="P201" s="113">
        <f t="shared" si="42"/>
        <v>200</v>
      </c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</row>
    <row r="202" spans="1:43" s="29" customFormat="1" ht="18">
      <c r="A202" s="76" t="s">
        <v>37</v>
      </c>
      <c r="B202" s="51" t="s">
        <v>98</v>
      </c>
      <c r="C202" s="51" t="s">
        <v>71</v>
      </c>
      <c r="D202" s="51" t="s">
        <v>83</v>
      </c>
      <c r="E202" s="51" t="s">
        <v>283</v>
      </c>
      <c r="F202" s="51"/>
      <c r="G202" s="51"/>
      <c r="H202" s="56">
        <f t="shared" si="63"/>
        <v>200</v>
      </c>
      <c r="I202" s="56">
        <f t="shared" si="63"/>
        <v>0</v>
      </c>
      <c r="J202" s="191">
        <f t="shared" si="41"/>
        <v>200</v>
      </c>
      <c r="K202" s="56">
        <f t="shared" si="63"/>
        <v>200</v>
      </c>
      <c r="L202" s="56">
        <f t="shared" si="63"/>
        <v>0</v>
      </c>
      <c r="M202" s="56">
        <f t="shared" si="63"/>
        <v>0</v>
      </c>
      <c r="N202" s="56">
        <f t="shared" si="63"/>
        <v>0</v>
      </c>
      <c r="O202" s="56">
        <f t="shared" si="63"/>
        <v>0</v>
      </c>
      <c r="P202" s="193">
        <f t="shared" si="42"/>
        <v>200</v>
      </c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</row>
    <row r="203" spans="1:43" s="29" customFormat="1" ht="45">
      <c r="A203" s="76" t="s">
        <v>245</v>
      </c>
      <c r="B203" s="51" t="s">
        <v>98</v>
      </c>
      <c r="C203" s="51" t="s">
        <v>71</v>
      </c>
      <c r="D203" s="51" t="s">
        <v>83</v>
      </c>
      <c r="E203" s="51" t="s">
        <v>427</v>
      </c>
      <c r="F203" s="51"/>
      <c r="G203" s="51"/>
      <c r="H203" s="56">
        <f t="shared" si="63"/>
        <v>200</v>
      </c>
      <c r="I203" s="56">
        <f t="shared" si="63"/>
        <v>0</v>
      </c>
      <c r="J203" s="191">
        <f aca="true" t="shared" si="64" ref="J203:J266">H203+I203</f>
        <v>200</v>
      </c>
      <c r="K203" s="56">
        <f t="shared" si="63"/>
        <v>200</v>
      </c>
      <c r="L203" s="56">
        <f t="shared" si="63"/>
        <v>0</v>
      </c>
      <c r="M203" s="56">
        <f t="shared" si="63"/>
        <v>0</v>
      </c>
      <c r="N203" s="56">
        <f t="shared" si="63"/>
        <v>0</v>
      </c>
      <c r="O203" s="56">
        <f t="shared" si="63"/>
        <v>0</v>
      </c>
      <c r="P203" s="193">
        <f aca="true" t="shared" si="65" ref="P203:P266">K203+O203</f>
        <v>200</v>
      </c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</row>
    <row r="204" spans="1:43" s="29" customFormat="1" ht="30">
      <c r="A204" s="76" t="s">
        <v>135</v>
      </c>
      <c r="B204" s="51" t="s">
        <v>98</v>
      </c>
      <c r="C204" s="51" t="s">
        <v>71</v>
      </c>
      <c r="D204" s="51" t="s">
        <v>83</v>
      </c>
      <c r="E204" s="51" t="s">
        <v>427</v>
      </c>
      <c r="F204" s="51" t="s">
        <v>136</v>
      </c>
      <c r="G204" s="51"/>
      <c r="H204" s="56">
        <f t="shared" si="63"/>
        <v>200</v>
      </c>
      <c r="I204" s="56">
        <f t="shared" si="63"/>
        <v>0</v>
      </c>
      <c r="J204" s="191">
        <f t="shared" si="64"/>
        <v>200</v>
      </c>
      <c r="K204" s="56">
        <f t="shared" si="63"/>
        <v>200</v>
      </c>
      <c r="L204" s="56">
        <f t="shared" si="63"/>
        <v>0</v>
      </c>
      <c r="M204" s="56">
        <f t="shared" si="63"/>
        <v>0</v>
      </c>
      <c r="N204" s="56">
        <f t="shared" si="63"/>
        <v>0</v>
      </c>
      <c r="O204" s="56">
        <f t="shared" si="63"/>
        <v>0</v>
      </c>
      <c r="P204" s="193">
        <f t="shared" si="65"/>
        <v>200</v>
      </c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</row>
    <row r="205" spans="1:43" s="29" customFormat="1" ht="30">
      <c r="A205" s="77" t="s">
        <v>139</v>
      </c>
      <c r="B205" s="51" t="s">
        <v>98</v>
      </c>
      <c r="C205" s="51" t="s">
        <v>71</v>
      </c>
      <c r="D205" s="51" t="s">
        <v>83</v>
      </c>
      <c r="E205" s="51" t="s">
        <v>427</v>
      </c>
      <c r="F205" s="51" t="s">
        <v>138</v>
      </c>
      <c r="G205" s="51"/>
      <c r="H205" s="56">
        <f t="shared" si="63"/>
        <v>200</v>
      </c>
      <c r="I205" s="56">
        <f t="shared" si="63"/>
        <v>0</v>
      </c>
      <c r="J205" s="191">
        <f t="shared" si="64"/>
        <v>200</v>
      </c>
      <c r="K205" s="56">
        <f t="shared" si="63"/>
        <v>200</v>
      </c>
      <c r="L205" s="56">
        <f t="shared" si="63"/>
        <v>0</v>
      </c>
      <c r="M205" s="56">
        <f t="shared" si="63"/>
        <v>0</v>
      </c>
      <c r="N205" s="56">
        <f t="shared" si="63"/>
        <v>0</v>
      </c>
      <c r="O205" s="56">
        <f t="shared" si="63"/>
        <v>0</v>
      </c>
      <c r="P205" s="193">
        <f t="shared" si="65"/>
        <v>200</v>
      </c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</row>
    <row r="206" spans="1:43" s="29" customFormat="1" ht="18">
      <c r="A206" s="78" t="s">
        <v>119</v>
      </c>
      <c r="B206" s="52" t="s">
        <v>98</v>
      </c>
      <c r="C206" s="52" t="s">
        <v>71</v>
      </c>
      <c r="D206" s="52" t="s">
        <v>83</v>
      </c>
      <c r="E206" s="52" t="s">
        <v>427</v>
      </c>
      <c r="F206" s="52" t="s">
        <v>138</v>
      </c>
      <c r="G206" s="52" t="s">
        <v>103</v>
      </c>
      <c r="H206" s="58">
        <v>200</v>
      </c>
      <c r="I206" s="58">
        <v>0</v>
      </c>
      <c r="J206" s="192">
        <f t="shared" si="64"/>
        <v>200</v>
      </c>
      <c r="K206" s="58">
        <v>200</v>
      </c>
      <c r="L206" s="58">
        <v>0</v>
      </c>
      <c r="M206" s="58">
        <v>0</v>
      </c>
      <c r="N206" s="58">
        <v>0</v>
      </c>
      <c r="O206" s="58">
        <v>0</v>
      </c>
      <c r="P206" s="197">
        <f t="shared" si="65"/>
        <v>200</v>
      </c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</row>
    <row r="207" spans="1:43" s="29" customFormat="1" ht="18">
      <c r="A207" s="79" t="s">
        <v>56</v>
      </c>
      <c r="B207" s="53" t="s">
        <v>98</v>
      </c>
      <c r="C207" s="53" t="s">
        <v>73</v>
      </c>
      <c r="D207" s="51"/>
      <c r="E207" s="51"/>
      <c r="F207" s="51"/>
      <c r="G207" s="51"/>
      <c r="H207" s="55">
        <f>H208+H214</f>
        <v>2466</v>
      </c>
      <c r="I207" s="55">
        <f>I208+I214</f>
        <v>0</v>
      </c>
      <c r="J207" s="190">
        <f t="shared" si="64"/>
        <v>2466</v>
      </c>
      <c r="K207" s="55">
        <f>K208+K214</f>
        <v>2466</v>
      </c>
      <c r="L207" s="55" t="e">
        <f>L208+#REF!</f>
        <v>#REF!</v>
      </c>
      <c r="M207" s="55" t="e">
        <f>M208+#REF!</f>
        <v>#REF!</v>
      </c>
      <c r="N207" s="55" t="e">
        <f>N208+#REF!</f>
        <v>#REF!</v>
      </c>
      <c r="O207" s="55">
        <f>O208+O214</f>
        <v>0</v>
      </c>
      <c r="P207" s="113">
        <f t="shared" si="65"/>
        <v>2466</v>
      </c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</row>
    <row r="208" spans="1:43" s="29" customFormat="1" ht="18">
      <c r="A208" s="79" t="s">
        <v>57</v>
      </c>
      <c r="B208" s="53" t="s">
        <v>98</v>
      </c>
      <c r="C208" s="53" t="s">
        <v>73</v>
      </c>
      <c r="D208" s="53" t="s">
        <v>68</v>
      </c>
      <c r="E208" s="51"/>
      <c r="F208" s="51"/>
      <c r="G208" s="51"/>
      <c r="H208" s="55">
        <f aca="true" t="shared" si="66" ref="H208:I212">H209</f>
        <v>2066</v>
      </c>
      <c r="I208" s="55">
        <f t="shared" si="66"/>
        <v>0</v>
      </c>
      <c r="J208" s="190">
        <f t="shared" si="64"/>
        <v>2066</v>
      </c>
      <c r="K208" s="55">
        <f>K209</f>
        <v>2066</v>
      </c>
      <c r="L208" s="55" t="e">
        <f>L209+#REF!</f>
        <v>#REF!</v>
      </c>
      <c r="M208" s="55" t="e">
        <f>M209+#REF!</f>
        <v>#REF!</v>
      </c>
      <c r="N208" s="55" t="e">
        <f>N209+#REF!</f>
        <v>#REF!</v>
      </c>
      <c r="O208" s="55">
        <f>O209</f>
        <v>0</v>
      </c>
      <c r="P208" s="113">
        <f t="shared" si="65"/>
        <v>2066</v>
      </c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</row>
    <row r="209" spans="1:43" s="29" customFormat="1" ht="18">
      <c r="A209" s="76" t="s">
        <v>37</v>
      </c>
      <c r="B209" s="51" t="s">
        <v>98</v>
      </c>
      <c r="C209" s="51" t="s">
        <v>73</v>
      </c>
      <c r="D209" s="51" t="s">
        <v>68</v>
      </c>
      <c r="E209" s="51" t="s">
        <v>283</v>
      </c>
      <c r="F209" s="51"/>
      <c r="G209" s="51"/>
      <c r="H209" s="56">
        <f t="shared" si="66"/>
        <v>2066</v>
      </c>
      <c r="I209" s="56">
        <f t="shared" si="66"/>
        <v>0</v>
      </c>
      <c r="J209" s="191">
        <f t="shared" si="64"/>
        <v>2066</v>
      </c>
      <c r="K209" s="56">
        <f aca="true" t="shared" si="67" ref="K209:O212">K210</f>
        <v>2066</v>
      </c>
      <c r="L209" s="56">
        <f t="shared" si="67"/>
        <v>0</v>
      </c>
      <c r="M209" s="56">
        <f t="shared" si="67"/>
        <v>0</v>
      </c>
      <c r="N209" s="56">
        <f t="shared" si="67"/>
        <v>0</v>
      </c>
      <c r="O209" s="56">
        <f t="shared" si="67"/>
        <v>0</v>
      </c>
      <c r="P209" s="193">
        <f t="shared" si="65"/>
        <v>2066</v>
      </c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:43" s="29" customFormat="1" ht="45">
      <c r="A210" s="76" t="s">
        <v>470</v>
      </c>
      <c r="B210" s="51" t="s">
        <v>98</v>
      </c>
      <c r="C210" s="51" t="s">
        <v>73</v>
      </c>
      <c r="D210" s="51" t="s">
        <v>68</v>
      </c>
      <c r="E210" s="51" t="s">
        <v>426</v>
      </c>
      <c r="F210" s="51"/>
      <c r="G210" s="51"/>
      <c r="H210" s="56">
        <f t="shared" si="66"/>
        <v>2066</v>
      </c>
      <c r="I210" s="56">
        <f t="shared" si="66"/>
        <v>0</v>
      </c>
      <c r="J210" s="191">
        <f t="shared" si="64"/>
        <v>2066</v>
      </c>
      <c r="K210" s="56">
        <f t="shared" si="67"/>
        <v>2066</v>
      </c>
      <c r="L210" s="56">
        <f t="shared" si="67"/>
        <v>0</v>
      </c>
      <c r="M210" s="56">
        <f t="shared" si="67"/>
        <v>0</v>
      </c>
      <c r="N210" s="56">
        <f t="shared" si="67"/>
        <v>0</v>
      </c>
      <c r="O210" s="56">
        <f t="shared" si="67"/>
        <v>0</v>
      </c>
      <c r="P210" s="193">
        <f t="shared" si="65"/>
        <v>2066</v>
      </c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</row>
    <row r="211" spans="1:43" s="29" customFormat="1" ht="30">
      <c r="A211" s="76" t="s">
        <v>135</v>
      </c>
      <c r="B211" s="51" t="s">
        <v>98</v>
      </c>
      <c r="C211" s="51" t="s">
        <v>73</v>
      </c>
      <c r="D211" s="51" t="s">
        <v>68</v>
      </c>
      <c r="E211" s="51" t="s">
        <v>426</v>
      </c>
      <c r="F211" s="51" t="s">
        <v>136</v>
      </c>
      <c r="G211" s="51"/>
      <c r="H211" s="56">
        <f t="shared" si="66"/>
        <v>2066</v>
      </c>
      <c r="I211" s="56">
        <f t="shared" si="66"/>
        <v>0</v>
      </c>
      <c r="J211" s="191">
        <f t="shared" si="64"/>
        <v>2066</v>
      </c>
      <c r="K211" s="56">
        <f t="shared" si="67"/>
        <v>2066</v>
      </c>
      <c r="L211" s="56">
        <f t="shared" si="67"/>
        <v>0</v>
      </c>
      <c r="M211" s="56">
        <f t="shared" si="67"/>
        <v>0</v>
      </c>
      <c r="N211" s="56">
        <f t="shared" si="67"/>
        <v>0</v>
      </c>
      <c r="O211" s="56">
        <f t="shared" si="67"/>
        <v>0</v>
      </c>
      <c r="P211" s="193">
        <f t="shared" si="65"/>
        <v>2066</v>
      </c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:43" s="29" customFormat="1" ht="30">
      <c r="A212" s="77" t="s">
        <v>139</v>
      </c>
      <c r="B212" s="51" t="s">
        <v>98</v>
      </c>
      <c r="C212" s="51" t="s">
        <v>73</v>
      </c>
      <c r="D212" s="51" t="s">
        <v>68</v>
      </c>
      <c r="E212" s="51" t="s">
        <v>426</v>
      </c>
      <c r="F212" s="51" t="s">
        <v>138</v>
      </c>
      <c r="G212" s="51"/>
      <c r="H212" s="56">
        <f t="shared" si="66"/>
        <v>2066</v>
      </c>
      <c r="I212" s="56">
        <f t="shared" si="66"/>
        <v>0</v>
      </c>
      <c r="J212" s="191">
        <f t="shared" si="64"/>
        <v>2066</v>
      </c>
      <c r="K212" s="56">
        <f t="shared" si="67"/>
        <v>2066</v>
      </c>
      <c r="L212" s="56">
        <f t="shared" si="67"/>
        <v>0</v>
      </c>
      <c r="M212" s="56">
        <f t="shared" si="67"/>
        <v>0</v>
      </c>
      <c r="N212" s="56">
        <f t="shared" si="67"/>
        <v>0</v>
      </c>
      <c r="O212" s="56">
        <f t="shared" si="67"/>
        <v>0</v>
      </c>
      <c r="P212" s="193">
        <f t="shared" si="65"/>
        <v>2066</v>
      </c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</row>
    <row r="213" spans="1:43" s="29" customFormat="1" ht="18">
      <c r="A213" s="78" t="s">
        <v>119</v>
      </c>
      <c r="B213" s="52" t="s">
        <v>98</v>
      </c>
      <c r="C213" s="52" t="s">
        <v>73</v>
      </c>
      <c r="D213" s="52" t="s">
        <v>68</v>
      </c>
      <c r="E213" s="52" t="s">
        <v>426</v>
      </c>
      <c r="F213" s="52" t="s">
        <v>138</v>
      </c>
      <c r="G213" s="52" t="s">
        <v>103</v>
      </c>
      <c r="H213" s="58">
        <v>2066</v>
      </c>
      <c r="I213" s="58">
        <v>0</v>
      </c>
      <c r="J213" s="192">
        <f t="shared" si="64"/>
        <v>2066</v>
      </c>
      <c r="K213" s="58">
        <v>2066</v>
      </c>
      <c r="L213" s="58">
        <v>0</v>
      </c>
      <c r="M213" s="58">
        <v>0</v>
      </c>
      <c r="N213" s="58">
        <v>0</v>
      </c>
      <c r="O213" s="58">
        <v>0</v>
      </c>
      <c r="P213" s="197">
        <f t="shared" si="65"/>
        <v>2066</v>
      </c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</row>
    <row r="214" spans="1:43" s="29" customFormat="1" ht="18">
      <c r="A214" s="77" t="s">
        <v>249</v>
      </c>
      <c r="B214" s="53" t="s">
        <v>98</v>
      </c>
      <c r="C214" s="53" t="s">
        <v>73</v>
      </c>
      <c r="D214" s="53" t="s">
        <v>69</v>
      </c>
      <c r="E214" s="52"/>
      <c r="F214" s="52"/>
      <c r="G214" s="52"/>
      <c r="H214" s="55">
        <f aca="true" t="shared" si="68" ref="H214:K219">H215</f>
        <v>400</v>
      </c>
      <c r="I214" s="55">
        <f t="shared" si="68"/>
        <v>0</v>
      </c>
      <c r="J214" s="190">
        <f t="shared" si="64"/>
        <v>400</v>
      </c>
      <c r="K214" s="55">
        <f t="shared" si="68"/>
        <v>400</v>
      </c>
      <c r="L214" s="196"/>
      <c r="M214" s="196"/>
      <c r="N214" s="196"/>
      <c r="O214" s="55">
        <f aca="true" t="shared" si="69" ref="O214:O219">O215</f>
        <v>0</v>
      </c>
      <c r="P214" s="113">
        <f t="shared" si="65"/>
        <v>400</v>
      </c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</row>
    <row r="215" spans="1:43" s="29" customFormat="1" ht="60">
      <c r="A215" s="77" t="s">
        <v>193</v>
      </c>
      <c r="B215" s="51" t="s">
        <v>98</v>
      </c>
      <c r="C215" s="51" t="s">
        <v>73</v>
      </c>
      <c r="D215" s="51" t="s">
        <v>69</v>
      </c>
      <c r="E215" s="51" t="s">
        <v>384</v>
      </c>
      <c r="F215" s="52"/>
      <c r="G215" s="52"/>
      <c r="H215" s="56">
        <f t="shared" si="68"/>
        <v>400</v>
      </c>
      <c r="I215" s="56">
        <f t="shared" si="68"/>
        <v>0</v>
      </c>
      <c r="J215" s="191">
        <f t="shared" si="64"/>
        <v>400</v>
      </c>
      <c r="K215" s="56">
        <f t="shared" si="68"/>
        <v>400</v>
      </c>
      <c r="L215" s="58"/>
      <c r="M215" s="58"/>
      <c r="N215" s="58"/>
      <c r="O215" s="56">
        <f t="shared" si="69"/>
        <v>0</v>
      </c>
      <c r="P215" s="193">
        <f t="shared" si="65"/>
        <v>400</v>
      </c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</row>
    <row r="216" spans="1:43" s="29" customFormat="1" ht="45">
      <c r="A216" s="77" t="s">
        <v>385</v>
      </c>
      <c r="B216" s="51" t="s">
        <v>98</v>
      </c>
      <c r="C216" s="51" t="s">
        <v>73</v>
      </c>
      <c r="D216" s="51" t="s">
        <v>69</v>
      </c>
      <c r="E216" s="51" t="s">
        <v>386</v>
      </c>
      <c r="F216" s="52"/>
      <c r="G216" s="52"/>
      <c r="H216" s="56">
        <f t="shared" si="68"/>
        <v>400</v>
      </c>
      <c r="I216" s="56">
        <f t="shared" si="68"/>
        <v>0</v>
      </c>
      <c r="J216" s="191">
        <f t="shared" si="64"/>
        <v>400</v>
      </c>
      <c r="K216" s="56">
        <f t="shared" si="68"/>
        <v>400</v>
      </c>
      <c r="L216" s="58"/>
      <c r="M216" s="58"/>
      <c r="N216" s="58"/>
      <c r="O216" s="56">
        <f t="shared" si="69"/>
        <v>0</v>
      </c>
      <c r="P216" s="193">
        <f t="shared" si="65"/>
        <v>400</v>
      </c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</row>
    <row r="217" spans="1:43" s="29" customFormat="1" ht="18">
      <c r="A217" s="77" t="s">
        <v>312</v>
      </c>
      <c r="B217" s="51" t="s">
        <v>98</v>
      </c>
      <c r="C217" s="51" t="s">
        <v>73</v>
      </c>
      <c r="D217" s="51" t="s">
        <v>69</v>
      </c>
      <c r="E217" s="51" t="s">
        <v>387</v>
      </c>
      <c r="F217" s="52"/>
      <c r="G217" s="52"/>
      <c r="H217" s="56">
        <f t="shared" si="68"/>
        <v>400</v>
      </c>
      <c r="I217" s="56">
        <f t="shared" si="68"/>
        <v>0</v>
      </c>
      <c r="J217" s="191">
        <f t="shared" si="64"/>
        <v>400</v>
      </c>
      <c r="K217" s="56">
        <f t="shared" si="68"/>
        <v>400</v>
      </c>
      <c r="L217" s="58"/>
      <c r="M217" s="58"/>
      <c r="N217" s="58"/>
      <c r="O217" s="56">
        <f t="shared" si="69"/>
        <v>0</v>
      </c>
      <c r="P217" s="193">
        <f t="shared" si="65"/>
        <v>400</v>
      </c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</row>
    <row r="218" spans="1:43" s="29" customFormat="1" ht="30">
      <c r="A218" s="76" t="s">
        <v>135</v>
      </c>
      <c r="B218" s="51" t="s">
        <v>98</v>
      </c>
      <c r="C218" s="51" t="s">
        <v>73</v>
      </c>
      <c r="D218" s="51" t="s">
        <v>69</v>
      </c>
      <c r="E218" s="51" t="s">
        <v>387</v>
      </c>
      <c r="F218" s="51" t="s">
        <v>136</v>
      </c>
      <c r="G218" s="51"/>
      <c r="H218" s="56">
        <f t="shared" si="68"/>
        <v>400</v>
      </c>
      <c r="I218" s="56">
        <f t="shared" si="68"/>
        <v>0</v>
      </c>
      <c r="J218" s="191">
        <f t="shared" si="64"/>
        <v>400</v>
      </c>
      <c r="K218" s="56">
        <f t="shared" si="68"/>
        <v>400</v>
      </c>
      <c r="L218" s="58"/>
      <c r="M218" s="58"/>
      <c r="N218" s="58"/>
      <c r="O218" s="56">
        <f t="shared" si="69"/>
        <v>0</v>
      </c>
      <c r="P218" s="193">
        <f t="shared" si="65"/>
        <v>400</v>
      </c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</row>
    <row r="219" spans="1:43" s="29" customFormat="1" ht="30">
      <c r="A219" s="77" t="s">
        <v>139</v>
      </c>
      <c r="B219" s="51" t="s">
        <v>98</v>
      </c>
      <c r="C219" s="51" t="s">
        <v>73</v>
      </c>
      <c r="D219" s="51" t="s">
        <v>69</v>
      </c>
      <c r="E219" s="51" t="s">
        <v>387</v>
      </c>
      <c r="F219" s="51" t="s">
        <v>138</v>
      </c>
      <c r="G219" s="51"/>
      <c r="H219" s="56">
        <f t="shared" si="68"/>
        <v>400</v>
      </c>
      <c r="I219" s="56">
        <f t="shared" si="68"/>
        <v>0</v>
      </c>
      <c r="J219" s="191">
        <f t="shared" si="64"/>
        <v>400</v>
      </c>
      <c r="K219" s="56">
        <f t="shared" si="68"/>
        <v>400</v>
      </c>
      <c r="L219" s="58"/>
      <c r="M219" s="58"/>
      <c r="N219" s="58"/>
      <c r="O219" s="56">
        <f t="shared" si="69"/>
        <v>0</v>
      </c>
      <c r="P219" s="193">
        <f t="shared" si="65"/>
        <v>400</v>
      </c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</row>
    <row r="220" spans="1:43" s="29" customFormat="1" ht="18">
      <c r="A220" s="80" t="s">
        <v>119</v>
      </c>
      <c r="B220" s="52" t="s">
        <v>98</v>
      </c>
      <c r="C220" s="52" t="s">
        <v>73</v>
      </c>
      <c r="D220" s="52" t="s">
        <v>69</v>
      </c>
      <c r="E220" s="52" t="s">
        <v>387</v>
      </c>
      <c r="F220" s="52" t="s">
        <v>138</v>
      </c>
      <c r="G220" s="52" t="s">
        <v>103</v>
      </c>
      <c r="H220" s="58">
        <v>400</v>
      </c>
      <c r="I220" s="58">
        <v>0</v>
      </c>
      <c r="J220" s="192">
        <f t="shared" si="64"/>
        <v>400</v>
      </c>
      <c r="K220" s="58">
        <v>400</v>
      </c>
      <c r="L220" s="58"/>
      <c r="M220" s="58"/>
      <c r="N220" s="58"/>
      <c r="O220" s="58">
        <v>0</v>
      </c>
      <c r="P220" s="197">
        <f t="shared" si="65"/>
        <v>400</v>
      </c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:43" s="29" customFormat="1" ht="18">
      <c r="A221" s="79" t="s">
        <v>59</v>
      </c>
      <c r="B221" s="53" t="s">
        <v>98</v>
      </c>
      <c r="C221" s="53" t="s">
        <v>75</v>
      </c>
      <c r="D221" s="53"/>
      <c r="E221" s="53"/>
      <c r="F221" s="53"/>
      <c r="G221" s="53"/>
      <c r="H221" s="55">
        <f aca="true" t="shared" si="70" ref="H221:K224">H222</f>
        <v>81931.3</v>
      </c>
      <c r="I221" s="55">
        <f t="shared" si="70"/>
        <v>0</v>
      </c>
      <c r="J221" s="190">
        <f t="shared" si="64"/>
        <v>81931.3</v>
      </c>
      <c r="K221" s="55">
        <f t="shared" si="70"/>
        <v>0</v>
      </c>
      <c r="L221" s="196"/>
      <c r="M221" s="196"/>
      <c r="N221" s="196"/>
      <c r="O221" s="55">
        <f>O222</f>
        <v>0</v>
      </c>
      <c r="P221" s="113">
        <f t="shared" si="65"/>
        <v>0</v>
      </c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</row>
    <row r="222" spans="1:43" s="29" customFormat="1" ht="18">
      <c r="A222" s="120" t="s">
        <v>61</v>
      </c>
      <c r="B222" s="53" t="s">
        <v>98</v>
      </c>
      <c r="C222" s="53" t="s">
        <v>75</v>
      </c>
      <c r="D222" s="53" t="s">
        <v>74</v>
      </c>
      <c r="E222" s="53"/>
      <c r="F222" s="53"/>
      <c r="G222" s="53"/>
      <c r="H222" s="55">
        <f t="shared" si="70"/>
        <v>81931.3</v>
      </c>
      <c r="I222" s="55">
        <f t="shared" si="70"/>
        <v>0</v>
      </c>
      <c r="J222" s="190">
        <f t="shared" si="64"/>
        <v>81931.3</v>
      </c>
      <c r="K222" s="55">
        <f t="shared" si="70"/>
        <v>0</v>
      </c>
      <c r="L222" s="196"/>
      <c r="M222" s="196"/>
      <c r="N222" s="196"/>
      <c r="O222" s="55">
        <f>O223</f>
        <v>0</v>
      </c>
      <c r="P222" s="113">
        <f t="shared" si="65"/>
        <v>0</v>
      </c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</row>
    <row r="223" spans="1:43" s="29" customFormat="1" ht="45">
      <c r="A223" s="76" t="s">
        <v>186</v>
      </c>
      <c r="B223" s="51" t="s">
        <v>98</v>
      </c>
      <c r="C223" s="51" t="s">
        <v>75</v>
      </c>
      <c r="D223" s="51" t="s">
        <v>74</v>
      </c>
      <c r="E223" s="51" t="s">
        <v>289</v>
      </c>
      <c r="F223" s="53"/>
      <c r="G223" s="53"/>
      <c r="H223" s="56">
        <f t="shared" si="70"/>
        <v>81931.3</v>
      </c>
      <c r="I223" s="56">
        <f t="shared" si="70"/>
        <v>0</v>
      </c>
      <c r="J223" s="191">
        <f t="shared" si="64"/>
        <v>81931.3</v>
      </c>
      <c r="K223" s="56">
        <f t="shared" si="70"/>
        <v>0</v>
      </c>
      <c r="L223" s="58"/>
      <c r="M223" s="58"/>
      <c r="N223" s="58"/>
      <c r="O223" s="56">
        <f>O224</f>
        <v>0</v>
      </c>
      <c r="P223" s="193">
        <f t="shared" si="65"/>
        <v>0</v>
      </c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</row>
    <row r="224" spans="1:43" s="29" customFormat="1" ht="45">
      <c r="A224" s="77" t="s">
        <v>182</v>
      </c>
      <c r="B224" s="51" t="s">
        <v>98</v>
      </c>
      <c r="C224" s="51" t="s">
        <v>75</v>
      </c>
      <c r="D224" s="51" t="s">
        <v>74</v>
      </c>
      <c r="E224" s="51" t="s">
        <v>21</v>
      </c>
      <c r="F224" s="52"/>
      <c r="G224" s="52"/>
      <c r="H224" s="56">
        <f t="shared" si="70"/>
        <v>81931.3</v>
      </c>
      <c r="I224" s="56">
        <f t="shared" si="70"/>
        <v>0</v>
      </c>
      <c r="J224" s="191">
        <f t="shared" si="64"/>
        <v>81931.3</v>
      </c>
      <c r="K224" s="56">
        <f t="shared" si="70"/>
        <v>0</v>
      </c>
      <c r="L224" s="58"/>
      <c r="M224" s="58"/>
      <c r="N224" s="58"/>
      <c r="O224" s="56">
        <f>O225</f>
        <v>0</v>
      </c>
      <c r="P224" s="193">
        <f t="shared" si="65"/>
        <v>0</v>
      </c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</row>
    <row r="225" spans="1:43" s="29" customFormat="1" ht="75">
      <c r="A225" s="77" t="s">
        <v>440</v>
      </c>
      <c r="B225" s="51" t="s">
        <v>98</v>
      </c>
      <c r="C225" s="51" t="s">
        <v>75</v>
      </c>
      <c r="D225" s="51" t="s">
        <v>74</v>
      </c>
      <c r="E225" s="51" t="s">
        <v>441</v>
      </c>
      <c r="F225" s="52"/>
      <c r="G225" s="52"/>
      <c r="H225" s="56">
        <f>H226+H230</f>
        <v>81931.3</v>
      </c>
      <c r="I225" s="56">
        <f>I226+I230</f>
        <v>0</v>
      </c>
      <c r="J225" s="191">
        <f t="shared" si="64"/>
        <v>81931.3</v>
      </c>
      <c r="K225" s="56">
        <f>K226+K230</f>
        <v>0</v>
      </c>
      <c r="L225" s="58"/>
      <c r="M225" s="58"/>
      <c r="N225" s="58"/>
      <c r="O225" s="56">
        <f>O226+O230</f>
        <v>0</v>
      </c>
      <c r="P225" s="193">
        <f t="shared" si="65"/>
        <v>0</v>
      </c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</row>
    <row r="226" spans="1:43" s="29" customFormat="1" ht="18">
      <c r="A226" s="77" t="s">
        <v>312</v>
      </c>
      <c r="B226" s="51" t="s">
        <v>98</v>
      </c>
      <c r="C226" s="51" t="s">
        <v>75</v>
      </c>
      <c r="D226" s="51" t="s">
        <v>74</v>
      </c>
      <c r="E226" s="51" t="s">
        <v>442</v>
      </c>
      <c r="F226" s="52"/>
      <c r="G226" s="52"/>
      <c r="H226" s="56">
        <f aca="true" t="shared" si="71" ref="H226:K228">H227</f>
        <v>78000</v>
      </c>
      <c r="I226" s="56">
        <f t="shared" si="71"/>
        <v>0</v>
      </c>
      <c r="J226" s="191">
        <f t="shared" si="64"/>
        <v>78000</v>
      </c>
      <c r="K226" s="56">
        <f t="shared" si="71"/>
        <v>0</v>
      </c>
      <c r="L226" s="58"/>
      <c r="M226" s="58"/>
      <c r="N226" s="58"/>
      <c r="O226" s="56">
        <f>O227</f>
        <v>0</v>
      </c>
      <c r="P226" s="193">
        <f t="shared" si="65"/>
        <v>0</v>
      </c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</row>
    <row r="227" spans="1:43" s="29" customFormat="1" ht="30">
      <c r="A227" s="76" t="s">
        <v>429</v>
      </c>
      <c r="B227" s="51" t="s">
        <v>98</v>
      </c>
      <c r="C227" s="51" t="s">
        <v>75</v>
      </c>
      <c r="D227" s="51" t="s">
        <v>74</v>
      </c>
      <c r="E227" s="51" t="s">
        <v>442</v>
      </c>
      <c r="F227" s="51" t="s">
        <v>238</v>
      </c>
      <c r="G227" s="52"/>
      <c r="H227" s="56">
        <f t="shared" si="71"/>
        <v>78000</v>
      </c>
      <c r="I227" s="56">
        <f t="shared" si="71"/>
        <v>0</v>
      </c>
      <c r="J227" s="191">
        <f t="shared" si="64"/>
        <v>78000</v>
      </c>
      <c r="K227" s="56">
        <f t="shared" si="71"/>
        <v>0</v>
      </c>
      <c r="L227" s="58"/>
      <c r="M227" s="58"/>
      <c r="N227" s="58"/>
      <c r="O227" s="56">
        <f>O228</f>
        <v>0</v>
      </c>
      <c r="P227" s="193">
        <f t="shared" si="65"/>
        <v>0</v>
      </c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</row>
    <row r="228" spans="1:43" s="29" customFormat="1" ht="18">
      <c r="A228" s="76" t="s">
        <v>268</v>
      </c>
      <c r="B228" s="51" t="s">
        <v>98</v>
      </c>
      <c r="C228" s="51" t="s">
        <v>75</v>
      </c>
      <c r="D228" s="51" t="s">
        <v>74</v>
      </c>
      <c r="E228" s="51" t="s">
        <v>442</v>
      </c>
      <c r="F228" s="51" t="s">
        <v>33</v>
      </c>
      <c r="G228" s="52"/>
      <c r="H228" s="56">
        <f t="shared" si="71"/>
        <v>78000</v>
      </c>
      <c r="I228" s="56">
        <f t="shared" si="71"/>
        <v>0</v>
      </c>
      <c r="J228" s="191">
        <f t="shared" si="64"/>
        <v>78000</v>
      </c>
      <c r="K228" s="56">
        <f t="shared" si="71"/>
        <v>0</v>
      </c>
      <c r="L228" s="58"/>
      <c r="M228" s="58"/>
      <c r="N228" s="58"/>
      <c r="O228" s="56">
        <f>O229</f>
        <v>0</v>
      </c>
      <c r="P228" s="193">
        <f t="shared" si="65"/>
        <v>0</v>
      </c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</row>
    <row r="229" spans="1:43" s="29" customFormat="1" ht="18">
      <c r="A229" s="78" t="s">
        <v>120</v>
      </c>
      <c r="B229" s="52" t="s">
        <v>98</v>
      </c>
      <c r="C229" s="52" t="s">
        <v>75</v>
      </c>
      <c r="D229" s="52" t="s">
        <v>74</v>
      </c>
      <c r="E229" s="52" t="s">
        <v>442</v>
      </c>
      <c r="F229" s="52" t="s">
        <v>33</v>
      </c>
      <c r="G229" s="52" t="s">
        <v>104</v>
      </c>
      <c r="H229" s="58">
        <v>78000</v>
      </c>
      <c r="I229" s="58">
        <v>0</v>
      </c>
      <c r="J229" s="192">
        <f t="shared" si="64"/>
        <v>78000</v>
      </c>
      <c r="K229" s="58">
        <v>0</v>
      </c>
      <c r="L229" s="58"/>
      <c r="M229" s="58"/>
      <c r="N229" s="58"/>
      <c r="O229" s="58">
        <v>0</v>
      </c>
      <c r="P229" s="197">
        <f t="shared" si="65"/>
        <v>0</v>
      </c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</row>
    <row r="230" spans="1:43" s="29" customFormat="1" ht="18">
      <c r="A230" s="77" t="s">
        <v>312</v>
      </c>
      <c r="B230" s="51" t="s">
        <v>98</v>
      </c>
      <c r="C230" s="51" t="s">
        <v>75</v>
      </c>
      <c r="D230" s="51" t="s">
        <v>74</v>
      </c>
      <c r="E230" s="51" t="s">
        <v>443</v>
      </c>
      <c r="F230" s="52"/>
      <c r="G230" s="52"/>
      <c r="H230" s="56">
        <f aca="true" t="shared" si="72" ref="H230:K232">H231</f>
        <v>3931.3</v>
      </c>
      <c r="I230" s="56">
        <f t="shared" si="72"/>
        <v>0</v>
      </c>
      <c r="J230" s="191">
        <f t="shared" si="64"/>
        <v>3931.3</v>
      </c>
      <c r="K230" s="56">
        <f t="shared" si="72"/>
        <v>0</v>
      </c>
      <c r="L230" s="58"/>
      <c r="M230" s="58"/>
      <c r="N230" s="58"/>
      <c r="O230" s="56">
        <f>O231</f>
        <v>0</v>
      </c>
      <c r="P230" s="193">
        <f t="shared" si="65"/>
        <v>0</v>
      </c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</row>
    <row r="231" spans="1:43" s="29" customFormat="1" ht="30">
      <c r="A231" s="76" t="s">
        <v>429</v>
      </c>
      <c r="B231" s="51" t="s">
        <v>98</v>
      </c>
      <c r="C231" s="51" t="s">
        <v>75</v>
      </c>
      <c r="D231" s="51" t="s">
        <v>74</v>
      </c>
      <c r="E231" s="51" t="s">
        <v>443</v>
      </c>
      <c r="F231" s="51" t="s">
        <v>238</v>
      </c>
      <c r="G231" s="52"/>
      <c r="H231" s="56">
        <f t="shared" si="72"/>
        <v>3931.3</v>
      </c>
      <c r="I231" s="56">
        <f t="shared" si="72"/>
        <v>0</v>
      </c>
      <c r="J231" s="191">
        <f t="shared" si="64"/>
        <v>3931.3</v>
      </c>
      <c r="K231" s="56">
        <f t="shared" si="72"/>
        <v>0</v>
      </c>
      <c r="L231" s="58"/>
      <c r="M231" s="58"/>
      <c r="N231" s="58"/>
      <c r="O231" s="56">
        <f>O232</f>
        <v>0</v>
      </c>
      <c r="P231" s="193">
        <f t="shared" si="65"/>
        <v>0</v>
      </c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:43" s="29" customFormat="1" ht="18">
      <c r="A232" s="76" t="s">
        <v>268</v>
      </c>
      <c r="B232" s="51" t="s">
        <v>98</v>
      </c>
      <c r="C232" s="51" t="s">
        <v>75</v>
      </c>
      <c r="D232" s="51" t="s">
        <v>74</v>
      </c>
      <c r="E232" s="51" t="s">
        <v>443</v>
      </c>
      <c r="F232" s="51" t="s">
        <v>33</v>
      </c>
      <c r="G232" s="52"/>
      <c r="H232" s="56">
        <f t="shared" si="72"/>
        <v>3931.3</v>
      </c>
      <c r="I232" s="56">
        <f t="shared" si="72"/>
        <v>0</v>
      </c>
      <c r="J232" s="191">
        <f t="shared" si="64"/>
        <v>3931.3</v>
      </c>
      <c r="K232" s="56">
        <f t="shared" si="72"/>
        <v>0</v>
      </c>
      <c r="L232" s="58"/>
      <c r="M232" s="58"/>
      <c r="N232" s="58"/>
      <c r="O232" s="56">
        <f>O233</f>
        <v>0</v>
      </c>
      <c r="P232" s="193">
        <f t="shared" si="65"/>
        <v>0</v>
      </c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</row>
    <row r="233" spans="1:43" s="29" customFormat="1" ht="18">
      <c r="A233" s="78" t="s">
        <v>119</v>
      </c>
      <c r="B233" s="52" t="s">
        <v>98</v>
      </c>
      <c r="C233" s="52" t="s">
        <v>75</v>
      </c>
      <c r="D233" s="52" t="s">
        <v>74</v>
      </c>
      <c r="E233" s="52" t="s">
        <v>443</v>
      </c>
      <c r="F233" s="52" t="s">
        <v>33</v>
      </c>
      <c r="G233" s="52" t="s">
        <v>103</v>
      </c>
      <c r="H233" s="58">
        <v>3931.3</v>
      </c>
      <c r="I233" s="58">
        <v>0</v>
      </c>
      <c r="J233" s="191">
        <f t="shared" si="64"/>
        <v>3931.3</v>
      </c>
      <c r="K233" s="58">
        <v>0</v>
      </c>
      <c r="L233" s="58"/>
      <c r="M233" s="58"/>
      <c r="N233" s="58"/>
      <c r="O233" s="58">
        <v>0</v>
      </c>
      <c r="P233" s="193">
        <f t="shared" si="65"/>
        <v>0</v>
      </c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</row>
    <row r="234" spans="1:43" s="29" customFormat="1" ht="18">
      <c r="A234" s="82" t="s">
        <v>65</v>
      </c>
      <c r="B234" s="53" t="s">
        <v>98</v>
      </c>
      <c r="C234" s="53" t="s">
        <v>82</v>
      </c>
      <c r="D234" s="53"/>
      <c r="E234" s="53"/>
      <c r="F234" s="53"/>
      <c r="G234" s="53"/>
      <c r="H234" s="55">
        <f aca="true" t="shared" si="73" ref="H234:I239">H235</f>
        <v>5058.2</v>
      </c>
      <c r="I234" s="55">
        <f t="shared" si="73"/>
        <v>0</v>
      </c>
      <c r="J234" s="190">
        <f t="shared" si="64"/>
        <v>5058.2</v>
      </c>
      <c r="K234" s="55">
        <f aca="true" t="shared" si="74" ref="K234:O235">K235</f>
        <v>5058.2</v>
      </c>
      <c r="L234" s="55" t="e">
        <f t="shared" si="74"/>
        <v>#REF!</v>
      </c>
      <c r="M234" s="55" t="e">
        <f t="shared" si="74"/>
        <v>#REF!</v>
      </c>
      <c r="N234" s="55" t="e">
        <f t="shared" si="74"/>
        <v>#REF!</v>
      </c>
      <c r="O234" s="55">
        <f t="shared" si="74"/>
        <v>0</v>
      </c>
      <c r="P234" s="113">
        <f t="shared" si="65"/>
        <v>5058.2</v>
      </c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</row>
    <row r="235" spans="1:43" s="29" customFormat="1" ht="18">
      <c r="A235" s="82" t="s">
        <v>124</v>
      </c>
      <c r="B235" s="53" t="s">
        <v>98</v>
      </c>
      <c r="C235" s="53" t="s">
        <v>82</v>
      </c>
      <c r="D235" s="53" t="s">
        <v>71</v>
      </c>
      <c r="E235" s="53"/>
      <c r="F235" s="53"/>
      <c r="G235" s="53"/>
      <c r="H235" s="55">
        <f t="shared" si="73"/>
        <v>5058.2</v>
      </c>
      <c r="I235" s="55">
        <f t="shared" si="73"/>
        <v>0</v>
      </c>
      <c r="J235" s="190">
        <f t="shared" si="64"/>
        <v>5058.2</v>
      </c>
      <c r="K235" s="55">
        <f t="shared" si="74"/>
        <v>5058.2</v>
      </c>
      <c r="L235" s="55" t="e">
        <f t="shared" si="74"/>
        <v>#REF!</v>
      </c>
      <c r="M235" s="55" t="e">
        <f t="shared" si="74"/>
        <v>#REF!</v>
      </c>
      <c r="N235" s="55" t="e">
        <f t="shared" si="74"/>
        <v>#REF!</v>
      </c>
      <c r="O235" s="55">
        <f t="shared" si="74"/>
        <v>0</v>
      </c>
      <c r="P235" s="113">
        <f t="shared" si="65"/>
        <v>5058.2</v>
      </c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</row>
    <row r="236" spans="1:43" s="29" customFormat="1" ht="18">
      <c r="A236" s="77" t="s">
        <v>37</v>
      </c>
      <c r="B236" s="51" t="s">
        <v>98</v>
      </c>
      <c r="C236" s="51" t="s">
        <v>82</v>
      </c>
      <c r="D236" s="51" t="s">
        <v>71</v>
      </c>
      <c r="E236" s="51" t="s">
        <v>283</v>
      </c>
      <c r="F236" s="51"/>
      <c r="G236" s="51"/>
      <c r="H236" s="56">
        <f>H237</f>
        <v>5058.2</v>
      </c>
      <c r="I236" s="56">
        <f>I237</f>
        <v>0</v>
      </c>
      <c r="J236" s="191">
        <f t="shared" si="64"/>
        <v>5058.2</v>
      </c>
      <c r="K236" s="56">
        <f>K237</f>
        <v>5058.2</v>
      </c>
      <c r="L236" s="56" t="e">
        <f>#REF!+L237</f>
        <v>#REF!</v>
      </c>
      <c r="M236" s="56" t="e">
        <f>#REF!+M237</f>
        <v>#REF!</v>
      </c>
      <c r="N236" s="56" t="e">
        <f>#REF!+N237</f>
        <v>#REF!</v>
      </c>
      <c r="O236" s="56">
        <f>O237</f>
        <v>0</v>
      </c>
      <c r="P236" s="193">
        <f t="shared" si="65"/>
        <v>5058.2</v>
      </c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:43" s="29" customFormat="1" ht="90">
      <c r="A237" s="141" t="s">
        <v>461</v>
      </c>
      <c r="B237" s="51" t="s">
        <v>98</v>
      </c>
      <c r="C237" s="51" t="s">
        <v>82</v>
      </c>
      <c r="D237" s="51" t="s">
        <v>71</v>
      </c>
      <c r="E237" s="110" t="s">
        <v>455</v>
      </c>
      <c r="F237" s="52"/>
      <c r="G237" s="52"/>
      <c r="H237" s="56">
        <f t="shared" si="73"/>
        <v>5058.2</v>
      </c>
      <c r="I237" s="56">
        <f t="shared" si="73"/>
        <v>0</v>
      </c>
      <c r="J237" s="191">
        <f t="shared" si="64"/>
        <v>5058.2</v>
      </c>
      <c r="K237" s="56">
        <f aca="true" t="shared" si="75" ref="K237:O239">K238</f>
        <v>5058.2</v>
      </c>
      <c r="L237" s="56">
        <f t="shared" si="75"/>
        <v>0</v>
      </c>
      <c r="M237" s="56">
        <f t="shared" si="75"/>
        <v>0</v>
      </c>
      <c r="N237" s="56">
        <f t="shared" si="75"/>
        <v>0</v>
      </c>
      <c r="O237" s="56">
        <f t="shared" si="75"/>
        <v>0</v>
      </c>
      <c r="P237" s="193">
        <f t="shared" si="65"/>
        <v>5058.2</v>
      </c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</row>
    <row r="238" spans="1:43" s="29" customFormat="1" ht="30">
      <c r="A238" s="76" t="s">
        <v>429</v>
      </c>
      <c r="B238" s="51" t="s">
        <v>98</v>
      </c>
      <c r="C238" s="51" t="s">
        <v>82</v>
      </c>
      <c r="D238" s="51" t="s">
        <v>71</v>
      </c>
      <c r="E238" s="110" t="s">
        <v>455</v>
      </c>
      <c r="F238" s="51" t="s">
        <v>238</v>
      </c>
      <c r="G238" s="52"/>
      <c r="H238" s="56">
        <f t="shared" si="73"/>
        <v>5058.2</v>
      </c>
      <c r="I238" s="56">
        <f t="shared" si="73"/>
        <v>0</v>
      </c>
      <c r="J238" s="191">
        <f t="shared" si="64"/>
        <v>5058.2</v>
      </c>
      <c r="K238" s="56">
        <f t="shared" si="75"/>
        <v>5058.2</v>
      </c>
      <c r="L238" s="56">
        <f t="shared" si="75"/>
        <v>0</v>
      </c>
      <c r="M238" s="56">
        <f t="shared" si="75"/>
        <v>0</v>
      </c>
      <c r="N238" s="56">
        <f t="shared" si="75"/>
        <v>0</v>
      </c>
      <c r="O238" s="56">
        <f t="shared" si="75"/>
        <v>0</v>
      </c>
      <c r="P238" s="193">
        <f t="shared" si="65"/>
        <v>5058.2</v>
      </c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</row>
    <row r="239" spans="1:43" s="29" customFormat="1" ht="18">
      <c r="A239" s="76" t="s">
        <v>34</v>
      </c>
      <c r="B239" s="51" t="s">
        <v>98</v>
      </c>
      <c r="C239" s="51" t="s">
        <v>82</v>
      </c>
      <c r="D239" s="51" t="s">
        <v>71</v>
      </c>
      <c r="E239" s="110" t="s">
        <v>455</v>
      </c>
      <c r="F239" s="51" t="s">
        <v>33</v>
      </c>
      <c r="G239" s="52"/>
      <c r="H239" s="56">
        <f t="shared" si="73"/>
        <v>5058.2</v>
      </c>
      <c r="I239" s="56">
        <f t="shared" si="73"/>
        <v>0</v>
      </c>
      <c r="J239" s="191">
        <f t="shared" si="64"/>
        <v>5058.2</v>
      </c>
      <c r="K239" s="56">
        <f t="shared" si="75"/>
        <v>5058.2</v>
      </c>
      <c r="L239" s="56">
        <f t="shared" si="75"/>
        <v>0</v>
      </c>
      <c r="M239" s="56">
        <f t="shared" si="75"/>
        <v>0</v>
      </c>
      <c r="N239" s="56">
        <f t="shared" si="75"/>
        <v>0</v>
      </c>
      <c r="O239" s="56">
        <f t="shared" si="75"/>
        <v>0</v>
      </c>
      <c r="P239" s="193">
        <f t="shared" si="65"/>
        <v>5058.2</v>
      </c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</row>
    <row r="240" spans="1:43" s="29" customFormat="1" ht="18">
      <c r="A240" s="78" t="s">
        <v>120</v>
      </c>
      <c r="B240" s="52" t="s">
        <v>98</v>
      </c>
      <c r="C240" s="52" t="s">
        <v>82</v>
      </c>
      <c r="D240" s="52" t="s">
        <v>71</v>
      </c>
      <c r="E240" s="130" t="s">
        <v>455</v>
      </c>
      <c r="F240" s="52" t="s">
        <v>33</v>
      </c>
      <c r="G240" s="52" t="s">
        <v>104</v>
      </c>
      <c r="H240" s="58">
        <v>5058.2</v>
      </c>
      <c r="I240" s="58">
        <v>0</v>
      </c>
      <c r="J240" s="192">
        <f t="shared" si="64"/>
        <v>5058.2</v>
      </c>
      <c r="K240" s="58">
        <v>5058.2</v>
      </c>
      <c r="L240" s="58">
        <v>0</v>
      </c>
      <c r="M240" s="58">
        <v>0</v>
      </c>
      <c r="N240" s="58">
        <v>0</v>
      </c>
      <c r="O240" s="58">
        <v>0</v>
      </c>
      <c r="P240" s="197">
        <f t="shared" si="65"/>
        <v>5058.2</v>
      </c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</row>
    <row r="241" spans="1:43" s="29" customFormat="1" ht="28.5">
      <c r="A241" s="79" t="s">
        <v>107</v>
      </c>
      <c r="B241" s="53" t="s">
        <v>100</v>
      </c>
      <c r="C241" s="53"/>
      <c r="D241" s="53"/>
      <c r="E241" s="53"/>
      <c r="F241" s="53"/>
      <c r="G241" s="53"/>
      <c r="H241" s="55">
        <f>H244+H375+H416+H342</f>
        <v>110579.5</v>
      </c>
      <c r="I241" s="55">
        <f>I244+I375+I416+I342</f>
        <v>-52000.1</v>
      </c>
      <c r="J241" s="190">
        <f t="shared" si="64"/>
        <v>58579.4</v>
      </c>
      <c r="K241" s="55">
        <f>K244+K375+K416+K342</f>
        <v>86006.59999999999</v>
      </c>
      <c r="L241" s="55" t="e">
        <f>L244+L375+#REF!+L416+L342</f>
        <v>#REF!</v>
      </c>
      <c r="M241" s="55" t="e">
        <f>M244+M375+#REF!+M416+M342</f>
        <v>#REF!</v>
      </c>
      <c r="N241" s="55" t="e">
        <f>N244+N375+#REF!+N416+N342</f>
        <v>#REF!</v>
      </c>
      <c r="O241" s="55">
        <f>O244+O375+O416+O342</f>
        <v>-27550.1</v>
      </c>
      <c r="P241" s="113">
        <f t="shared" si="65"/>
        <v>58456.49999999999</v>
      </c>
      <c r="Q241" s="28"/>
      <c r="R241" s="28"/>
      <c r="S241" s="28"/>
      <c r="T241" s="28"/>
      <c r="U241" s="28"/>
      <c r="V241" s="28"/>
      <c r="W241" s="143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</row>
    <row r="242" spans="1:43" s="29" customFormat="1" ht="18">
      <c r="A242" s="79" t="s">
        <v>119</v>
      </c>
      <c r="B242" s="53" t="s">
        <v>100</v>
      </c>
      <c r="C242" s="53"/>
      <c r="D242" s="53"/>
      <c r="E242" s="53"/>
      <c r="F242" s="53"/>
      <c r="G242" s="53" t="s">
        <v>103</v>
      </c>
      <c r="H242" s="55">
        <f>H250+H256+H259+H262+H268+H271+H283+H312+H317+H320+H364+H387+H392+H397+H415+H422+H428+H432+H355+H348+H370+H374+H295+H380+H290+H300+H306+H409+H403</f>
        <v>68226.2</v>
      </c>
      <c r="I242" s="55">
        <f>I250+I256+I259+I262+I268+I271+I283+I312+I317+I320+I364+I387+I392+I397+I415+I422+I428+I432+I355+I348+I370+I374+I295+I380+I290+I300+I306+I409+I403</f>
        <v>-27000.1</v>
      </c>
      <c r="J242" s="190">
        <f t="shared" si="64"/>
        <v>41226.1</v>
      </c>
      <c r="K242" s="55">
        <f>K250+K256+K259+K262+K268+K271+K283+K312+K317+K320+K364+K387+K392+K397+K415+K422+K428+K432+K355+K348+K370+K374+K295+K380+K290+K300+K306+K409+K403</f>
        <v>68613.2</v>
      </c>
      <c r="L242" s="55" t="e">
        <f>L250+L256+L259+L262+L268+L271+L283+#REF!+L312+L317+L320+L364+#REF!+L387+L392+L397+#REF!+L415+#REF!+#REF!+#REF!+#REF!+#REF!+#REF!+#REF!+#REF!+#REF!+L422+L428+L432+#REF!+#REF!+#REF!+#REF!</f>
        <v>#REF!</v>
      </c>
      <c r="M242" s="55" t="e">
        <f>M250+M256+M259+M262+M268+M271+M283+#REF!+M312+M317+M320+M364+#REF!+M387+M392+M397+#REF!+M415+#REF!+#REF!+#REF!+#REF!+#REF!+#REF!+#REF!+#REF!+#REF!+M422+M428+M432+#REF!+#REF!+#REF!+#REF!</f>
        <v>#REF!</v>
      </c>
      <c r="N242" s="55" t="e">
        <f>N250+N256+N259+N262+N268+N271+N283+#REF!+N312+N317+N320+N364+#REF!+N387+N392+N397+#REF!+N415+#REF!+#REF!+#REF!+#REF!+#REF!+#REF!+#REF!+#REF!+#REF!+N422+N428+N432+#REF!+#REF!+#REF!+#REF!</f>
        <v>#REF!</v>
      </c>
      <c r="O242" s="55">
        <f>O250+O256+O259+O262+O268+O271+O283+O312+O317+O320+O364+O387+O392+O397+O415+O422+O428+O432+O355+O348+O370+O374+O295+O380+O290+O300+O306+O409+O403</f>
        <v>-27550.1</v>
      </c>
      <c r="P242" s="113">
        <f t="shared" si="65"/>
        <v>41063.1</v>
      </c>
      <c r="Q242" s="28"/>
      <c r="R242" s="28"/>
      <c r="S242" s="28"/>
      <c r="T242" s="28"/>
      <c r="U242" s="28"/>
      <c r="V242" s="28"/>
      <c r="W242" s="143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:43" s="29" customFormat="1" ht="18">
      <c r="A243" s="79" t="s">
        <v>120</v>
      </c>
      <c r="B243" s="53" t="s">
        <v>100</v>
      </c>
      <c r="C243" s="53"/>
      <c r="D243" s="53"/>
      <c r="E243" s="53"/>
      <c r="F243" s="53"/>
      <c r="G243" s="53" t="s">
        <v>104</v>
      </c>
      <c r="H243" s="55">
        <f>H324+H327+H331+H334+H338+H438+H442+H446+H448+H452+H456+H462+H465+H341+H360+H277</f>
        <v>42353.3</v>
      </c>
      <c r="I243" s="55">
        <f>I324+I327+I331+I334+I338+I438+I442+I446+I448+I452+I456+I462+I465+I341+I360+I277</f>
        <v>-25000</v>
      </c>
      <c r="J243" s="190">
        <f t="shared" si="64"/>
        <v>17353.300000000003</v>
      </c>
      <c r="K243" s="55">
        <f>K324+K327+K331+K334+K338+K438+K442+K446+K448+K452+K456+K462+K465+K341+K360+K277</f>
        <v>17393.4</v>
      </c>
      <c r="L243" s="55" t="e">
        <f>L324+L327+L331+L334+L338+#REF!+L438+L442+L446+L448+L452+L456+L462+L465</f>
        <v>#REF!</v>
      </c>
      <c r="M243" s="55" t="e">
        <f>M324+M327+M331+M334+M338+#REF!+M438+M442+M446+M448+M452+M456+M462+M465</f>
        <v>#REF!</v>
      </c>
      <c r="N243" s="55" t="e">
        <f>N324+N327+N331+N334+N338+#REF!+N438+N442+N446+N448+N452+N456+N462+N465</f>
        <v>#REF!</v>
      </c>
      <c r="O243" s="55">
        <f>O324+O327+O331+O334+O338+O438+O442+O446+O448+O452+O456+O462+O465+O341+O360+O277</f>
        <v>0</v>
      </c>
      <c r="P243" s="113">
        <f t="shared" si="65"/>
        <v>17393.4</v>
      </c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</row>
    <row r="244" spans="1:43" s="29" customFormat="1" ht="18">
      <c r="A244" s="79" t="s">
        <v>125</v>
      </c>
      <c r="B244" s="53" t="s">
        <v>100</v>
      </c>
      <c r="C244" s="53" t="s">
        <v>68</v>
      </c>
      <c r="D244" s="53"/>
      <c r="E244" s="53"/>
      <c r="F244" s="53"/>
      <c r="G244" s="53"/>
      <c r="H244" s="55">
        <f>H245+H251+H278+H284+H272</f>
        <v>35007.7</v>
      </c>
      <c r="I244" s="55">
        <f>I245+I251+I278+I284+I272</f>
        <v>0</v>
      </c>
      <c r="J244" s="190">
        <f t="shared" si="64"/>
        <v>35007.7</v>
      </c>
      <c r="K244" s="55">
        <f>K245+K251+K278+K284+K272</f>
        <v>34870.7</v>
      </c>
      <c r="L244" s="55" t="e">
        <f>L245+L251+L278+L284</f>
        <v>#REF!</v>
      </c>
      <c r="M244" s="55" t="e">
        <f>M245+M251+M278+M284</f>
        <v>#REF!</v>
      </c>
      <c r="N244" s="55" t="e">
        <f>N245+N251+N278+N284</f>
        <v>#REF!</v>
      </c>
      <c r="O244" s="55">
        <f>O245+O251+O278+O284+O272</f>
        <v>0</v>
      </c>
      <c r="P244" s="113">
        <f t="shared" si="65"/>
        <v>34870.7</v>
      </c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</row>
    <row r="245" spans="1:43" s="29" customFormat="1" ht="28.5">
      <c r="A245" s="79" t="s">
        <v>84</v>
      </c>
      <c r="B245" s="53" t="s">
        <v>100</v>
      </c>
      <c r="C245" s="53" t="s">
        <v>68</v>
      </c>
      <c r="D245" s="53" t="s">
        <v>74</v>
      </c>
      <c r="E245" s="53"/>
      <c r="F245" s="53"/>
      <c r="G245" s="53"/>
      <c r="H245" s="55">
        <f>H247</f>
        <v>1507</v>
      </c>
      <c r="I245" s="55">
        <f>I247</f>
        <v>0</v>
      </c>
      <c r="J245" s="190">
        <f t="shared" si="64"/>
        <v>1507</v>
      </c>
      <c r="K245" s="55">
        <f>K247</f>
        <v>1507</v>
      </c>
      <c r="L245" s="55">
        <f>L247</f>
        <v>0</v>
      </c>
      <c r="M245" s="55">
        <f>M247</f>
        <v>0</v>
      </c>
      <c r="N245" s="55">
        <f>N247</f>
        <v>0</v>
      </c>
      <c r="O245" s="55">
        <f>O247</f>
        <v>0</v>
      </c>
      <c r="P245" s="113">
        <f t="shared" si="65"/>
        <v>1507</v>
      </c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</row>
    <row r="246" spans="1:43" s="29" customFormat="1" ht="18">
      <c r="A246" s="76" t="s">
        <v>37</v>
      </c>
      <c r="B246" s="51" t="s">
        <v>100</v>
      </c>
      <c r="C246" s="51" t="s">
        <v>68</v>
      </c>
      <c r="D246" s="51" t="s">
        <v>74</v>
      </c>
      <c r="E246" s="51" t="s">
        <v>283</v>
      </c>
      <c r="F246" s="51"/>
      <c r="G246" s="51"/>
      <c r="H246" s="56">
        <f aca="true" t="shared" si="76" ref="H246:I249">H247</f>
        <v>1507</v>
      </c>
      <c r="I246" s="56">
        <f t="shared" si="76"/>
        <v>0</v>
      </c>
      <c r="J246" s="191">
        <f t="shared" si="64"/>
        <v>1507</v>
      </c>
      <c r="K246" s="56">
        <f aca="true" t="shared" si="77" ref="K246:O249">K247</f>
        <v>1507</v>
      </c>
      <c r="L246" s="56">
        <f t="shared" si="77"/>
        <v>0</v>
      </c>
      <c r="M246" s="56">
        <f t="shared" si="77"/>
        <v>0</v>
      </c>
      <c r="N246" s="56">
        <f t="shared" si="77"/>
        <v>0</v>
      </c>
      <c r="O246" s="56">
        <f t="shared" si="77"/>
        <v>0</v>
      </c>
      <c r="P246" s="193">
        <f t="shared" si="65"/>
        <v>1507</v>
      </c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</row>
    <row r="247" spans="1:43" s="29" customFormat="1" ht="30">
      <c r="A247" s="76" t="s">
        <v>261</v>
      </c>
      <c r="B247" s="51" t="s">
        <v>100</v>
      </c>
      <c r="C247" s="51" t="s">
        <v>68</v>
      </c>
      <c r="D247" s="51" t="s">
        <v>74</v>
      </c>
      <c r="E247" s="51" t="s">
        <v>414</v>
      </c>
      <c r="F247" s="51"/>
      <c r="G247" s="51"/>
      <c r="H247" s="56">
        <f t="shared" si="76"/>
        <v>1507</v>
      </c>
      <c r="I247" s="56">
        <f t="shared" si="76"/>
        <v>0</v>
      </c>
      <c r="J247" s="191">
        <f t="shared" si="64"/>
        <v>1507</v>
      </c>
      <c r="K247" s="56">
        <f t="shared" si="77"/>
        <v>1507</v>
      </c>
      <c r="L247" s="56">
        <f t="shared" si="77"/>
        <v>0</v>
      </c>
      <c r="M247" s="56">
        <f t="shared" si="77"/>
        <v>0</v>
      </c>
      <c r="N247" s="56">
        <f t="shared" si="77"/>
        <v>0</v>
      </c>
      <c r="O247" s="56">
        <f t="shared" si="77"/>
        <v>0</v>
      </c>
      <c r="P247" s="193">
        <f t="shared" si="65"/>
        <v>1507</v>
      </c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</row>
    <row r="248" spans="1:43" s="29" customFormat="1" ht="90">
      <c r="A248" s="76" t="s">
        <v>267</v>
      </c>
      <c r="B248" s="51" t="s">
        <v>100</v>
      </c>
      <c r="C248" s="51" t="s">
        <v>68</v>
      </c>
      <c r="D248" s="51" t="s">
        <v>74</v>
      </c>
      <c r="E248" s="51" t="s">
        <v>414</v>
      </c>
      <c r="F248" s="51" t="s">
        <v>133</v>
      </c>
      <c r="G248" s="51"/>
      <c r="H248" s="56">
        <f t="shared" si="76"/>
        <v>1507</v>
      </c>
      <c r="I248" s="56">
        <f t="shared" si="76"/>
        <v>0</v>
      </c>
      <c r="J248" s="191">
        <f t="shared" si="64"/>
        <v>1507</v>
      </c>
      <c r="K248" s="56">
        <f t="shared" si="77"/>
        <v>1507</v>
      </c>
      <c r="L248" s="57">
        <f t="shared" si="77"/>
        <v>0</v>
      </c>
      <c r="M248" s="57">
        <f t="shared" si="77"/>
        <v>0</v>
      </c>
      <c r="N248" s="57">
        <f t="shared" si="77"/>
        <v>0</v>
      </c>
      <c r="O248" s="56">
        <f t="shared" si="77"/>
        <v>0</v>
      </c>
      <c r="P248" s="193">
        <f t="shared" si="65"/>
        <v>1507</v>
      </c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</row>
    <row r="249" spans="1:43" s="29" customFormat="1" ht="30">
      <c r="A249" s="76" t="s">
        <v>137</v>
      </c>
      <c r="B249" s="51" t="s">
        <v>100</v>
      </c>
      <c r="C249" s="51" t="s">
        <v>68</v>
      </c>
      <c r="D249" s="51" t="s">
        <v>74</v>
      </c>
      <c r="E249" s="51" t="s">
        <v>414</v>
      </c>
      <c r="F249" s="51" t="s">
        <v>134</v>
      </c>
      <c r="G249" s="51"/>
      <c r="H249" s="56">
        <f t="shared" si="76"/>
        <v>1507</v>
      </c>
      <c r="I249" s="56">
        <f t="shared" si="76"/>
        <v>0</v>
      </c>
      <c r="J249" s="191">
        <f t="shared" si="64"/>
        <v>1507</v>
      </c>
      <c r="K249" s="56">
        <f t="shared" si="77"/>
        <v>1507</v>
      </c>
      <c r="L249" s="57">
        <f t="shared" si="77"/>
        <v>0</v>
      </c>
      <c r="M249" s="57">
        <f t="shared" si="77"/>
        <v>0</v>
      </c>
      <c r="N249" s="57">
        <f t="shared" si="77"/>
        <v>0</v>
      </c>
      <c r="O249" s="56">
        <f t="shared" si="77"/>
        <v>0</v>
      </c>
      <c r="P249" s="193">
        <f t="shared" si="65"/>
        <v>1507</v>
      </c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:43" s="29" customFormat="1" ht="18">
      <c r="A250" s="78" t="s">
        <v>119</v>
      </c>
      <c r="B250" s="52" t="s">
        <v>100</v>
      </c>
      <c r="C250" s="52" t="s">
        <v>68</v>
      </c>
      <c r="D250" s="52" t="s">
        <v>74</v>
      </c>
      <c r="E250" s="51" t="s">
        <v>414</v>
      </c>
      <c r="F250" s="52" t="s">
        <v>134</v>
      </c>
      <c r="G250" s="52" t="s">
        <v>103</v>
      </c>
      <c r="H250" s="58">
        <v>1507</v>
      </c>
      <c r="I250" s="58">
        <v>0</v>
      </c>
      <c r="J250" s="192">
        <f t="shared" si="64"/>
        <v>1507</v>
      </c>
      <c r="K250" s="58">
        <v>1507</v>
      </c>
      <c r="L250" s="58">
        <v>0</v>
      </c>
      <c r="M250" s="58">
        <v>0</v>
      </c>
      <c r="N250" s="58">
        <v>0</v>
      </c>
      <c r="O250" s="58">
        <v>0</v>
      </c>
      <c r="P250" s="197">
        <f t="shared" si="65"/>
        <v>1507</v>
      </c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:43" s="29" customFormat="1" ht="28.5">
      <c r="A251" s="79" t="s">
        <v>51</v>
      </c>
      <c r="B251" s="53" t="s">
        <v>100</v>
      </c>
      <c r="C251" s="53" t="s">
        <v>68</v>
      </c>
      <c r="D251" s="53" t="s">
        <v>71</v>
      </c>
      <c r="E251" s="53"/>
      <c r="F251" s="53"/>
      <c r="G251" s="53"/>
      <c r="H251" s="55">
        <f>H252+H263</f>
        <v>31169.1</v>
      </c>
      <c r="I251" s="55">
        <f>I252+I263</f>
        <v>0</v>
      </c>
      <c r="J251" s="190">
        <f t="shared" si="64"/>
        <v>31169.1</v>
      </c>
      <c r="K251" s="55">
        <f>K252+K263</f>
        <v>31139.1</v>
      </c>
      <c r="L251" s="55">
        <f>L252+L263</f>
        <v>0</v>
      </c>
      <c r="M251" s="55">
        <f>M252+M263</f>
        <v>0</v>
      </c>
      <c r="N251" s="55">
        <f>N252+N263</f>
        <v>0</v>
      </c>
      <c r="O251" s="55">
        <f>O252+O263</f>
        <v>0</v>
      </c>
      <c r="P251" s="113">
        <f t="shared" si="65"/>
        <v>31139.1</v>
      </c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:43" s="29" customFormat="1" ht="18">
      <c r="A252" s="76" t="s">
        <v>37</v>
      </c>
      <c r="B252" s="51" t="s">
        <v>100</v>
      </c>
      <c r="C252" s="51" t="s">
        <v>68</v>
      </c>
      <c r="D252" s="51" t="s">
        <v>71</v>
      </c>
      <c r="E252" s="51" t="s">
        <v>283</v>
      </c>
      <c r="F252" s="51"/>
      <c r="G252" s="51"/>
      <c r="H252" s="56">
        <f>H253</f>
        <v>31139.1</v>
      </c>
      <c r="I252" s="56">
        <f>I253</f>
        <v>0</v>
      </c>
      <c r="J252" s="191">
        <f t="shared" si="64"/>
        <v>31139.1</v>
      </c>
      <c r="K252" s="56">
        <f>K253</f>
        <v>31139.1</v>
      </c>
      <c r="L252" s="56">
        <f>L253</f>
        <v>0</v>
      </c>
      <c r="M252" s="56">
        <f>M253</f>
        <v>0</v>
      </c>
      <c r="N252" s="56">
        <f>N253</f>
        <v>0</v>
      </c>
      <c r="O252" s="56">
        <f>O253</f>
        <v>0</v>
      </c>
      <c r="P252" s="193">
        <f t="shared" si="65"/>
        <v>31139.1</v>
      </c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:43" s="29" customFormat="1" ht="30">
      <c r="A253" s="81" t="s">
        <v>132</v>
      </c>
      <c r="B253" s="51" t="s">
        <v>100</v>
      </c>
      <c r="C253" s="51" t="s">
        <v>68</v>
      </c>
      <c r="D253" s="51" t="s">
        <v>71</v>
      </c>
      <c r="E253" s="51" t="s">
        <v>284</v>
      </c>
      <c r="F253" s="51"/>
      <c r="G253" s="51"/>
      <c r="H253" s="56">
        <f>H254+H257+H260</f>
        <v>31139.1</v>
      </c>
      <c r="I253" s="56">
        <f>I254+I257+I260</f>
        <v>0</v>
      </c>
      <c r="J253" s="191">
        <f t="shared" si="64"/>
        <v>31139.1</v>
      </c>
      <c r="K253" s="56">
        <f>K254+K257+K260</f>
        <v>31139.1</v>
      </c>
      <c r="L253" s="56">
        <f>L254+L257+L260</f>
        <v>0</v>
      </c>
      <c r="M253" s="56">
        <f>M254+M257+M260</f>
        <v>0</v>
      </c>
      <c r="N253" s="56">
        <f>N254+N257+N260</f>
        <v>0</v>
      </c>
      <c r="O253" s="56">
        <f>O254+O257+O260</f>
        <v>0</v>
      </c>
      <c r="P253" s="193">
        <f t="shared" si="65"/>
        <v>31139.1</v>
      </c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s="29" customFormat="1" ht="90">
      <c r="A254" s="76" t="s">
        <v>267</v>
      </c>
      <c r="B254" s="51" t="s">
        <v>100</v>
      </c>
      <c r="C254" s="51" t="s">
        <v>68</v>
      </c>
      <c r="D254" s="51" t="s">
        <v>71</v>
      </c>
      <c r="E254" s="51" t="s">
        <v>284</v>
      </c>
      <c r="F254" s="51" t="s">
        <v>133</v>
      </c>
      <c r="G254" s="51"/>
      <c r="H254" s="56">
        <f>H255</f>
        <v>26869.2</v>
      </c>
      <c r="I254" s="56">
        <f>I255</f>
        <v>0</v>
      </c>
      <c r="J254" s="191">
        <f t="shared" si="64"/>
        <v>26869.2</v>
      </c>
      <c r="K254" s="56">
        <f aca="true" t="shared" si="78" ref="K254:O255">K255</f>
        <v>26869.2</v>
      </c>
      <c r="L254" s="57">
        <f t="shared" si="78"/>
        <v>0</v>
      </c>
      <c r="M254" s="57">
        <f t="shared" si="78"/>
        <v>0</v>
      </c>
      <c r="N254" s="57">
        <f t="shared" si="78"/>
        <v>0</v>
      </c>
      <c r="O254" s="56">
        <f t="shared" si="78"/>
        <v>0</v>
      </c>
      <c r="P254" s="193">
        <f t="shared" si="65"/>
        <v>26869.2</v>
      </c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:43" s="29" customFormat="1" ht="30">
      <c r="A255" s="76" t="s">
        <v>137</v>
      </c>
      <c r="B255" s="51" t="s">
        <v>100</v>
      </c>
      <c r="C255" s="51" t="s">
        <v>68</v>
      </c>
      <c r="D255" s="51" t="s">
        <v>71</v>
      </c>
      <c r="E255" s="51" t="s">
        <v>284</v>
      </c>
      <c r="F255" s="51" t="s">
        <v>134</v>
      </c>
      <c r="G255" s="51"/>
      <c r="H255" s="56">
        <f>H256</f>
        <v>26869.2</v>
      </c>
      <c r="I255" s="56">
        <f>I256</f>
        <v>0</v>
      </c>
      <c r="J255" s="191">
        <f t="shared" si="64"/>
        <v>26869.2</v>
      </c>
      <c r="K255" s="56">
        <f t="shared" si="78"/>
        <v>26869.2</v>
      </c>
      <c r="L255" s="57">
        <f t="shared" si="78"/>
        <v>0</v>
      </c>
      <c r="M255" s="57">
        <f t="shared" si="78"/>
        <v>0</v>
      </c>
      <c r="N255" s="57">
        <f t="shared" si="78"/>
        <v>0</v>
      </c>
      <c r="O255" s="56">
        <f t="shared" si="78"/>
        <v>0</v>
      </c>
      <c r="P255" s="193">
        <f t="shared" si="65"/>
        <v>26869.2</v>
      </c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</row>
    <row r="256" spans="1:43" s="29" customFormat="1" ht="18">
      <c r="A256" s="78" t="s">
        <v>119</v>
      </c>
      <c r="B256" s="52" t="s">
        <v>100</v>
      </c>
      <c r="C256" s="52" t="s">
        <v>68</v>
      </c>
      <c r="D256" s="52" t="s">
        <v>71</v>
      </c>
      <c r="E256" s="52" t="s">
        <v>284</v>
      </c>
      <c r="F256" s="52" t="s">
        <v>134</v>
      </c>
      <c r="G256" s="52" t="s">
        <v>103</v>
      </c>
      <c r="H256" s="58">
        <v>26869.2</v>
      </c>
      <c r="I256" s="58">
        <v>0</v>
      </c>
      <c r="J256" s="192">
        <f t="shared" si="64"/>
        <v>26869.2</v>
      </c>
      <c r="K256" s="58">
        <v>26869.2</v>
      </c>
      <c r="L256" s="58">
        <v>0</v>
      </c>
      <c r="M256" s="58">
        <v>0</v>
      </c>
      <c r="N256" s="58">
        <v>0</v>
      </c>
      <c r="O256" s="58">
        <v>0</v>
      </c>
      <c r="P256" s="197">
        <f t="shared" si="65"/>
        <v>26869.2</v>
      </c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</row>
    <row r="257" spans="1:43" s="29" customFormat="1" ht="30">
      <c r="A257" s="76" t="s">
        <v>135</v>
      </c>
      <c r="B257" s="51" t="s">
        <v>100</v>
      </c>
      <c r="C257" s="51" t="s">
        <v>68</v>
      </c>
      <c r="D257" s="51" t="s">
        <v>71</v>
      </c>
      <c r="E257" s="51" t="s">
        <v>284</v>
      </c>
      <c r="F257" s="51" t="s">
        <v>136</v>
      </c>
      <c r="G257" s="51"/>
      <c r="H257" s="56">
        <f>H258</f>
        <v>4229.9</v>
      </c>
      <c r="I257" s="56">
        <f>I258</f>
        <v>0</v>
      </c>
      <c r="J257" s="191">
        <f t="shared" si="64"/>
        <v>4229.9</v>
      </c>
      <c r="K257" s="56">
        <f aca="true" t="shared" si="79" ref="K257:O258">K258</f>
        <v>4229.9</v>
      </c>
      <c r="L257" s="57">
        <f t="shared" si="79"/>
        <v>0</v>
      </c>
      <c r="M257" s="57">
        <f t="shared" si="79"/>
        <v>0</v>
      </c>
      <c r="N257" s="57">
        <f t="shared" si="79"/>
        <v>0</v>
      </c>
      <c r="O257" s="56">
        <f t="shared" si="79"/>
        <v>0</v>
      </c>
      <c r="P257" s="193">
        <f t="shared" si="65"/>
        <v>4229.9</v>
      </c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</row>
    <row r="258" spans="1:43" s="29" customFormat="1" ht="30">
      <c r="A258" s="77" t="s">
        <v>139</v>
      </c>
      <c r="B258" s="51" t="s">
        <v>100</v>
      </c>
      <c r="C258" s="51" t="s">
        <v>68</v>
      </c>
      <c r="D258" s="51" t="s">
        <v>71</v>
      </c>
      <c r="E258" s="51" t="s">
        <v>284</v>
      </c>
      <c r="F258" s="51" t="s">
        <v>138</v>
      </c>
      <c r="G258" s="51"/>
      <c r="H258" s="56">
        <f>H259</f>
        <v>4229.9</v>
      </c>
      <c r="I258" s="56">
        <f>I259</f>
        <v>0</v>
      </c>
      <c r="J258" s="191">
        <f t="shared" si="64"/>
        <v>4229.9</v>
      </c>
      <c r="K258" s="56">
        <f t="shared" si="79"/>
        <v>4229.9</v>
      </c>
      <c r="L258" s="57">
        <f t="shared" si="79"/>
        <v>0</v>
      </c>
      <c r="M258" s="57">
        <f t="shared" si="79"/>
        <v>0</v>
      </c>
      <c r="N258" s="57">
        <f t="shared" si="79"/>
        <v>0</v>
      </c>
      <c r="O258" s="56">
        <f t="shared" si="79"/>
        <v>0</v>
      </c>
      <c r="P258" s="193">
        <f t="shared" si="65"/>
        <v>4229.9</v>
      </c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</row>
    <row r="259" spans="1:43" s="29" customFormat="1" ht="18">
      <c r="A259" s="78" t="s">
        <v>119</v>
      </c>
      <c r="B259" s="52" t="s">
        <v>100</v>
      </c>
      <c r="C259" s="52" t="s">
        <v>68</v>
      </c>
      <c r="D259" s="52" t="s">
        <v>71</v>
      </c>
      <c r="E259" s="52" t="s">
        <v>284</v>
      </c>
      <c r="F259" s="52" t="s">
        <v>138</v>
      </c>
      <c r="G259" s="52" t="s">
        <v>103</v>
      </c>
      <c r="H259" s="58">
        <v>4229.9</v>
      </c>
      <c r="I259" s="58">
        <v>0</v>
      </c>
      <c r="J259" s="192">
        <f t="shared" si="64"/>
        <v>4229.9</v>
      </c>
      <c r="K259" s="58">
        <v>4229.9</v>
      </c>
      <c r="L259" s="59">
        <v>0</v>
      </c>
      <c r="M259" s="59">
        <v>0</v>
      </c>
      <c r="N259" s="59">
        <v>0</v>
      </c>
      <c r="O259" s="58">
        <v>0</v>
      </c>
      <c r="P259" s="197">
        <f t="shared" si="65"/>
        <v>4229.9</v>
      </c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</row>
    <row r="260" spans="1:43" s="29" customFormat="1" ht="18">
      <c r="A260" s="77" t="s">
        <v>148</v>
      </c>
      <c r="B260" s="51" t="s">
        <v>100</v>
      </c>
      <c r="C260" s="51" t="s">
        <v>68</v>
      </c>
      <c r="D260" s="51" t="s">
        <v>71</v>
      </c>
      <c r="E260" s="51" t="s">
        <v>284</v>
      </c>
      <c r="F260" s="51" t="s">
        <v>147</v>
      </c>
      <c r="G260" s="51"/>
      <c r="H260" s="56">
        <f>H261</f>
        <v>40</v>
      </c>
      <c r="I260" s="56">
        <f>I261</f>
        <v>0</v>
      </c>
      <c r="J260" s="191">
        <f t="shared" si="64"/>
        <v>40</v>
      </c>
      <c r="K260" s="56">
        <f aca="true" t="shared" si="80" ref="K260:O261">K261</f>
        <v>40</v>
      </c>
      <c r="L260" s="56">
        <f t="shared" si="80"/>
        <v>0</v>
      </c>
      <c r="M260" s="56">
        <f t="shared" si="80"/>
        <v>0</v>
      </c>
      <c r="N260" s="56">
        <f t="shared" si="80"/>
        <v>0</v>
      </c>
      <c r="O260" s="56">
        <f t="shared" si="80"/>
        <v>0</v>
      </c>
      <c r="P260" s="193">
        <f t="shared" si="65"/>
        <v>40</v>
      </c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</row>
    <row r="261" spans="1:43" s="29" customFormat="1" ht="18">
      <c r="A261" s="77" t="s">
        <v>150</v>
      </c>
      <c r="B261" s="51" t="s">
        <v>100</v>
      </c>
      <c r="C261" s="51" t="s">
        <v>68</v>
      </c>
      <c r="D261" s="51" t="s">
        <v>71</v>
      </c>
      <c r="E261" s="51" t="s">
        <v>284</v>
      </c>
      <c r="F261" s="51" t="s">
        <v>149</v>
      </c>
      <c r="G261" s="51"/>
      <c r="H261" s="56">
        <f>H262</f>
        <v>40</v>
      </c>
      <c r="I261" s="56">
        <f>I262</f>
        <v>0</v>
      </c>
      <c r="J261" s="191">
        <f t="shared" si="64"/>
        <v>40</v>
      </c>
      <c r="K261" s="56">
        <f t="shared" si="80"/>
        <v>40</v>
      </c>
      <c r="L261" s="56">
        <f t="shared" si="80"/>
        <v>0</v>
      </c>
      <c r="M261" s="56">
        <f t="shared" si="80"/>
        <v>0</v>
      </c>
      <c r="N261" s="56">
        <f t="shared" si="80"/>
        <v>0</v>
      </c>
      <c r="O261" s="56">
        <f t="shared" si="80"/>
        <v>0</v>
      </c>
      <c r="P261" s="193">
        <f t="shared" si="65"/>
        <v>40</v>
      </c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</row>
    <row r="262" spans="1:43" s="29" customFormat="1" ht="18">
      <c r="A262" s="78" t="s">
        <v>119</v>
      </c>
      <c r="B262" s="52" t="s">
        <v>100</v>
      </c>
      <c r="C262" s="52" t="s">
        <v>68</v>
      </c>
      <c r="D262" s="52" t="s">
        <v>71</v>
      </c>
      <c r="E262" s="52" t="s">
        <v>284</v>
      </c>
      <c r="F262" s="52" t="s">
        <v>149</v>
      </c>
      <c r="G262" s="52" t="s">
        <v>103</v>
      </c>
      <c r="H262" s="58">
        <v>40</v>
      </c>
      <c r="I262" s="58">
        <v>0</v>
      </c>
      <c r="J262" s="192">
        <f t="shared" si="64"/>
        <v>40</v>
      </c>
      <c r="K262" s="58">
        <v>40</v>
      </c>
      <c r="L262" s="58">
        <v>0</v>
      </c>
      <c r="M262" s="58">
        <v>0</v>
      </c>
      <c r="N262" s="58">
        <v>0</v>
      </c>
      <c r="O262" s="58">
        <v>0</v>
      </c>
      <c r="P262" s="197">
        <f t="shared" si="65"/>
        <v>40</v>
      </c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</row>
    <row r="263" spans="1:43" s="29" customFormat="1" ht="45">
      <c r="A263" s="77" t="s">
        <v>194</v>
      </c>
      <c r="B263" s="51" t="s">
        <v>100</v>
      </c>
      <c r="C263" s="51" t="s">
        <v>68</v>
      </c>
      <c r="D263" s="51" t="s">
        <v>71</v>
      </c>
      <c r="E263" s="51" t="s">
        <v>410</v>
      </c>
      <c r="F263" s="51"/>
      <c r="G263" s="51"/>
      <c r="H263" s="56">
        <f>H264</f>
        <v>30</v>
      </c>
      <c r="I263" s="56">
        <f>I264</f>
        <v>0</v>
      </c>
      <c r="J263" s="191">
        <f t="shared" si="64"/>
        <v>30</v>
      </c>
      <c r="K263" s="56">
        <f aca="true" t="shared" si="81" ref="K263:O264">K264</f>
        <v>0</v>
      </c>
      <c r="L263" s="56">
        <f t="shared" si="81"/>
        <v>0</v>
      </c>
      <c r="M263" s="56">
        <f t="shared" si="81"/>
        <v>0</v>
      </c>
      <c r="N263" s="56">
        <f t="shared" si="81"/>
        <v>0</v>
      </c>
      <c r="O263" s="56">
        <f t="shared" si="81"/>
        <v>0</v>
      </c>
      <c r="P263" s="193">
        <f t="shared" si="65"/>
        <v>0</v>
      </c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</row>
    <row r="264" spans="1:43" s="29" customFormat="1" ht="45">
      <c r="A264" s="77" t="s">
        <v>411</v>
      </c>
      <c r="B264" s="51" t="s">
        <v>100</v>
      </c>
      <c r="C264" s="51" t="s">
        <v>68</v>
      </c>
      <c r="D264" s="51" t="s">
        <v>71</v>
      </c>
      <c r="E264" s="51" t="s">
        <v>412</v>
      </c>
      <c r="F264" s="51"/>
      <c r="G264" s="51"/>
      <c r="H264" s="56">
        <f>H265</f>
        <v>30</v>
      </c>
      <c r="I264" s="56">
        <f>I265</f>
        <v>0</v>
      </c>
      <c r="J264" s="191">
        <f t="shared" si="64"/>
        <v>30</v>
      </c>
      <c r="K264" s="56">
        <f t="shared" si="81"/>
        <v>0</v>
      </c>
      <c r="L264" s="56">
        <f t="shared" si="81"/>
        <v>0</v>
      </c>
      <c r="M264" s="56">
        <f t="shared" si="81"/>
        <v>0</v>
      </c>
      <c r="N264" s="56">
        <f t="shared" si="81"/>
        <v>0</v>
      </c>
      <c r="O264" s="56">
        <f t="shared" si="81"/>
        <v>0</v>
      </c>
      <c r="P264" s="193">
        <f t="shared" si="65"/>
        <v>0</v>
      </c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</row>
    <row r="265" spans="1:43" s="29" customFormat="1" ht="18">
      <c r="A265" s="77" t="s">
        <v>312</v>
      </c>
      <c r="B265" s="51" t="s">
        <v>100</v>
      </c>
      <c r="C265" s="51" t="s">
        <v>68</v>
      </c>
      <c r="D265" s="51" t="s">
        <v>71</v>
      </c>
      <c r="E265" s="51" t="s">
        <v>413</v>
      </c>
      <c r="F265" s="51"/>
      <c r="G265" s="51"/>
      <c r="H265" s="56">
        <f>H266+H269</f>
        <v>30</v>
      </c>
      <c r="I265" s="56">
        <f>I266+I269</f>
        <v>0</v>
      </c>
      <c r="J265" s="191">
        <f t="shared" si="64"/>
        <v>30</v>
      </c>
      <c r="K265" s="56">
        <f>K266+K269</f>
        <v>0</v>
      </c>
      <c r="L265" s="56">
        <f>L266+L269</f>
        <v>0</v>
      </c>
      <c r="M265" s="56">
        <f>M266+M269</f>
        <v>0</v>
      </c>
      <c r="N265" s="56">
        <f>N266+N269</f>
        <v>0</v>
      </c>
      <c r="O265" s="56">
        <f>O266+O269</f>
        <v>0</v>
      </c>
      <c r="P265" s="193">
        <f t="shared" si="65"/>
        <v>0</v>
      </c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</row>
    <row r="266" spans="1:43" s="29" customFormat="1" ht="90">
      <c r="A266" s="76" t="s">
        <v>267</v>
      </c>
      <c r="B266" s="51" t="s">
        <v>100</v>
      </c>
      <c r="C266" s="51" t="s">
        <v>68</v>
      </c>
      <c r="D266" s="51" t="s">
        <v>71</v>
      </c>
      <c r="E266" s="51" t="s">
        <v>413</v>
      </c>
      <c r="F266" s="51" t="s">
        <v>133</v>
      </c>
      <c r="G266" s="51"/>
      <c r="H266" s="56">
        <f>H267</f>
        <v>10</v>
      </c>
      <c r="I266" s="56">
        <f>I267</f>
        <v>0</v>
      </c>
      <c r="J266" s="191">
        <f t="shared" si="64"/>
        <v>10</v>
      </c>
      <c r="K266" s="56">
        <f aca="true" t="shared" si="82" ref="K266:O267">K267</f>
        <v>0</v>
      </c>
      <c r="L266" s="57">
        <f t="shared" si="82"/>
        <v>0</v>
      </c>
      <c r="M266" s="57">
        <f t="shared" si="82"/>
        <v>0</v>
      </c>
      <c r="N266" s="57">
        <f t="shared" si="82"/>
        <v>0</v>
      </c>
      <c r="O266" s="56">
        <f t="shared" si="82"/>
        <v>0</v>
      </c>
      <c r="P266" s="193">
        <f t="shared" si="65"/>
        <v>0</v>
      </c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</row>
    <row r="267" spans="1:43" s="29" customFormat="1" ht="30">
      <c r="A267" s="76" t="s">
        <v>137</v>
      </c>
      <c r="B267" s="51" t="s">
        <v>100</v>
      </c>
      <c r="C267" s="51" t="s">
        <v>68</v>
      </c>
      <c r="D267" s="51" t="s">
        <v>71</v>
      </c>
      <c r="E267" s="51" t="s">
        <v>413</v>
      </c>
      <c r="F267" s="51" t="s">
        <v>134</v>
      </c>
      <c r="G267" s="51"/>
      <c r="H267" s="56">
        <f>H268</f>
        <v>10</v>
      </c>
      <c r="I267" s="56">
        <f>I268</f>
        <v>0</v>
      </c>
      <c r="J267" s="191">
        <f aca="true" t="shared" si="83" ref="J267:J330">H267+I267</f>
        <v>10</v>
      </c>
      <c r="K267" s="56">
        <f t="shared" si="82"/>
        <v>0</v>
      </c>
      <c r="L267" s="56">
        <f t="shared" si="82"/>
        <v>0</v>
      </c>
      <c r="M267" s="56">
        <f t="shared" si="82"/>
        <v>0</v>
      </c>
      <c r="N267" s="56">
        <f t="shared" si="82"/>
        <v>0</v>
      </c>
      <c r="O267" s="56">
        <f t="shared" si="82"/>
        <v>0</v>
      </c>
      <c r="P267" s="193">
        <f aca="true" t="shared" si="84" ref="P267:P330">K267+O267</f>
        <v>0</v>
      </c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</row>
    <row r="268" spans="1:43" s="29" customFormat="1" ht="18">
      <c r="A268" s="78" t="s">
        <v>119</v>
      </c>
      <c r="B268" s="52" t="s">
        <v>100</v>
      </c>
      <c r="C268" s="52" t="s">
        <v>68</v>
      </c>
      <c r="D268" s="52" t="s">
        <v>71</v>
      </c>
      <c r="E268" s="52" t="s">
        <v>413</v>
      </c>
      <c r="F268" s="52" t="s">
        <v>134</v>
      </c>
      <c r="G268" s="52" t="s">
        <v>103</v>
      </c>
      <c r="H268" s="58">
        <v>10</v>
      </c>
      <c r="I268" s="58">
        <v>0</v>
      </c>
      <c r="J268" s="192">
        <f t="shared" si="83"/>
        <v>10</v>
      </c>
      <c r="K268" s="58">
        <v>0</v>
      </c>
      <c r="L268" s="58">
        <v>0</v>
      </c>
      <c r="M268" s="58">
        <v>0</v>
      </c>
      <c r="N268" s="58">
        <v>0</v>
      </c>
      <c r="O268" s="58">
        <v>0</v>
      </c>
      <c r="P268" s="197">
        <f t="shared" si="84"/>
        <v>0</v>
      </c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</row>
    <row r="269" spans="1:43" s="29" customFormat="1" ht="30">
      <c r="A269" s="76" t="s">
        <v>135</v>
      </c>
      <c r="B269" s="51" t="s">
        <v>100</v>
      </c>
      <c r="C269" s="51" t="s">
        <v>68</v>
      </c>
      <c r="D269" s="51" t="s">
        <v>71</v>
      </c>
      <c r="E269" s="51" t="s">
        <v>413</v>
      </c>
      <c r="F269" s="51" t="s">
        <v>136</v>
      </c>
      <c r="G269" s="51"/>
      <c r="H269" s="56">
        <f>H270</f>
        <v>20</v>
      </c>
      <c r="I269" s="56">
        <f>I270</f>
        <v>0</v>
      </c>
      <c r="J269" s="191">
        <f t="shared" si="83"/>
        <v>20</v>
      </c>
      <c r="K269" s="56">
        <f aca="true" t="shared" si="85" ref="K269:O270">K270</f>
        <v>0</v>
      </c>
      <c r="L269" s="57">
        <f t="shared" si="85"/>
        <v>0</v>
      </c>
      <c r="M269" s="57">
        <f t="shared" si="85"/>
        <v>0</v>
      </c>
      <c r="N269" s="57">
        <f t="shared" si="85"/>
        <v>0</v>
      </c>
      <c r="O269" s="56">
        <f t="shared" si="85"/>
        <v>0</v>
      </c>
      <c r="P269" s="193">
        <f t="shared" si="84"/>
        <v>0</v>
      </c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</row>
    <row r="270" spans="1:43" s="29" customFormat="1" ht="30">
      <c r="A270" s="77" t="s">
        <v>139</v>
      </c>
      <c r="B270" s="51" t="s">
        <v>100</v>
      </c>
      <c r="C270" s="51" t="s">
        <v>68</v>
      </c>
      <c r="D270" s="51" t="s">
        <v>71</v>
      </c>
      <c r="E270" s="51" t="s">
        <v>413</v>
      </c>
      <c r="F270" s="51" t="s">
        <v>138</v>
      </c>
      <c r="G270" s="51"/>
      <c r="H270" s="56">
        <f>H271</f>
        <v>20</v>
      </c>
      <c r="I270" s="56">
        <f>I271</f>
        <v>0</v>
      </c>
      <c r="J270" s="191">
        <f t="shared" si="83"/>
        <v>20</v>
      </c>
      <c r="K270" s="56">
        <f t="shared" si="85"/>
        <v>0</v>
      </c>
      <c r="L270" s="57">
        <f t="shared" si="85"/>
        <v>0</v>
      </c>
      <c r="M270" s="57">
        <f t="shared" si="85"/>
        <v>0</v>
      </c>
      <c r="N270" s="57">
        <f t="shared" si="85"/>
        <v>0</v>
      </c>
      <c r="O270" s="56">
        <f t="shared" si="85"/>
        <v>0</v>
      </c>
      <c r="P270" s="193">
        <f t="shared" si="84"/>
        <v>0</v>
      </c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</row>
    <row r="271" spans="1:43" s="29" customFormat="1" ht="18">
      <c r="A271" s="80" t="s">
        <v>119</v>
      </c>
      <c r="B271" s="52" t="s">
        <v>100</v>
      </c>
      <c r="C271" s="52" t="s">
        <v>68</v>
      </c>
      <c r="D271" s="52" t="s">
        <v>71</v>
      </c>
      <c r="E271" s="52" t="s">
        <v>413</v>
      </c>
      <c r="F271" s="52" t="s">
        <v>138</v>
      </c>
      <c r="G271" s="52" t="s">
        <v>103</v>
      </c>
      <c r="H271" s="58">
        <v>20</v>
      </c>
      <c r="I271" s="58">
        <v>0</v>
      </c>
      <c r="J271" s="192">
        <f t="shared" si="83"/>
        <v>20</v>
      </c>
      <c r="K271" s="58">
        <v>0</v>
      </c>
      <c r="L271" s="59">
        <v>0</v>
      </c>
      <c r="M271" s="59">
        <v>0</v>
      </c>
      <c r="N271" s="59">
        <v>0</v>
      </c>
      <c r="O271" s="58">
        <v>0</v>
      </c>
      <c r="P271" s="197">
        <f t="shared" si="84"/>
        <v>0</v>
      </c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</row>
    <row r="272" spans="1:43" s="29" customFormat="1" ht="18">
      <c r="A272" s="79" t="s">
        <v>452</v>
      </c>
      <c r="B272" s="53" t="s">
        <v>100</v>
      </c>
      <c r="C272" s="53" t="s">
        <v>68</v>
      </c>
      <c r="D272" s="53" t="s">
        <v>73</v>
      </c>
      <c r="E272" s="53"/>
      <c r="F272" s="53"/>
      <c r="G272" s="53"/>
      <c r="H272" s="55">
        <f aca="true" t="shared" si="86" ref="H272:K276">H273</f>
        <v>27</v>
      </c>
      <c r="I272" s="55">
        <f t="shared" si="86"/>
        <v>0</v>
      </c>
      <c r="J272" s="190">
        <f t="shared" si="83"/>
        <v>27</v>
      </c>
      <c r="K272" s="55">
        <f t="shared" si="86"/>
        <v>43</v>
      </c>
      <c r="L272" s="59"/>
      <c r="M272" s="59"/>
      <c r="N272" s="59"/>
      <c r="O272" s="55">
        <f>O273</f>
        <v>0</v>
      </c>
      <c r="P272" s="113">
        <f t="shared" si="84"/>
        <v>43</v>
      </c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</row>
    <row r="273" spans="1:43" s="29" customFormat="1" ht="18">
      <c r="A273" s="77" t="s">
        <v>37</v>
      </c>
      <c r="B273" s="51" t="s">
        <v>100</v>
      </c>
      <c r="C273" s="51" t="s">
        <v>68</v>
      </c>
      <c r="D273" s="51" t="s">
        <v>73</v>
      </c>
      <c r="E273" s="51" t="s">
        <v>283</v>
      </c>
      <c r="F273" s="51"/>
      <c r="G273" s="51"/>
      <c r="H273" s="56">
        <f t="shared" si="86"/>
        <v>27</v>
      </c>
      <c r="I273" s="56">
        <f t="shared" si="86"/>
        <v>0</v>
      </c>
      <c r="J273" s="191">
        <f t="shared" si="83"/>
        <v>27</v>
      </c>
      <c r="K273" s="56">
        <f t="shared" si="86"/>
        <v>43</v>
      </c>
      <c r="L273" s="57"/>
      <c r="M273" s="57"/>
      <c r="N273" s="57"/>
      <c r="O273" s="56">
        <f>O274</f>
        <v>0</v>
      </c>
      <c r="P273" s="193">
        <f t="shared" si="84"/>
        <v>43</v>
      </c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</row>
    <row r="274" spans="1:43" s="29" customFormat="1" ht="75">
      <c r="A274" s="76" t="s">
        <v>5</v>
      </c>
      <c r="B274" s="51" t="s">
        <v>100</v>
      </c>
      <c r="C274" s="51" t="s">
        <v>68</v>
      </c>
      <c r="D274" s="51" t="s">
        <v>73</v>
      </c>
      <c r="E274" s="51" t="s">
        <v>6</v>
      </c>
      <c r="F274" s="51"/>
      <c r="G274" s="51"/>
      <c r="H274" s="56">
        <f t="shared" si="86"/>
        <v>27</v>
      </c>
      <c r="I274" s="56">
        <f t="shared" si="86"/>
        <v>0</v>
      </c>
      <c r="J274" s="191">
        <f t="shared" si="83"/>
        <v>27</v>
      </c>
      <c r="K274" s="56">
        <f t="shared" si="86"/>
        <v>43</v>
      </c>
      <c r="L274" s="57"/>
      <c r="M274" s="57"/>
      <c r="N274" s="57"/>
      <c r="O274" s="56">
        <f>O275</f>
        <v>0</v>
      </c>
      <c r="P274" s="193">
        <f t="shared" si="84"/>
        <v>43</v>
      </c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</row>
    <row r="275" spans="1:43" s="29" customFormat="1" ht="30">
      <c r="A275" s="76" t="s">
        <v>135</v>
      </c>
      <c r="B275" s="51" t="s">
        <v>100</v>
      </c>
      <c r="C275" s="51" t="s">
        <v>68</v>
      </c>
      <c r="D275" s="51" t="s">
        <v>73</v>
      </c>
      <c r="E275" s="51" t="s">
        <v>6</v>
      </c>
      <c r="F275" s="51" t="s">
        <v>136</v>
      </c>
      <c r="G275" s="51"/>
      <c r="H275" s="56">
        <f t="shared" si="86"/>
        <v>27</v>
      </c>
      <c r="I275" s="56">
        <f t="shared" si="86"/>
        <v>0</v>
      </c>
      <c r="J275" s="191">
        <f t="shared" si="83"/>
        <v>27</v>
      </c>
      <c r="K275" s="56">
        <f t="shared" si="86"/>
        <v>43</v>
      </c>
      <c r="L275" s="57"/>
      <c r="M275" s="57"/>
      <c r="N275" s="57"/>
      <c r="O275" s="56">
        <f>O276</f>
        <v>0</v>
      </c>
      <c r="P275" s="193">
        <f t="shared" si="84"/>
        <v>43</v>
      </c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</row>
    <row r="276" spans="1:43" s="29" customFormat="1" ht="30">
      <c r="A276" s="77" t="s">
        <v>139</v>
      </c>
      <c r="B276" s="51" t="s">
        <v>100</v>
      </c>
      <c r="C276" s="51" t="s">
        <v>68</v>
      </c>
      <c r="D276" s="51" t="s">
        <v>73</v>
      </c>
      <c r="E276" s="51" t="s">
        <v>6</v>
      </c>
      <c r="F276" s="51" t="s">
        <v>138</v>
      </c>
      <c r="G276" s="51"/>
      <c r="H276" s="56">
        <f t="shared" si="86"/>
        <v>27</v>
      </c>
      <c r="I276" s="56">
        <f t="shared" si="86"/>
        <v>0</v>
      </c>
      <c r="J276" s="191">
        <f t="shared" si="83"/>
        <v>27</v>
      </c>
      <c r="K276" s="56">
        <f t="shared" si="86"/>
        <v>43</v>
      </c>
      <c r="L276" s="57"/>
      <c r="M276" s="57"/>
      <c r="N276" s="57"/>
      <c r="O276" s="56">
        <f>O277</f>
        <v>0</v>
      </c>
      <c r="P276" s="193">
        <f t="shared" si="84"/>
        <v>43</v>
      </c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</row>
    <row r="277" spans="1:43" s="29" customFormat="1" ht="18">
      <c r="A277" s="80" t="s">
        <v>120</v>
      </c>
      <c r="B277" s="52" t="s">
        <v>100</v>
      </c>
      <c r="C277" s="52" t="s">
        <v>68</v>
      </c>
      <c r="D277" s="52" t="s">
        <v>73</v>
      </c>
      <c r="E277" s="52" t="s">
        <v>6</v>
      </c>
      <c r="F277" s="52" t="s">
        <v>138</v>
      </c>
      <c r="G277" s="52" t="s">
        <v>104</v>
      </c>
      <c r="H277" s="58">
        <v>27</v>
      </c>
      <c r="I277" s="58">
        <v>0</v>
      </c>
      <c r="J277" s="192">
        <f t="shared" si="83"/>
        <v>27</v>
      </c>
      <c r="K277" s="58">
        <v>43</v>
      </c>
      <c r="L277" s="59"/>
      <c r="M277" s="59"/>
      <c r="N277" s="59"/>
      <c r="O277" s="58">
        <v>0</v>
      </c>
      <c r="P277" s="197">
        <f t="shared" si="84"/>
        <v>43</v>
      </c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</row>
    <row r="278" spans="1:43" s="29" customFormat="1" ht="18">
      <c r="A278" s="82" t="s">
        <v>53</v>
      </c>
      <c r="B278" s="53" t="s">
        <v>100</v>
      </c>
      <c r="C278" s="53" t="s">
        <v>68</v>
      </c>
      <c r="D278" s="53" t="s">
        <v>86</v>
      </c>
      <c r="E278" s="53"/>
      <c r="F278" s="53"/>
      <c r="G278" s="53"/>
      <c r="H278" s="55">
        <f aca="true" t="shared" si="87" ref="H278:I282">H279</f>
        <v>100</v>
      </c>
      <c r="I278" s="55">
        <f t="shared" si="87"/>
        <v>0</v>
      </c>
      <c r="J278" s="190">
        <f t="shared" si="83"/>
        <v>100</v>
      </c>
      <c r="K278" s="55">
        <f aca="true" t="shared" si="88" ref="K278:O282">K279</f>
        <v>100</v>
      </c>
      <c r="L278" s="55">
        <f t="shared" si="88"/>
        <v>0</v>
      </c>
      <c r="M278" s="55">
        <f t="shared" si="88"/>
        <v>0</v>
      </c>
      <c r="N278" s="55">
        <f t="shared" si="88"/>
        <v>0</v>
      </c>
      <c r="O278" s="55">
        <f t="shared" si="88"/>
        <v>0</v>
      </c>
      <c r="P278" s="113">
        <f t="shared" si="84"/>
        <v>100</v>
      </c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</row>
    <row r="279" spans="1:43" s="29" customFormat="1" ht="18">
      <c r="A279" s="77" t="s">
        <v>37</v>
      </c>
      <c r="B279" s="51" t="s">
        <v>100</v>
      </c>
      <c r="C279" s="51" t="s">
        <v>68</v>
      </c>
      <c r="D279" s="51" t="s">
        <v>86</v>
      </c>
      <c r="E279" s="51" t="s">
        <v>283</v>
      </c>
      <c r="F279" s="51"/>
      <c r="G279" s="51"/>
      <c r="H279" s="56">
        <f t="shared" si="87"/>
        <v>100</v>
      </c>
      <c r="I279" s="56">
        <f t="shared" si="87"/>
        <v>0</v>
      </c>
      <c r="J279" s="191">
        <f t="shared" si="83"/>
        <v>100</v>
      </c>
      <c r="K279" s="56">
        <f t="shared" si="88"/>
        <v>100</v>
      </c>
      <c r="L279" s="56">
        <f t="shared" si="88"/>
        <v>0</v>
      </c>
      <c r="M279" s="56">
        <f t="shared" si="88"/>
        <v>0</v>
      </c>
      <c r="N279" s="56">
        <f t="shared" si="88"/>
        <v>0</v>
      </c>
      <c r="O279" s="56">
        <f t="shared" si="88"/>
        <v>0</v>
      </c>
      <c r="P279" s="193">
        <f t="shared" si="84"/>
        <v>100</v>
      </c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</row>
    <row r="280" spans="1:16" ht="30">
      <c r="A280" s="77" t="s">
        <v>262</v>
      </c>
      <c r="B280" s="51" t="s">
        <v>100</v>
      </c>
      <c r="C280" s="51" t="s">
        <v>68</v>
      </c>
      <c r="D280" s="51" t="s">
        <v>86</v>
      </c>
      <c r="E280" s="51" t="s">
        <v>409</v>
      </c>
      <c r="F280" s="51"/>
      <c r="G280" s="51"/>
      <c r="H280" s="56">
        <f t="shared" si="87"/>
        <v>100</v>
      </c>
      <c r="I280" s="56">
        <f t="shared" si="87"/>
        <v>0</v>
      </c>
      <c r="J280" s="191">
        <f t="shared" si="83"/>
        <v>100</v>
      </c>
      <c r="K280" s="56">
        <f t="shared" si="88"/>
        <v>100</v>
      </c>
      <c r="L280" s="56">
        <f t="shared" si="88"/>
        <v>0</v>
      </c>
      <c r="M280" s="56">
        <f t="shared" si="88"/>
        <v>0</v>
      </c>
      <c r="N280" s="56">
        <f t="shared" si="88"/>
        <v>0</v>
      </c>
      <c r="O280" s="56">
        <f t="shared" si="88"/>
        <v>0</v>
      </c>
      <c r="P280" s="193">
        <f t="shared" si="84"/>
        <v>100</v>
      </c>
    </row>
    <row r="281" spans="1:16" ht="18">
      <c r="A281" s="76" t="s">
        <v>148</v>
      </c>
      <c r="B281" s="51" t="s">
        <v>100</v>
      </c>
      <c r="C281" s="51" t="s">
        <v>68</v>
      </c>
      <c r="D281" s="51" t="s">
        <v>86</v>
      </c>
      <c r="E281" s="51" t="s">
        <v>409</v>
      </c>
      <c r="F281" s="51" t="s">
        <v>147</v>
      </c>
      <c r="G281" s="51"/>
      <c r="H281" s="56">
        <f t="shared" si="87"/>
        <v>100</v>
      </c>
      <c r="I281" s="56">
        <f t="shared" si="87"/>
        <v>0</v>
      </c>
      <c r="J281" s="191">
        <f t="shared" si="83"/>
        <v>100</v>
      </c>
      <c r="K281" s="56">
        <f t="shared" si="88"/>
        <v>100</v>
      </c>
      <c r="L281" s="57">
        <f t="shared" si="88"/>
        <v>0</v>
      </c>
      <c r="M281" s="57">
        <f t="shared" si="88"/>
        <v>0</v>
      </c>
      <c r="N281" s="57">
        <f t="shared" si="88"/>
        <v>0</v>
      </c>
      <c r="O281" s="56">
        <f t="shared" si="88"/>
        <v>0</v>
      </c>
      <c r="P281" s="193">
        <f t="shared" si="84"/>
        <v>100</v>
      </c>
    </row>
    <row r="282" spans="1:16" ht="18">
      <c r="A282" s="77" t="s">
        <v>431</v>
      </c>
      <c r="B282" s="51" t="s">
        <v>100</v>
      </c>
      <c r="C282" s="51" t="s">
        <v>68</v>
      </c>
      <c r="D282" s="51" t="s">
        <v>86</v>
      </c>
      <c r="E282" s="51" t="s">
        <v>409</v>
      </c>
      <c r="F282" s="51" t="s">
        <v>430</v>
      </c>
      <c r="G282" s="51"/>
      <c r="H282" s="56">
        <f t="shared" si="87"/>
        <v>100</v>
      </c>
      <c r="I282" s="56">
        <f t="shared" si="87"/>
        <v>0</v>
      </c>
      <c r="J282" s="191">
        <f t="shared" si="83"/>
        <v>100</v>
      </c>
      <c r="K282" s="56">
        <f t="shared" si="88"/>
        <v>100</v>
      </c>
      <c r="L282" s="57">
        <f t="shared" si="88"/>
        <v>0</v>
      </c>
      <c r="M282" s="57">
        <f t="shared" si="88"/>
        <v>0</v>
      </c>
      <c r="N282" s="57">
        <f t="shared" si="88"/>
        <v>0</v>
      </c>
      <c r="O282" s="56">
        <f t="shared" si="88"/>
        <v>0</v>
      </c>
      <c r="P282" s="193">
        <f t="shared" si="84"/>
        <v>100</v>
      </c>
    </row>
    <row r="283" spans="1:16" ht="18">
      <c r="A283" s="80" t="s">
        <v>119</v>
      </c>
      <c r="B283" s="52" t="s">
        <v>100</v>
      </c>
      <c r="C283" s="52" t="s">
        <v>68</v>
      </c>
      <c r="D283" s="52" t="s">
        <v>86</v>
      </c>
      <c r="E283" s="52" t="s">
        <v>409</v>
      </c>
      <c r="F283" s="52" t="s">
        <v>430</v>
      </c>
      <c r="G283" s="52" t="s">
        <v>103</v>
      </c>
      <c r="H283" s="58">
        <v>100</v>
      </c>
      <c r="I283" s="58">
        <v>0</v>
      </c>
      <c r="J283" s="192">
        <f t="shared" si="83"/>
        <v>100</v>
      </c>
      <c r="K283" s="58">
        <v>100</v>
      </c>
      <c r="L283" s="59">
        <v>0</v>
      </c>
      <c r="M283" s="59">
        <v>0</v>
      </c>
      <c r="N283" s="59">
        <v>0</v>
      </c>
      <c r="O283" s="58">
        <v>0</v>
      </c>
      <c r="P283" s="197">
        <f t="shared" si="84"/>
        <v>100</v>
      </c>
    </row>
    <row r="284" spans="1:16" ht="18">
      <c r="A284" s="79" t="s">
        <v>54</v>
      </c>
      <c r="B284" s="53" t="s">
        <v>100</v>
      </c>
      <c r="C284" s="53" t="s">
        <v>68</v>
      </c>
      <c r="D284" s="53" t="s">
        <v>111</v>
      </c>
      <c r="E284" s="53"/>
      <c r="F284" s="53"/>
      <c r="G284" s="53"/>
      <c r="H284" s="55">
        <f>H307+H313+H285+H301</f>
        <v>2204.6</v>
      </c>
      <c r="I284" s="55">
        <f>I307+I313+I285+I301</f>
        <v>0</v>
      </c>
      <c r="J284" s="190">
        <f t="shared" si="83"/>
        <v>2204.6</v>
      </c>
      <c r="K284" s="55">
        <f>K307+K313+K285+K301</f>
        <v>2081.6</v>
      </c>
      <c r="L284" s="54" t="e">
        <f>#REF!+L313+L307</f>
        <v>#REF!</v>
      </c>
      <c r="M284" s="54" t="e">
        <f>#REF!+M313+M307</f>
        <v>#REF!</v>
      </c>
      <c r="N284" s="54" t="e">
        <f>#REF!+N313+N307</f>
        <v>#REF!</v>
      </c>
      <c r="O284" s="55">
        <f>O307+O313+O285+O301</f>
        <v>0</v>
      </c>
      <c r="P284" s="113">
        <f t="shared" si="84"/>
        <v>2081.6</v>
      </c>
    </row>
    <row r="285" spans="1:16" ht="45">
      <c r="A285" s="76" t="s">
        <v>444</v>
      </c>
      <c r="B285" s="51" t="s">
        <v>100</v>
      </c>
      <c r="C285" s="51" t="s">
        <v>68</v>
      </c>
      <c r="D285" s="51" t="s">
        <v>111</v>
      </c>
      <c r="E285" s="51" t="s">
        <v>406</v>
      </c>
      <c r="F285" s="51"/>
      <c r="G285" s="51"/>
      <c r="H285" s="56">
        <f>H286+H296</f>
        <v>55</v>
      </c>
      <c r="I285" s="56">
        <f>I286+I296</f>
        <v>0</v>
      </c>
      <c r="J285" s="191">
        <f t="shared" si="83"/>
        <v>55</v>
      </c>
      <c r="K285" s="56">
        <f>K286+K291+K296</f>
        <v>57</v>
      </c>
      <c r="L285" s="57"/>
      <c r="M285" s="57"/>
      <c r="N285" s="57"/>
      <c r="O285" s="56">
        <f>O286+O291+O296</f>
        <v>0</v>
      </c>
      <c r="P285" s="193">
        <f t="shared" si="84"/>
        <v>57</v>
      </c>
    </row>
    <row r="286" spans="1:16" ht="120">
      <c r="A286" s="76" t="s">
        <v>446</v>
      </c>
      <c r="B286" s="51" t="s">
        <v>100</v>
      </c>
      <c r="C286" s="51" t="s">
        <v>68</v>
      </c>
      <c r="D286" s="51" t="s">
        <v>111</v>
      </c>
      <c r="E286" s="51" t="s">
        <v>407</v>
      </c>
      <c r="F286" s="51"/>
      <c r="G286" s="51"/>
      <c r="H286" s="56">
        <f aca="true" t="shared" si="89" ref="H286:K289">H287</f>
        <v>30</v>
      </c>
      <c r="I286" s="56">
        <f t="shared" si="89"/>
        <v>0</v>
      </c>
      <c r="J286" s="191">
        <f t="shared" si="83"/>
        <v>30</v>
      </c>
      <c r="K286" s="56">
        <f t="shared" si="89"/>
        <v>27</v>
      </c>
      <c r="L286" s="57"/>
      <c r="M286" s="57"/>
      <c r="N286" s="57"/>
      <c r="O286" s="56">
        <f>O287</f>
        <v>0</v>
      </c>
      <c r="P286" s="193">
        <f t="shared" si="84"/>
        <v>27</v>
      </c>
    </row>
    <row r="287" spans="1:16" ht="18">
      <c r="A287" s="77" t="s">
        <v>312</v>
      </c>
      <c r="B287" s="51" t="s">
        <v>100</v>
      </c>
      <c r="C287" s="51" t="s">
        <v>68</v>
      </c>
      <c r="D287" s="51" t="s">
        <v>111</v>
      </c>
      <c r="E287" s="51" t="s">
        <v>408</v>
      </c>
      <c r="F287" s="51"/>
      <c r="G287" s="51"/>
      <c r="H287" s="56">
        <f t="shared" si="89"/>
        <v>30</v>
      </c>
      <c r="I287" s="56">
        <f t="shared" si="89"/>
        <v>0</v>
      </c>
      <c r="J287" s="191">
        <f t="shared" si="83"/>
        <v>30</v>
      </c>
      <c r="K287" s="56">
        <f t="shared" si="89"/>
        <v>27</v>
      </c>
      <c r="L287" s="57"/>
      <c r="M287" s="57"/>
      <c r="N287" s="57"/>
      <c r="O287" s="56">
        <f>O288</f>
        <v>0</v>
      </c>
      <c r="P287" s="193">
        <f t="shared" si="84"/>
        <v>27</v>
      </c>
    </row>
    <row r="288" spans="1:16" ht="30">
      <c r="A288" s="76" t="s">
        <v>135</v>
      </c>
      <c r="B288" s="51" t="s">
        <v>100</v>
      </c>
      <c r="C288" s="51" t="s">
        <v>68</v>
      </c>
      <c r="D288" s="51" t="s">
        <v>111</v>
      </c>
      <c r="E288" s="51" t="s">
        <v>408</v>
      </c>
      <c r="F288" s="51" t="s">
        <v>136</v>
      </c>
      <c r="G288" s="51"/>
      <c r="H288" s="56">
        <f t="shared" si="89"/>
        <v>30</v>
      </c>
      <c r="I288" s="56">
        <f t="shared" si="89"/>
        <v>0</v>
      </c>
      <c r="J288" s="191">
        <f t="shared" si="83"/>
        <v>30</v>
      </c>
      <c r="K288" s="56">
        <f t="shared" si="89"/>
        <v>27</v>
      </c>
      <c r="L288" s="57"/>
      <c r="M288" s="57"/>
      <c r="N288" s="57"/>
      <c r="O288" s="56">
        <f>O289</f>
        <v>0</v>
      </c>
      <c r="P288" s="193">
        <f t="shared" si="84"/>
        <v>27</v>
      </c>
    </row>
    <row r="289" spans="1:16" ht="30">
      <c r="A289" s="77" t="s">
        <v>139</v>
      </c>
      <c r="B289" s="51" t="s">
        <v>100</v>
      </c>
      <c r="C289" s="51" t="s">
        <v>68</v>
      </c>
      <c r="D289" s="51" t="s">
        <v>111</v>
      </c>
      <c r="E289" s="51" t="s">
        <v>408</v>
      </c>
      <c r="F289" s="51" t="s">
        <v>138</v>
      </c>
      <c r="G289" s="51"/>
      <c r="H289" s="56">
        <f t="shared" si="89"/>
        <v>30</v>
      </c>
      <c r="I289" s="56">
        <f t="shared" si="89"/>
        <v>0</v>
      </c>
      <c r="J289" s="191">
        <f t="shared" si="83"/>
        <v>30</v>
      </c>
      <c r="K289" s="56">
        <f t="shared" si="89"/>
        <v>27</v>
      </c>
      <c r="L289" s="57"/>
      <c r="M289" s="57"/>
      <c r="N289" s="57"/>
      <c r="O289" s="56">
        <f>O290</f>
        <v>0</v>
      </c>
      <c r="P289" s="193">
        <f t="shared" si="84"/>
        <v>27</v>
      </c>
    </row>
    <row r="290" spans="1:16" ht="18">
      <c r="A290" s="80" t="s">
        <v>119</v>
      </c>
      <c r="B290" s="52" t="s">
        <v>100</v>
      </c>
      <c r="C290" s="52" t="s">
        <v>68</v>
      </c>
      <c r="D290" s="52" t="s">
        <v>111</v>
      </c>
      <c r="E290" s="52" t="s">
        <v>408</v>
      </c>
      <c r="F290" s="52" t="s">
        <v>138</v>
      </c>
      <c r="G290" s="52" t="s">
        <v>103</v>
      </c>
      <c r="H290" s="58">
        <v>30</v>
      </c>
      <c r="I290" s="58">
        <v>0</v>
      </c>
      <c r="J290" s="192">
        <f t="shared" si="83"/>
        <v>30</v>
      </c>
      <c r="K290" s="58">
        <v>27</v>
      </c>
      <c r="L290" s="59"/>
      <c r="M290" s="59"/>
      <c r="N290" s="59"/>
      <c r="O290" s="58">
        <v>0</v>
      </c>
      <c r="P290" s="197">
        <f t="shared" si="84"/>
        <v>27</v>
      </c>
    </row>
    <row r="291" spans="1:16" ht="45">
      <c r="A291" s="76" t="s">
        <v>447</v>
      </c>
      <c r="B291" s="51" t="s">
        <v>100</v>
      </c>
      <c r="C291" s="51" t="s">
        <v>68</v>
      </c>
      <c r="D291" s="51" t="s">
        <v>111</v>
      </c>
      <c r="E291" s="51" t="s">
        <v>459</v>
      </c>
      <c r="F291" s="51"/>
      <c r="G291" s="51"/>
      <c r="H291" s="56">
        <f aca="true" t="shared" si="90" ref="H291:K294">H292</f>
        <v>0</v>
      </c>
      <c r="I291" s="56">
        <f t="shared" si="90"/>
        <v>0</v>
      </c>
      <c r="J291" s="191">
        <f t="shared" si="83"/>
        <v>0</v>
      </c>
      <c r="K291" s="56">
        <f t="shared" si="90"/>
        <v>30</v>
      </c>
      <c r="L291" s="57"/>
      <c r="M291" s="57"/>
      <c r="N291" s="57"/>
      <c r="O291" s="56">
        <f>O292</f>
        <v>0</v>
      </c>
      <c r="P291" s="193">
        <f t="shared" si="84"/>
        <v>30</v>
      </c>
    </row>
    <row r="292" spans="1:16" ht="18">
      <c r="A292" s="77" t="s">
        <v>312</v>
      </c>
      <c r="B292" s="51" t="s">
        <v>100</v>
      </c>
      <c r="C292" s="51" t="s">
        <v>68</v>
      </c>
      <c r="D292" s="51" t="s">
        <v>111</v>
      </c>
      <c r="E292" s="51" t="s">
        <v>448</v>
      </c>
      <c r="F292" s="51"/>
      <c r="G292" s="51"/>
      <c r="H292" s="56">
        <f t="shared" si="90"/>
        <v>0</v>
      </c>
      <c r="I292" s="56">
        <f t="shared" si="90"/>
        <v>0</v>
      </c>
      <c r="J292" s="191">
        <f t="shared" si="83"/>
        <v>0</v>
      </c>
      <c r="K292" s="56">
        <f t="shared" si="90"/>
        <v>30</v>
      </c>
      <c r="L292" s="57"/>
      <c r="M292" s="57"/>
      <c r="N292" s="57"/>
      <c r="O292" s="56">
        <f>O293</f>
        <v>0</v>
      </c>
      <c r="P292" s="193">
        <f t="shared" si="84"/>
        <v>30</v>
      </c>
    </row>
    <row r="293" spans="1:16" ht="30">
      <c r="A293" s="76" t="s">
        <v>135</v>
      </c>
      <c r="B293" s="51" t="s">
        <v>100</v>
      </c>
      <c r="C293" s="51" t="s">
        <v>68</v>
      </c>
      <c r="D293" s="51" t="s">
        <v>111</v>
      </c>
      <c r="E293" s="51" t="s">
        <v>448</v>
      </c>
      <c r="F293" s="51" t="s">
        <v>136</v>
      </c>
      <c r="G293" s="51"/>
      <c r="H293" s="56">
        <f t="shared" si="90"/>
        <v>0</v>
      </c>
      <c r="I293" s="56">
        <f t="shared" si="90"/>
        <v>0</v>
      </c>
      <c r="J293" s="191">
        <f t="shared" si="83"/>
        <v>0</v>
      </c>
      <c r="K293" s="56">
        <f t="shared" si="90"/>
        <v>30</v>
      </c>
      <c r="L293" s="57"/>
      <c r="M293" s="57"/>
      <c r="N293" s="57"/>
      <c r="O293" s="56">
        <f>O294</f>
        <v>0</v>
      </c>
      <c r="P293" s="193">
        <f t="shared" si="84"/>
        <v>30</v>
      </c>
    </row>
    <row r="294" spans="1:16" ht="30">
      <c r="A294" s="77" t="s">
        <v>139</v>
      </c>
      <c r="B294" s="51" t="s">
        <v>100</v>
      </c>
      <c r="C294" s="51" t="s">
        <v>68</v>
      </c>
      <c r="D294" s="51" t="s">
        <v>111</v>
      </c>
      <c r="E294" s="51" t="s">
        <v>448</v>
      </c>
      <c r="F294" s="51" t="s">
        <v>138</v>
      </c>
      <c r="G294" s="51"/>
      <c r="H294" s="56">
        <f t="shared" si="90"/>
        <v>0</v>
      </c>
      <c r="I294" s="56">
        <f t="shared" si="90"/>
        <v>0</v>
      </c>
      <c r="J294" s="191">
        <f t="shared" si="83"/>
        <v>0</v>
      </c>
      <c r="K294" s="56">
        <f t="shared" si="90"/>
        <v>30</v>
      </c>
      <c r="L294" s="57"/>
      <c r="M294" s="57"/>
      <c r="N294" s="57"/>
      <c r="O294" s="56">
        <f>O295</f>
        <v>0</v>
      </c>
      <c r="P294" s="193">
        <f t="shared" si="84"/>
        <v>30</v>
      </c>
    </row>
    <row r="295" spans="1:16" ht="18">
      <c r="A295" s="80" t="s">
        <v>119</v>
      </c>
      <c r="B295" s="52" t="s">
        <v>100</v>
      </c>
      <c r="C295" s="52" t="s">
        <v>68</v>
      </c>
      <c r="D295" s="52" t="s">
        <v>111</v>
      </c>
      <c r="E295" s="52" t="s">
        <v>448</v>
      </c>
      <c r="F295" s="52" t="s">
        <v>138</v>
      </c>
      <c r="G295" s="52" t="s">
        <v>103</v>
      </c>
      <c r="H295" s="58">
        <v>0</v>
      </c>
      <c r="I295" s="58">
        <v>0</v>
      </c>
      <c r="J295" s="192">
        <f t="shared" si="83"/>
        <v>0</v>
      </c>
      <c r="K295" s="58">
        <v>30</v>
      </c>
      <c r="L295" s="59"/>
      <c r="M295" s="59"/>
      <c r="N295" s="59"/>
      <c r="O295" s="58">
        <v>0</v>
      </c>
      <c r="P295" s="197">
        <f t="shared" si="84"/>
        <v>30</v>
      </c>
    </row>
    <row r="296" spans="1:16" ht="75">
      <c r="A296" s="76" t="s">
        <v>457</v>
      </c>
      <c r="B296" s="51" t="s">
        <v>100</v>
      </c>
      <c r="C296" s="51" t="s">
        <v>68</v>
      </c>
      <c r="D296" s="51" t="s">
        <v>111</v>
      </c>
      <c r="E296" s="51" t="s">
        <v>460</v>
      </c>
      <c r="F296" s="52"/>
      <c r="G296" s="52"/>
      <c r="H296" s="56">
        <f aca="true" t="shared" si="91" ref="H296:K299">H297</f>
        <v>25</v>
      </c>
      <c r="I296" s="56">
        <f t="shared" si="91"/>
        <v>0</v>
      </c>
      <c r="J296" s="191">
        <f t="shared" si="83"/>
        <v>25</v>
      </c>
      <c r="K296" s="56">
        <f t="shared" si="91"/>
        <v>0</v>
      </c>
      <c r="L296" s="57"/>
      <c r="M296" s="57"/>
      <c r="N296" s="57"/>
      <c r="O296" s="56">
        <f>O297</f>
        <v>0</v>
      </c>
      <c r="P296" s="193">
        <f t="shared" si="84"/>
        <v>0</v>
      </c>
    </row>
    <row r="297" spans="1:16" ht="18">
      <c r="A297" s="77" t="s">
        <v>312</v>
      </c>
      <c r="B297" s="51" t="s">
        <v>100</v>
      </c>
      <c r="C297" s="51" t="s">
        <v>68</v>
      </c>
      <c r="D297" s="51" t="s">
        <v>111</v>
      </c>
      <c r="E297" s="51" t="s">
        <v>458</v>
      </c>
      <c r="F297" s="51"/>
      <c r="G297" s="51"/>
      <c r="H297" s="56">
        <f t="shared" si="91"/>
        <v>25</v>
      </c>
      <c r="I297" s="56">
        <f t="shared" si="91"/>
        <v>0</v>
      </c>
      <c r="J297" s="191">
        <f t="shared" si="83"/>
        <v>25</v>
      </c>
      <c r="K297" s="56">
        <f t="shared" si="91"/>
        <v>0</v>
      </c>
      <c r="L297" s="57"/>
      <c r="M297" s="57"/>
      <c r="N297" s="57"/>
      <c r="O297" s="56">
        <f>O298</f>
        <v>0</v>
      </c>
      <c r="P297" s="193">
        <f t="shared" si="84"/>
        <v>0</v>
      </c>
    </row>
    <row r="298" spans="1:16" ht="30">
      <c r="A298" s="76" t="s">
        <v>135</v>
      </c>
      <c r="B298" s="51" t="s">
        <v>100</v>
      </c>
      <c r="C298" s="51" t="s">
        <v>68</v>
      </c>
      <c r="D298" s="51" t="s">
        <v>111</v>
      </c>
      <c r="E298" s="51" t="s">
        <v>458</v>
      </c>
      <c r="F298" s="51" t="s">
        <v>136</v>
      </c>
      <c r="G298" s="51"/>
      <c r="H298" s="56">
        <f t="shared" si="91"/>
        <v>25</v>
      </c>
      <c r="I298" s="56">
        <f t="shared" si="91"/>
        <v>0</v>
      </c>
      <c r="J298" s="191">
        <f t="shared" si="83"/>
        <v>25</v>
      </c>
      <c r="K298" s="56">
        <f t="shared" si="91"/>
        <v>0</v>
      </c>
      <c r="L298" s="57"/>
      <c r="M298" s="57"/>
      <c r="N298" s="57"/>
      <c r="O298" s="56">
        <f>O299</f>
        <v>0</v>
      </c>
      <c r="P298" s="193">
        <f t="shared" si="84"/>
        <v>0</v>
      </c>
    </row>
    <row r="299" spans="1:16" ht="30">
      <c r="A299" s="77" t="s">
        <v>139</v>
      </c>
      <c r="B299" s="51" t="s">
        <v>100</v>
      </c>
      <c r="C299" s="51" t="s">
        <v>68</v>
      </c>
      <c r="D299" s="51" t="s">
        <v>111</v>
      </c>
      <c r="E299" s="51" t="s">
        <v>458</v>
      </c>
      <c r="F299" s="51" t="s">
        <v>138</v>
      </c>
      <c r="G299" s="51"/>
      <c r="H299" s="56">
        <f t="shared" si="91"/>
        <v>25</v>
      </c>
      <c r="I299" s="56">
        <f t="shared" si="91"/>
        <v>0</v>
      </c>
      <c r="J299" s="191">
        <f t="shared" si="83"/>
        <v>25</v>
      </c>
      <c r="K299" s="56">
        <f t="shared" si="91"/>
        <v>0</v>
      </c>
      <c r="L299" s="57"/>
      <c r="M299" s="57"/>
      <c r="N299" s="57"/>
      <c r="O299" s="56">
        <f>O300</f>
        <v>0</v>
      </c>
      <c r="P299" s="193">
        <f t="shared" si="84"/>
        <v>0</v>
      </c>
    </row>
    <row r="300" spans="1:16" ht="18">
      <c r="A300" s="80" t="s">
        <v>119</v>
      </c>
      <c r="B300" s="52" t="s">
        <v>100</v>
      </c>
      <c r="C300" s="52" t="s">
        <v>68</v>
      </c>
      <c r="D300" s="52" t="s">
        <v>111</v>
      </c>
      <c r="E300" s="52" t="s">
        <v>458</v>
      </c>
      <c r="F300" s="52" t="s">
        <v>138</v>
      </c>
      <c r="G300" s="52" t="s">
        <v>103</v>
      </c>
      <c r="H300" s="58">
        <v>25</v>
      </c>
      <c r="I300" s="58">
        <v>0</v>
      </c>
      <c r="J300" s="192">
        <f t="shared" si="83"/>
        <v>25</v>
      </c>
      <c r="K300" s="58">
        <v>0</v>
      </c>
      <c r="L300" s="59"/>
      <c r="M300" s="59"/>
      <c r="N300" s="59"/>
      <c r="O300" s="58">
        <v>0</v>
      </c>
      <c r="P300" s="197">
        <f t="shared" si="84"/>
        <v>0</v>
      </c>
    </row>
    <row r="301" spans="1:16" ht="45">
      <c r="A301" s="76" t="s">
        <v>207</v>
      </c>
      <c r="B301" s="51" t="s">
        <v>100</v>
      </c>
      <c r="C301" s="51" t="s">
        <v>68</v>
      </c>
      <c r="D301" s="51" t="s">
        <v>111</v>
      </c>
      <c r="E301" s="51" t="s">
        <v>209</v>
      </c>
      <c r="F301" s="51"/>
      <c r="G301" s="51"/>
      <c r="H301" s="56">
        <f aca="true" t="shared" si="92" ref="H301:K305">H302</f>
        <v>125</v>
      </c>
      <c r="I301" s="56">
        <f t="shared" si="92"/>
        <v>0</v>
      </c>
      <c r="J301" s="191">
        <f t="shared" si="83"/>
        <v>125</v>
      </c>
      <c r="K301" s="56">
        <f t="shared" si="92"/>
        <v>0</v>
      </c>
      <c r="L301" s="57"/>
      <c r="M301" s="57"/>
      <c r="N301" s="57"/>
      <c r="O301" s="56">
        <f>O302</f>
        <v>0</v>
      </c>
      <c r="P301" s="193">
        <f t="shared" si="84"/>
        <v>0</v>
      </c>
    </row>
    <row r="302" spans="1:16" ht="30">
      <c r="A302" s="76" t="s">
        <v>208</v>
      </c>
      <c r="B302" s="51" t="s">
        <v>100</v>
      </c>
      <c r="C302" s="51" t="s">
        <v>68</v>
      </c>
      <c r="D302" s="51" t="s">
        <v>111</v>
      </c>
      <c r="E302" s="51" t="s">
        <v>210</v>
      </c>
      <c r="F302" s="51"/>
      <c r="G302" s="51"/>
      <c r="H302" s="56">
        <f t="shared" si="92"/>
        <v>125</v>
      </c>
      <c r="I302" s="56">
        <f t="shared" si="92"/>
        <v>0</v>
      </c>
      <c r="J302" s="191">
        <f t="shared" si="83"/>
        <v>125</v>
      </c>
      <c r="K302" s="56">
        <f t="shared" si="92"/>
        <v>0</v>
      </c>
      <c r="L302" s="57"/>
      <c r="M302" s="57"/>
      <c r="N302" s="57"/>
      <c r="O302" s="56">
        <f>O303</f>
        <v>0</v>
      </c>
      <c r="P302" s="193">
        <f t="shared" si="84"/>
        <v>0</v>
      </c>
    </row>
    <row r="303" spans="1:16" ht="18">
      <c r="A303" s="77" t="s">
        <v>312</v>
      </c>
      <c r="B303" s="51" t="s">
        <v>100</v>
      </c>
      <c r="C303" s="51" t="s">
        <v>68</v>
      </c>
      <c r="D303" s="51" t="s">
        <v>111</v>
      </c>
      <c r="E303" s="51" t="s">
        <v>211</v>
      </c>
      <c r="F303" s="51"/>
      <c r="G303" s="51"/>
      <c r="H303" s="56">
        <f t="shared" si="92"/>
        <v>125</v>
      </c>
      <c r="I303" s="56">
        <f t="shared" si="92"/>
        <v>0</v>
      </c>
      <c r="J303" s="191">
        <f t="shared" si="83"/>
        <v>125</v>
      </c>
      <c r="K303" s="56">
        <f t="shared" si="92"/>
        <v>0</v>
      </c>
      <c r="L303" s="57"/>
      <c r="M303" s="57"/>
      <c r="N303" s="57"/>
      <c r="O303" s="56">
        <f>O304</f>
        <v>0</v>
      </c>
      <c r="P303" s="193">
        <f t="shared" si="84"/>
        <v>0</v>
      </c>
    </row>
    <row r="304" spans="1:16" ht="30">
      <c r="A304" s="76" t="s">
        <v>135</v>
      </c>
      <c r="B304" s="51" t="s">
        <v>100</v>
      </c>
      <c r="C304" s="51" t="s">
        <v>68</v>
      </c>
      <c r="D304" s="51" t="s">
        <v>111</v>
      </c>
      <c r="E304" s="51" t="s">
        <v>211</v>
      </c>
      <c r="F304" s="51" t="s">
        <v>136</v>
      </c>
      <c r="G304" s="51"/>
      <c r="H304" s="56">
        <f t="shared" si="92"/>
        <v>125</v>
      </c>
      <c r="I304" s="56">
        <f t="shared" si="92"/>
        <v>0</v>
      </c>
      <c r="J304" s="191">
        <f t="shared" si="83"/>
        <v>125</v>
      </c>
      <c r="K304" s="56">
        <f t="shared" si="92"/>
        <v>0</v>
      </c>
      <c r="L304" s="57"/>
      <c r="M304" s="57"/>
      <c r="N304" s="57"/>
      <c r="O304" s="56">
        <f>O305</f>
        <v>0</v>
      </c>
      <c r="P304" s="193">
        <f t="shared" si="84"/>
        <v>0</v>
      </c>
    </row>
    <row r="305" spans="1:16" ht="30">
      <c r="A305" s="77" t="s">
        <v>139</v>
      </c>
      <c r="B305" s="51" t="s">
        <v>100</v>
      </c>
      <c r="C305" s="51" t="s">
        <v>68</v>
      </c>
      <c r="D305" s="51" t="s">
        <v>111</v>
      </c>
      <c r="E305" s="51" t="s">
        <v>211</v>
      </c>
      <c r="F305" s="51" t="s">
        <v>138</v>
      </c>
      <c r="G305" s="51"/>
      <c r="H305" s="56">
        <f t="shared" si="92"/>
        <v>125</v>
      </c>
      <c r="I305" s="56">
        <f t="shared" si="92"/>
        <v>0</v>
      </c>
      <c r="J305" s="191">
        <f t="shared" si="83"/>
        <v>125</v>
      </c>
      <c r="K305" s="56">
        <f t="shared" si="92"/>
        <v>0</v>
      </c>
      <c r="L305" s="57"/>
      <c r="M305" s="57"/>
      <c r="N305" s="57"/>
      <c r="O305" s="56">
        <f>O306</f>
        <v>0</v>
      </c>
      <c r="P305" s="193">
        <f t="shared" si="84"/>
        <v>0</v>
      </c>
    </row>
    <row r="306" spans="1:16" ht="18">
      <c r="A306" s="80" t="s">
        <v>119</v>
      </c>
      <c r="B306" s="52" t="s">
        <v>100</v>
      </c>
      <c r="C306" s="52" t="s">
        <v>68</v>
      </c>
      <c r="D306" s="52" t="s">
        <v>111</v>
      </c>
      <c r="E306" s="52" t="s">
        <v>211</v>
      </c>
      <c r="F306" s="52" t="s">
        <v>138</v>
      </c>
      <c r="G306" s="52" t="s">
        <v>103</v>
      </c>
      <c r="H306" s="58">
        <v>125</v>
      </c>
      <c r="I306" s="58">
        <v>0</v>
      </c>
      <c r="J306" s="192">
        <f t="shared" si="83"/>
        <v>125</v>
      </c>
      <c r="K306" s="58">
        <v>0</v>
      </c>
      <c r="L306" s="59"/>
      <c r="M306" s="59"/>
      <c r="N306" s="59"/>
      <c r="O306" s="58">
        <v>0</v>
      </c>
      <c r="P306" s="197">
        <f t="shared" si="84"/>
        <v>0</v>
      </c>
    </row>
    <row r="307" spans="1:16" ht="75">
      <c r="A307" s="76" t="s">
        <v>471</v>
      </c>
      <c r="B307" s="51" t="s">
        <v>100</v>
      </c>
      <c r="C307" s="51" t="s">
        <v>68</v>
      </c>
      <c r="D307" s="51" t="s">
        <v>111</v>
      </c>
      <c r="E307" s="51" t="s">
        <v>403</v>
      </c>
      <c r="F307" s="51"/>
      <c r="G307" s="51"/>
      <c r="H307" s="56">
        <f aca="true" t="shared" si="93" ref="H307:I311">H308</f>
        <v>138</v>
      </c>
      <c r="I307" s="56">
        <f t="shared" si="93"/>
        <v>0</v>
      </c>
      <c r="J307" s="191">
        <f t="shared" si="83"/>
        <v>138</v>
      </c>
      <c r="K307" s="56">
        <f aca="true" t="shared" si="94" ref="K307:O311">K308</f>
        <v>138</v>
      </c>
      <c r="L307" s="57">
        <f t="shared" si="94"/>
        <v>0</v>
      </c>
      <c r="M307" s="57">
        <f t="shared" si="94"/>
        <v>0</v>
      </c>
      <c r="N307" s="57">
        <f t="shared" si="94"/>
        <v>0</v>
      </c>
      <c r="O307" s="56">
        <f t="shared" si="94"/>
        <v>0</v>
      </c>
      <c r="P307" s="193">
        <f t="shared" si="84"/>
        <v>138</v>
      </c>
    </row>
    <row r="308" spans="1:16" ht="45">
      <c r="A308" s="76" t="s">
        <v>402</v>
      </c>
      <c r="B308" s="51" t="s">
        <v>100</v>
      </c>
      <c r="C308" s="51" t="s">
        <v>68</v>
      </c>
      <c r="D308" s="51" t="s">
        <v>111</v>
      </c>
      <c r="E308" s="51" t="s">
        <v>404</v>
      </c>
      <c r="F308" s="51"/>
      <c r="G308" s="51"/>
      <c r="H308" s="56">
        <f t="shared" si="93"/>
        <v>138</v>
      </c>
      <c r="I308" s="56">
        <f t="shared" si="93"/>
        <v>0</v>
      </c>
      <c r="J308" s="191">
        <f t="shared" si="83"/>
        <v>138</v>
      </c>
      <c r="K308" s="56">
        <f t="shared" si="94"/>
        <v>138</v>
      </c>
      <c r="L308" s="57">
        <f t="shared" si="94"/>
        <v>0</v>
      </c>
      <c r="M308" s="57">
        <f t="shared" si="94"/>
        <v>0</v>
      </c>
      <c r="N308" s="57">
        <f t="shared" si="94"/>
        <v>0</v>
      </c>
      <c r="O308" s="56">
        <f t="shared" si="94"/>
        <v>0</v>
      </c>
      <c r="P308" s="193">
        <f t="shared" si="84"/>
        <v>138</v>
      </c>
    </row>
    <row r="309" spans="1:16" ht="18">
      <c r="A309" s="77" t="s">
        <v>312</v>
      </c>
      <c r="B309" s="51" t="s">
        <v>100</v>
      </c>
      <c r="C309" s="51" t="s">
        <v>68</v>
      </c>
      <c r="D309" s="51" t="s">
        <v>111</v>
      </c>
      <c r="E309" s="51" t="s">
        <v>405</v>
      </c>
      <c r="F309" s="51"/>
      <c r="G309" s="51"/>
      <c r="H309" s="56">
        <f t="shared" si="93"/>
        <v>138</v>
      </c>
      <c r="I309" s="56">
        <f t="shared" si="93"/>
        <v>0</v>
      </c>
      <c r="J309" s="191">
        <f t="shared" si="83"/>
        <v>138</v>
      </c>
      <c r="K309" s="56">
        <f t="shared" si="94"/>
        <v>138</v>
      </c>
      <c r="L309" s="57">
        <f t="shared" si="94"/>
        <v>0</v>
      </c>
      <c r="M309" s="57">
        <f t="shared" si="94"/>
        <v>0</v>
      </c>
      <c r="N309" s="57">
        <f t="shared" si="94"/>
        <v>0</v>
      </c>
      <c r="O309" s="56">
        <f t="shared" si="94"/>
        <v>0</v>
      </c>
      <c r="P309" s="193">
        <f t="shared" si="84"/>
        <v>138</v>
      </c>
    </row>
    <row r="310" spans="1:16" ht="30">
      <c r="A310" s="76" t="s">
        <v>152</v>
      </c>
      <c r="B310" s="51" t="s">
        <v>100</v>
      </c>
      <c r="C310" s="51" t="s">
        <v>68</v>
      </c>
      <c r="D310" s="51" t="s">
        <v>111</v>
      </c>
      <c r="E310" s="51" t="s">
        <v>405</v>
      </c>
      <c r="F310" s="51" t="s">
        <v>151</v>
      </c>
      <c r="G310" s="51"/>
      <c r="H310" s="56">
        <f t="shared" si="93"/>
        <v>138</v>
      </c>
      <c r="I310" s="56">
        <f t="shared" si="93"/>
        <v>0</v>
      </c>
      <c r="J310" s="191">
        <f t="shared" si="83"/>
        <v>138</v>
      </c>
      <c r="K310" s="56">
        <f t="shared" si="94"/>
        <v>138</v>
      </c>
      <c r="L310" s="57">
        <f t="shared" si="94"/>
        <v>0</v>
      </c>
      <c r="M310" s="57">
        <f t="shared" si="94"/>
        <v>0</v>
      </c>
      <c r="N310" s="57">
        <f t="shared" si="94"/>
        <v>0</v>
      </c>
      <c r="O310" s="56">
        <f t="shared" si="94"/>
        <v>0</v>
      </c>
      <c r="P310" s="193">
        <f t="shared" si="84"/>
        <v>138</v>
      </c>
    </row>
    <row r="311" spans="1:16" ht="18">
      <c r="A311" s="76" t="s">
        <v>235</v>
      </c>
      <c r="B311" s="51" t="s">
        <v>100</v>
      </c>
      <c r="C311" s="51" t="s">
        <v>68</v>
      </c>
      <c r="D311" s="51" t="s">
        <v>111</v>
      </c>
      <c r="E311" s="51" t="s">
        <v>405</v>
      </c>
      <c r="F311" s="51" t="s">
        <v>234</v>
      </c>
      <c r="G311" s="51"/>
      <c r="H311" s="56">
        <f t="shared" si="93"/>
        <v>138</v>
      </c>
      <c r="I311" s="56">
        <f t="shared" si="93"/>
        <v>0</v>
      </c>
      <c r="J311" s="191">
        <f t="shared" si="83"/>
        <v>138</v>
      </c>
      <c r="K311" s="56">
        <f t="shared" si="94"/>
        <v>138</v>
      </c>
      <c r="L311" s="57">
        <f t="shared" si="94"/>
        <v>0</v>
      </c>
      <c r="M311" s="57">
        <f t="shared" si="94"/>
        <v>0</v>
      </c>
      <c r="N311" s="57">
        <f t="shared" si="94"/>
        <v>0</v>
      </c>
      <c r="O311" s="56">
        <f t="shared" si="94"/>
        <v>0</v>
      </c>
      <c r="P311" s="193">
        <f t="shared" si="84"/>
        <v>138</v>
      </c>
    </row>
    <row r="312" spans="1:16" ht="18">
      <c r="A312" s="80" t="s">
        <v>119</v>
      </c>
      <c r="B312" s="52" t="s">
        <v>100</v>
      </c>
      <c r="C312" s="52" t="s">
        <v>68</v>
      </c>
      <c r="D312" s="52" t="s">
        <v>111</v>
      </c>
      <c r="E312" s="52" t="s">
        <v>405</v>
      </c>
      <c r="F312" s="52" t="s">
        <v>234</v>
      </c>
      <c r="G312" s="52" t="s">
        <v>103</v>
      </c>
      <c r="H312" s="58">
        <v>138</v>
      </c>
      <c r="I312" s="58">
        <v>0</v>
      </c>
      <c r="J312" s="192">
        <f t="shared" si="83"/>
        <v>138</v>
      </c>
      <c r="K312" s="58">
        <v>138</v>
      </c>
      <c r="L312" s="59">
        <v>0</v>
      </c>
      <c r="M312" s="59">
        <v>0</v>
      </c>
      <c r="N312" s="59">
        <v>0</v>
      </c>
      <c r="O312" s="58">
        <v>0</v>
      </c>
      <c r="P312" s="197">
        <f t="shared" si="84"/>
        <v>138</v>
      </c>
    </row>
    <row r="313" spans="1:16" ht="18">
      <c r="A313" s="76" t="s">
        <v>37</v>
      </c>
      <c r="B313" s="51" t="s">
        <v>100</v>
      </c>
      <c r="C313" s="51" t="s">
        <v>68</v>
      </c>
      <c r="D313" s="51" t="s">
        <v>111</v>
      </c>
      <c r="E313" s="51" t="s">
        <v>283</v>
      </c>
      <c r="F313" s="51"/>
      <c r="G313" s="51"/>
      <c r="H313" s="56">
        <f>H314+H321+H328+H335</f>
        <v>1886.6</v>
      </c>
      <c r="I313" s="56">
        <f>I314+I321+I328+I335</f>
        <v>0</v>
      </c>
      <c r="J313" s="191">
        <f t="shared" si="83"/>
        <v>1886.6</v>
      </c>
      <c r="K313" s="56">
        <f>K314+K321+K328+K335</f>
        <v>1886.6</v>
      </c>
      <c r="L313" s="56" t="e">
        <f>L314+L321+L328+L335</f>
        <v>#REF!</v>
      </c>
      <c r="M313" s="56" t="e">
        <f>M314+M321+M328+M335</f>
        <v>#REF!</v>
      </c>
      <c r="N313" s="56" t="e">
        <f>N314+N321+N328+N335</f>
        <v>#REF!</v>
      </c>
      <c r="O313" s="56">
        <f>O314+O321+O328+O335</f>
        <v>0</v>
      </c>
      <c r="P313" s="193">
        <f t="shared" si="84"/>
        <v>1886.6</v>
      </c>
    </row>
    <row r="314" spans="1:16" ht="45">
      <c r="A314" s="77" t="s">
        <v>242</v>
      </c>
      <c r="B314" s="51" t="s">
        <v>100</v>
      </c>
      <c r="C314" s="51" t="s">
        <v>68</v>
      </c>
      <c r="D314" s="51" t="s">
        <v>111</v>
      </c>
      <c r="E314" s="51" t="s">
        <v>288</v>
      </c>
      <c r="F314" s="51"/>
      <c r="G314" s="51"/>
      <c r="H314" s="56">
        <f>H315+H318</f>
        <v>480</v>
      </c>
      <c r="I314" s="56">
        <f>I315+I318</f>
        <v>0</v>
      </c>
      <c r="J314" s="191">
        <f t="shared" si="83"/>
        <v>480</v>
      </c>
      <c r="K314" s="56">
        <f>K315+K318</f>
        <v>480</v>
      </c>
      <c r="L314" s="56">
        <f>L315+L318</f>
        <v>0</v>
      </c>
      <c r="M314" s="56">
        <f>M315+M318</f>
        <v>0</v>
      </c>
      <c r="N314" s="56">
        <f>N315+N318</f>
        <v>0</v>
      </c>
      <c r="O314" s="56">
        <f>O315+O318</f>
        <v>0</v>
      </c>
      <c r="P314" s="193">
        <f t="shared" si="84"/>
        <v>480</v>
      </c>
    </row>
    <row r="315" spans="1:16" ht="30">
      <c r="A315" s="76" t="s">
        <v>135</v>
      </c>
      <c r="B315" s="51" t="s">
        <v>100</v>
      </c>
      <c r="C315" s="51" t="s">
        <v>68</v>
      </c>
      <c r="D315" s="51" t="s">
        <v>111</v>
      </c>
      <c r="E315" s="51" t="s">
        <v>288</v>
      </c>
      <c r="F315" s="51" t="s">
        <v>136</v>
      </c>
      <c r="G315" s="51"/>
      <c r="H315" s="56">
        <f>H316</f>
        <v>450</v>
      </c>
      <c r="I315" s="56">
        <f>I316</f>
        <v>0</v>
      </c>
      <c r="J315" s="191">
        <f t="shared" si="83"/>
        <v>450</v>
      </c>
      <c r="K315" s="56">
        <f aca="true" t="shared" si="95" ref="K315:O316">K316</f>
        <v>450</v>
      </c>
      <c r="L315" s="57">
        <f t="shared" si="95"/>
        <v>0</v>
      </c>
      <c r="M315" s="57">
        <f t="shared" si="95"/>
        <v>0</v>
      </c>
      <c r="N315" s="57">
        <f t="shared" si="95"/>
        <v>0</v>
      </c>
      <c r="O315" s="56">
        <f t="shared" si="95"/>
        <v>0</v>
      </c>
      <c r="P315" s="193">
        <f t="shared" si="84"/>
        <v>450</v>
      </c>
    </row>
    <row r="316" spans="1:16" ht="30">
      <c r="A316" s="77" t="s">
        <v>139</v>
      </c>
      <c r="B316" s="51" t="s">
        <v>100</v>
      </c>
      <c r="C316" s="51" t="s">
        <v>68</v>
      </c>
      <c r="D316" s="51" t="s">
        <v>111</v>
      </c>
      <c r="E316" s="51" t="s">
        <v>288</v>
      </c>
      <c r="F316" s="51" t="s">
        <v>138</v>
      </c>
      <c r="G316" s="51"/>
      <c r="H316" s="56">
        <f>H317</f>
        <v>450</v>
      </c>
      <c r="I316" s="56">
        <f>I317</f>
        <v>0</v>
      </c>
      <c r="J316" s="191">
        <f t="shared" si="83"/>
        <v>450</v>
      </c>
      <c r="K316" s="56">
        <f t="shared" si="95"/>
        <v>450</v>
      </c>
      <c r="L316" s="57">
        <f t="shared" si="95"/>
        <v>0</v>
      </c>
      <c r="M316" s="57">
        <f t="shared" si="95"/>
        <v>0</v>
      </c>
      <c r="N316" s="57">
        <f t="shared" si="95"/>
        <v>0</v>
      </c>
      <c r="O316" s="56">
        <f t="shared" si="95"/>
        <v>0</v>
      </c>
      <c r="P316" s="193">
        <f t="shared" si="84"/>
        <v>450</v>
      </c>
    </row>
    <row r="317" spans="1:16" ht="18">
      <c r="A317" s="80" t="s">
        <v>119</v>
      </c>
      <c r="B317" s="52" t="s">
        <v>100</v>
      </c>
      <c r="C317" s="52" t="s">
        <v>68</v>
      </c>
      <c r="D317" s="52" t="s">
        <v>111</v>
      </c>
      <c r="E317" s="52" t="s">
        <v>288</v>
      </c>
      <c r="F317" s="52" t="s">
        <v>138</v>
      </c>
      <c r="G317" s="52" t="s">
        <v>103</v>
      </c>
      <c r="H317" s="58">
        <v>450</v>
      </c>
      <c r="I317" s="58">
        <v>0</v>
      </c>
      <c r="J317" s="192">
        <f t="shared" si="83"/>
        <v>450</v>
      </c>
      <c r="K317" s="58">
        <v>450</v>
      </c>
      <c r="L317" s="59">
        <v>0</v>
      </c>
      <c r="M317" s="59">
        <v>0</v>
      </c>
      <c r="N317" s="59">
        <v>0</v>
      </c>
      <c r="O317" s="58">
        <v>0</v>
      </c>
      <c r="P317" s="197">
        <f t="shared" si="84"/>
        <v>450</v>
      </c>
    </row>
    <row r="318" spans="1:16" ht="18">
      <c r="A318" s="77" t="s">
        <v>148</v>
      </c>
      <c r="B318" s="51" t="s">
        <v>100</v>
      </c>
      <c r="C318" s="51" t="s">
        <v>68</v>
      </c>
      <c r="D318" s="51" t="s">
        <v>111</v>
      </c>
      <c r="E318" s="51" t="s">
        <v>288</v>
      </c>
      <c r="F318" s="51" t="s">
        <v>147</v>
      </c>
      <c r="G318" s="51"/>
      <c r="H318" s="56">
        <f>H319</f>
        <v>30</v>
      </c>
      <c r="I318" s="56">
        <f>I319</f>
        <v>0</v>
      </c>
      <c r="J318" s="191">
        <f t="shared" si="83"/>
        <v>30</v>
      </c>
      <c r="K318" s="56">
        <f aca="true" t="shared" si="96" ref="K318:O319">K319</f>
        <v>30</v>
      </c>
      <c r="L318" s="57">
        <f t="shared" si="96"/>
        <v>0</v>
      </c>
      <c r="M318" s="57">
        <f t="shared" si="96"/>
        <v>0</v>
      </c>
      <c r="N318" s="57">
        <f t="shared" si="96"/>
        <v>0</v>
      </c>
      <c r="O318" s="56">
        <f t="shared" si="96"/>
        <v>0</v>
      </c>
      <c r="P318" s="193">
        <f t="shared" si="84"/>
        <v>30</v>
      </c>
    </row>
    <row r="319" spans="1:16" ht="18">
      <c r="A319" s="77" t="s">
        <v>150</v>
      </c>
      <c r="B319" s="51" t="s">
        <v>100</v>
      </c>
      <c r="C319" s="51" t="s">
        <v>68</v>
      </c>
      <c r="D319" s="51" t="s">
        <v>111</v>
      </c>
      <c r="E319" s="51" t="s">
        <v>288</v>
      </c>
      <c r="F319" s="51" t="s">
        <v>149</v>
      </c>
      <c r="G319" s="51"/>
      <c r="H319" s="56">
        <f>H320</f>
        <v>30</v>
      </c>
      <c r="I319" s="56">
        <f>I320</f>
        <v>0</v>
      </c>
      <c r="J319" s="191">
        <f t="shared" si="83"/>
        <v>30</v>
      </c>
      <c r="K319" s="56">
        <f t="shared" si="96"/>
        <v>30</v>
      </c>
      <c r="L319" s="57">
        <f t="shared" si="96"/>
        <v>0</v>
      </c>
      <c r="M319" s="57">
        <f t="shared" si="96"/>
        <v>0</v>
      </c>
      <c r="N319" s="57">
        <f t="shared" si="96"/>
        <v>0</v>
      </c>
      <c r="O319" s="56">
        <f t="shared" si="96"/>
        <v>0</v>
      </c>
      <c r="P319" s="193">
        <f t="shared" si="84"/>
        <v>30</v>
      </c>
    </row>
    <row r="320" spans="1:16" ht="18">
      <c r="A320" s="80" t="s">
        <v>119</v>
      </c>
      <c r="B320" s="52" t="s">
        <v>100</v>
      </c>
      <c r="C320" s="52" t="s">
        <v>68</v>
      </c>
      <c r="D320" s="52" t="s">
        <v>111</v>
      </c>
      <c r="E320" s="52" t="s">
        <v>288</v>
      </c>
      <c r="F320" s="52" t="s">
        <v>149</v>
      </c>
      <c r="G320" s="52" t="s">
        <v>103</v>
      </c>
      <c r="H320" s="58">
        <v>30</v>
      </c>
      <c r="I320" s="58">
        <v>0</v>
      </c>
      <c r="J320" s="192">
        <f t="shared" si="83"/>
        <v>30</v>
      </c>
      <c r="K320" s="58">
        <v>30</v>
      </c>
      <c r="L320" s="59">
        <v>0</v>
      </c>
      <c r="M320" s="59">
        <v>0</v>
      </c>
      <c r="N320" s="59">
        <v>0</v>
      </c>
      <c r="O320" s="58">
        <v>0</v>
      </c>
      <c r="P320" s="197">
        <f t="shared" si="84"/>
        <v>30</v>
      </c>
    </row>
    <row r="321" spans="1:16" ht="105">
      <c r="A321" s="76" t="s">
        <v>47</v>
      </c>
      <c r="B321" s="51" t="s">
        <v>100</v>
      </c>
      <c r="C321" s="51" t="s">
        <v>68</v>
      </c>
      <c r="D321" s="51" t="s">
        <v>111</v>
      </c>
      <c r="E321" s="51" t="s">
        <v>401</v>
      </c>
      <c r="F321" s="51"/>
      <c r="G321" s="51"/>
      <c r="H321" s="56">
        <f>H322+H325</f>
        <v>327.7</v>
      </c>
      <c r="I321" s="56">
        <f>I322+I325</f>
        <v>0</v>
      </c>
      <c r="J321" s="191">
        <f t="shared" si="83"/>
        <v>327.7</v>
      </c>
      <c r="K321" s="56">
        <f>K322+K325</f>
        <v>327.7</v>
      </c>
      <c r="L321" s="56">
        <f>L322+L325</f>
        <v>0</v>
      </c>
      <c r="M321" s="56">
        <f>M322+M325</f>
        <v>0</v>
      </c>
      <c r="N321" s="56">
        <f>N322+N325</f>
        <v>0</v>
      </c>
      <c r="O321" s="56">
        <f>O322+O325</f>
        <v>0</v>
      </c>
      <c r="P321" s="193">
        <f t="shared" si="84"/>
        <v>327.7</v>
      </c>
    </row>
    <row r="322" spans="1:16" ht="90">
      <c r="A322" s="76" t="s">
        <v>267</v>
      </c>
      <c r="B322" s="51" t="s">
        <v>100</v>
      </c>
      <c r="C322" s="51" t="s">
        <v>68</v>
      </c>
      <c r="D322" s="51" t="s">
        <v>111</v>
      </c>
      <c r="E322" s="51" t="s">
        <v>401</v>
      </c>
      <c r="F322" s="51" t="s">
        <v>133</v>
      </c>
      <c r="G322" s="51"/>
      <c r="H322" s="56">
        <f>H323</f>
        <v>260.4</v>
      </c>
      <c r="I322" s="56">
        <f>I323</f>
        <v>0</v>
      </c>
      <c r="J322" s="191">
        <f t="shared" si="83"/>
        <v>260.4</v>
      </c>
      <c r="K322" s="56">
        <f aca="true" t="shared" si="97" ref="K322:O323">K323</f>
        <v>260.4</v>
      </c>
      <c r="L322" s="57">
        <f t="shared" si="97"/>
        <v>0</v>
      </c>
      <c r="M322" s="57">
        <f t="shared" si="97"/>
        <v>0</v>
      </c>
      <c r="N322" s="57">
        <f t="shared" si="97"/>
        <v>0</v>
      </c>
      <c r="O322" s="56">
        <f t="shared" si="97"/>
        <v>0</v>
      </c>
      <c r="P322" s="193">
        <f t="shared" si="84"/>
        <v>260.4</v>
      </c>
    </row>
    <row r="323" spans="1:16" ht="30">
      <c r="A323" s="76" t="s">
        <v>137</v>
      </c>
      <c r="B323" s="51" t="s">
        <v>100</v>
      </c>
      <c r="C323" s="51" t="s">
        <v>68</v>
      </c>
      <c r="D323" s="51" t="s">
        <v>111</v>
      </c>
      <c r="E323" s="51" t="s">
        <v>401</v>
      </c>
      <c r="F323" s="51" t="s">
        <v>134</v>
      </c>
      <c r="G323" s="51"/>
      <c r="H323" s="56">
        <f>H324</f>
        <v>260.4</v>
      </c>
      <c r="I323" s="56">
        <f>I324</f>
        <v>0</v>
      </c>
      <c r="J323" s="191">
        <f t="shared" si="83"/>
        <v>260.4</v>
      </c>
      <c r="K323" s="56">
        <f t="shared" si="97"/>
        <v>260.4</v>
      </c>
      <c r="L323" s="57">
        <f t="shared" si="97"/>
        <v>0</v>
      </c>
      <c r="M323" s="57">
        <f t="shared" si="97"/>
        <v>0</v>
      </c>
      <c r="N323" s="57">
        <f t="shared" si="97"/>
        <v>0</v>
      </c>
      <c r="O323" s="56">
        <f t="shared" si="97"/>
        <v>0</v>
      </c>
      <c r="P323" s="193">
        <f t="shared" si="84"/>
        <v>260.4</v>
      </c>
    </row>
    <row r="324" spans="1:16" ht="18">
      <c r="A324" s="78" t="s">
        <v>120</v>
      </c>
      <c r="B324" s="52" t="s">
        <v>100</v>
      </c>
      <c r="C324" s="52" t="s">
        <v>68</v>
      </c>
      <c r="D324" s="52" t="s">
        <v>111</v>
      </c>
      <c r="E324" s="52" t="s">
        <v>401</v>
      </c>
      <c r="F324" s="52" t="s">
        <v>134</v>
      </c>
      <c r="G324" s="52" t="s">
        <v>104</v>
      </c>
      <c r="H324" s="58">
        <v>260.4</v>
      </c>
      <c r="I324" s="58">
        <v>0</v>
      </c>
      <c r="J324" s="192">
        <f t="shared" si="83"/>
        <v>260.4</v>
      </c>
      <c r="K324" s="58">
        <v>260.4</v>
      </c>
      <c r="L324" s="58">
        <v>0</v>
      </c>
      <c r="M324" s="58">
        <v>0</v>
      </c>
      <c r="N324" s="58">
        <v>0</v>
      </c>
      <c r="O324" s="58">
        <v>0</v>
      </c>
      <c r="P324" s="197">
        <f t="shared" si="84"/>
        <v>260.4</v>
      </c>
    </row>
    <row r="325" spans="1:16" ht="30">
      <c r="A325" s="76" t="s">
        <v>135</v>
      </c>
      <c r="B325" s="51" t="s">
        <v>100</v>
      </c>
      <c r="C325" s="51" t="s">
        <v>68</v>
      </c>
      <c r="D325" s="51" t="s">
        <v>111</v>
      </c>
      <c r="E325" s="51" t="s">
        <v>401</v>
      </c>
      <c r="F325" s="51" t="s">
        <v>136</v>
      </c>
      <c r="G325" s="51"/>
      <c r="H325" s="56">
        <f>H326</f>
        <v>67.3</v>
      </c>
      <c r="I325" s="56">
        <f>I326</f>
        <v>0</v>
      </c>
      <c r="J325" s="191">
        <f t="shared" si="83"/>
        <v>67.3</v>
      </c>
      <c r="K325" s="56">
        <f aca="true" t="shared" si="98" ref="K325:O326">K326</f>
        <v>67.3</v>
      </c>
      <c r="L325" s="57">
        <f t="shared" si="98"/>
        <v>0</v>
      </c>
      <c r="M325" s="57">
        <f t="shared" si="98"/>
        <v>0</v>
      </c>
      <c r="N325" s="57">
        <f t="shared" si="98"/>
        <v>0</v>
      </c>
      <c r="O325" s="56">
        <f t="shared" si="98"/>
        <v>0</v>
      </c>
      <c r="P325" s="193">
        <f t="shared" si="84"/>
        <v>67.3</v>
      </c>
    </row>
    <row r="326" spans="1:16" ht="30">
      <c r="A326" s="77" t="s">
        <v>139</v>
      </c>
      <c r="B326" s="51" t="s">
        <v>100</v>
      </c>
      <c r="C326" s="51" t="s">
        <v>68</v>
      </c>
      <c r="D326" s="51" t="s">
        <v>111</v>
      </c>
      <c r="E326" s="51" t="s">
        <v>401</v>
      </c>
      <c r="F326" s="51" t="s">
        <v>138</v>
      </c>
      <c r="G326" s="51"/>
      <c r="H326" s="56">
        <f>H327</f>
        <v>67.3</v>
      </c>
      <c r="I326" s="56">
        <f>I327</f>
        <v>0</v>
      </c>
      <c r="J326" s="191">
        <f t="shared" si="83"/>
        <v>67.3</v>
      </c>
      <c r="K326" s="56">
        <f t="shared" si="98"/>
        <v>67.3</v>
      </c>
      <c r="L326" s="57">
        <f t="shared" si="98"/>
        <v>0</v>
      </c>
      <c r="M326" s="57">
        <f t="shared" si="98"/>
        <v>0</v>
      </c>
      <c r="N326" s="57">
        <f t="shared" si="98"/>
        <v>0</v>
      </c>
      <c r="O326" s="56">
        <f t="shared" si="98"/>
        <v>0</v>
      </c>
      <c r="P326" s="193">
        <f t="shared" si="84"/>
        <v>67.3</v>
      </c>
    </row>
    <row r="327" spans="1:16" ht="18">
      <c r="A327" s="78" t="s">
        <v>120</v>
      </c>
      <c r="B327" s="52" t="s">
        <v>100</v>
      </c>
      <c r="C327" s="52" t="s">
        <v>68</v>
      </c>
      <c r="D327" s="52" t="s">
        <v>111</v>
      </c>
      <c r="E327" s="52" t="s">
        <v>401</v>
      </c>
      <c r="F327" s="52" t="s">
        <v>138</v>
      </c>
      <c r="G327" s="52" t="s">
        <v>104</v>
      </c>
      <c r="H327" s="58">
        <v>67.3</v>
      </c>
      <c r="I327" s="58">
        <v>0</v>
      </c>
      <c r="J327" s="192">
        <f t="shared" si="83"/>
        <v>67.3</v>
      </c>
      <c r="K327" s="58">
        <v>67.3</v>
      </c>
      <c r="L327" s="59">
        <v>0</v>
      </c>
      <c r="M327" s="59">
        <v>0</v>
      </c>
      <c r="N327" s="59">
        <v>0</v>
      </c>
      <c r="O327" s="58">
        <v>0</v>
      </c>
      <c r="P327" s="197">
        <f t="shared" si="84"/>
        <v>67.3</v>
      </c>
    </row>
    <row r="328" spans="1:16" ht="75">
      <c r="A328" s="76" t="s">
        <v>46</v>
      </c>
      <c r="B328" s="51" t="s">
        <v>100</v>
      </c>
      <c r="C328" s="51" t="s">
        <v>68</v>
      </c>
      <c r="D328" s="51" t="s">
        <v>111</v>
      </c>
      <c r="E328" s="51" t="s">
        <v>400</v>
      </c>
      <c r="F328" s="51"/>
      <c r="G328" s="51"/>
      <c r="H328" s="56">
        <f>H329+H332</f>
        <v>754.5</v>
      </c>
      <c r="I328" s="56">
        <f>I329+I332</f>
        <v>0</v>
      </c>
      <c r="J328" s="191">
        <f t="shared" si="83"/>
        <v>754.5</v>
      </c>
      <c r="K328" s="56">
        <f>K329+K332</f>
        <v>754.5</v>
      </c>
      <c r="L328" s="56">
        <f>L329+L332</f>
        <v>0</v>
      </c>
      <c r="M328" s="56">
        <f>M329+M332</f>
        <v>0</v>
      </c>
      <c r="N328" s="56">
        <f>N329+N332</f>
        <v>0</v>
      </c>
      <c r="O328" s="56">
        <f>O329+O332</f>
        <v>0</v>
      </c>
      <c r="P328" s="193">
        <f t="shared" si="84"/>
        <v>754.5</v>
      </c>
    </row>
    <row r="329" spans="1:16" ht="90">
      <c r="A329" s="76" t="s">
        <v>267</v>
      </c>
      <c r="B329" s="51" t="s">
        <v>100</v>
      </c>
      <c r="C329" s="51" t="s">
        <v>68</v>
      </c>
      <c r="D329" s="51" t="s">
        <v>111</v>
      </c>
      <c r="E329" s="51" t="s">
        <v>400</v>
      </c>
      <c r="F329" s="51" t="s">
        <v>133</v>
      </c>
      <c r="G329" s="51"/>
      <c r="H329" s="56">
        <f>H330</f>
        <v>719</v>
      </c>
      <c r="I329" s="56">
        <f>I330</f>
        <v>0</v>
      </c>
      <c r="J329" s="191">
        <f t="shared" si="83"/>
        <v>719</v>
      </c>
      <c r="K329" s="56">
        <f aca="true" t="shared" si="99" ref="K329:O330">K330</f>
        <v>719</v>
      </c>
      <c r="L329" s="57">
        <f t="shared" si="99"/>
        <v>0</v>
      </c>
      <c r="M329" s="57">
        <f t="shared" si="99"/>
        <v>0</v>
      </c>
      <c r="N329" s="57">
        <f t="shared" si="99"/>
        <v>0</v>
      </c>
      <c r="O329" s="56">
        <f t="shared" si="99"/>
        <v>0</v>
      </c>
      <c r="P329" s="193">
        <f t="shared" si="84"/>
        <v>719</v>
      </c>
    </row>
    <row r="330" spans="1:16" ht="30">
      <c r="A330" s="76" t="s">
        <v>137</v>
      </c>
      <c r="B330" s="51" t="s">
        <v>100</v>
      </c>
      <c r="C330" s="51" t="s">
        <v>68</v>
      </c>
      <c r="D330" s="51" t="s">
        <v>111</v>
      </c>
      <c r="E330" s="51" t="s">
        <v>400</v>
      </c>
      <c r="F330" s="51" t="s">
        <v>134</v>
      </c>
      <c r="G330" s="51"/>
      <c r="H330" s="56">
        <f>H331</f>
        <v>719</v>
      </c>
      <c r="I330" s="56">
        <f>I331</f>
        <v>0</v>
      </c>
      <c r="J330" s="191">
        <f t="shared" si="83"/>
        <v>719</v>
      </c>
      <c r="K330" s="56">
        <f t="shared" si="99"/>
        <v>719</v>
      </c>
      <c r="L330" s="57">
        <f t="shared" si="99"/>
        <v>0</v>
      </c>
      <c r="M330" s="57">
        <f t="shared" si="99"/>
        <v>0</v>
      </c>
      <c r="N330" s="57">
        <f t="shared" si="99"/>
        <v>0</v>
      </c>
      <c r="O330" s="56">
        <f t="shared" si="99"/>
        <v>0</v>
      </c>
      <c r="P330" s="193">
        <f t="shared" si="84"/>
        <v>719</v>
      </c>
    </row>
    <row r="331" spans="1:16" ht="18">
      <c r="A331" s="78" t="s">
        <v>120</v>
      </c>
      <c r="B331" s="52" t="s">
        <v>100</v>
      </c>
      <c r="C331" s="52" t="s">
        <v>68</v>
      </c>
      <c r="D331" s="52" t="s">
        <v>111</v>
      </c>
      <c r="E331" s="52" t="s">
        <v>400</v>
      </c>
      <c r="F331" s="52" t="s">
        <v>134</v>
      </c>
      <c r="G331" s="52" t="s">
        <v>104</v>
      </c>
      <c r="H331" s="58">
        <v>719</v>
      </c>
      <c r="I331" s="58">
        <v>0</v>
      </c>
      <c r="J331" s="192">
        <f aca="true" t="shared" si="100" ref="J331:J394">H331+I331</f>
        <v>719</v>
      </c>
      <c r="K331" s="58">
        <v>719</v>
      </c>
      <c r="L331" s="58">
        <v>0</v>
      </c>
      <c r="M331" s="58">
        <v>0</v>
      </c>
      <c r="N331" s="58">
        <v>0</v>
      </c>
      <c r="O331" s="58">
        <v>0</v>
      </c>
      <c r="P331" s="197">
        <f aca="true" t="shared" si="101" ref="P331:P394">K331+O331</f>
        <v>719</v>
      </c>
    </row>
    <row r="332" spans="1:16" ht="30">
      <c r="A332" s="76" t="s">
        <v>135</v>
      </c>
      <c r="B332" s="51" t="s">
        <v>100</v>
      </c>
      <c r="C332" s="51" t="s">
        <v>68</v>
      </c>
      <c r="D332" s="51" t="s">
        <v>111</v>
      </c>
      <c r="E332" s="51" t="s">
        <v>400</v>
      </c>
      <c r="F332" s="51" t="s">
        <v>136</v>
      </c>
      <c r="G332" s="51"/>
      <c r="H332" s="56">
        <f>H333</f>
        <v>35.5</v>
      </c>
      <c r="I332" s="56">
        <f>I333</f>
        <v>0</v>
      </c>
      <c r="J332" s="191">
        <f t="shared" si="100"/>
        <v>35.5</v>
      </c>
      <c r="K332" s="56">
        <f aca="true" t="shared" si="102" ref="K332:O333">K333</f>
        <v>35.5</v>
      </c>
      <c r="L332" s="57">
        <f t="shared" si="102"/>
        <v>0</v>
      </c>
      <c r="M332" s="57">
        <f t="shared" si="102"/>
        <v>0</v>
      </c>
      <c r="N332" s="57">
        <f t="shared" si="102"/>
        <v>0</v>
      </c>
      <c r="O332" s="56">
        <f t="shared" si="102"/>
        <v>0</v>
      </c>
      <c r="P332" s="193">
        <f t="shared" si="101"/>
        <v>35.5</v>
      </c>
    </row>
    <row r="333" spans="1:16" ht="30">
      <c r="A333" s="77" t="s">
        <v>139</v>
      </c>
      <c r="B333" s="51" t="s">
        <v>100</v>
      </c>
      <c r="C333" s="51" t="s">
        <v>68</v>
      </c>
      <c r="D333" s="51" t="s">
        <v>111</v>
      </c>
      <c r="E333" s="51" t="s">
        <v>400</v>
      </c>
      <c r="F333" s="51" t="s">
        <v>138</v>
      </c>
      <c r="G333" s="51"/>
      <c r="H333" s="56">
        <f>H334</f>
        <v>35.5</v>
      </c>
      <c r="I333" s="56">
        <f>I334</f>
        <v>0</v>
      </c>
      <c r="J333" s="191">
        <f t="shared" si="100"/>
        <v>35.5</v>
      </c>
      <c r="K333" s="56">
        <f t="shared" si="102"/>
        <v>35.5</v>
      </c>
      <c r="L333" s="57">
        <f t="shared" si="102"/>
        <v>0</v>
      </c>
      <c r="M333" s="57">
        <f t="shared" si="102"/>
        <v>0</v>
      </c>
      <c r="N333" s="57">
        <f t="shared" si="102"/>
        <v>0</v>
      </c>
      <c r="O333" s="56">
        <f t="shared" si="102"/>
        <v>0</v>
      </c>
      <c r="P333" s="193">
        <f t="shared" si="101"/>
        <v>35.5</v>
      </c>
    </row>
    <row r="334" spans="1:16" ht="18">
      <c r="A334" s="78" t="s">
        <v>120</v>
      </c>
      <c r="B334" s="52" t="s">
        <v>100</v>
      </c>
      <c r="C334" s="52" t="s">
        <v>68</v>
      </c>
      <c r="D334" s="52" t="s">
        <v>111</v>
      </c>
      <c r="E334" s="52" t="s">
        <v>400</v>
      </c>
      <c r="F334" s="52" t="s">
        <v>138</v>
      </c>
      <c r="G334" s="52" t="s">
        <v>104</v>
      </c>
      <c r="H334" s="58">
        <v>35.5</v>
      </c>
      <c r="I334" s="58">
        <v>0</v>
      </c>
      <c r="J334" s="192">
        <f t="shared" si="100"/>
        <v>35.5</v>
      </c>
      <c r="K334" s="58">
        <v>35.5</v>
      </c>
      <c r="L334" s="59">
        <v>0</v>
      </c>
      <c r="M334" s="59">
        <v>0</v>
      </c>
      <c r="N334" s="59">
        <v>0</v>
      </c>
      <c r="O334" s="58">
        <v>0</v>
      </c>
      <c r="P334" s="197">
        <f t="shared" si="101"/>
        <v>35.5</v>
      </c>
    </row>
    <row r="335" spans="1:16" ht="45">
      <c r="A335" s="76" t="s">
        <v>45</v>
      </c>
      <c r="B335" s="51" t="s">
        <v>100</v>
      </c>
      <c r="C335" s="51" t="s">
        <v>68</v>
      </c>
      <c r="D335" s="51" t="s">
        <v>111</v>
      </c>
      <c r="E335" s="51" t="s">
        <v>399</v>
      </c>
      <c r="F335" s="51"/>
      <c r="G335" s="51"/>
      <c r="H335" s="56">
        <f>H336+H341</f>
        <v>324.4</v>
      </c>
      <c r="I335" s="56">
        <f>I336+I341</f>
        <v>0</v>
      </c>
      <c r="J335" s="191">
        <f t="shared" si="100"/>
        <v>324.4</v>
      </c>
      <c r="K335" s="56">
        <f>K336+K339</f>
        <v>324.4</v>
      </c>
      <c r="L335" s="56" t="e">
        <f>L336+#REF!</f>
        <v>#REF!</v>
      </c>
      <c r="M335" s="56" t="e">
        <f>M336+#REF!</f>
        <v>#REF!</v>
      </c>
      <c r="N335" s="56" t="e">
        <f>N336+#REF!</f>
        <v>#REF!</v>
      </c>
      <c r="O335" s="56">
        <f>O336+O339</f>
        <v>0</v>
      </c>
      <c r="P335" s="193">
        <f t="shared" si="101"/>
        <v>324.4</v>
      </c>
    </row>
    <row r="336" spans="1:16" ht="90">
      <c r="A336" s="76" t="s">
        <v>267</v>
      </c>
      <c r="B336" s="51" t="s">
        <v>100</v>
      </c>
      <c r="C336" s="51" t="s">
        <v>68</v>
      </c>
      <c r="D336" s="51" t="s">
        <v>111</v>
      </c>
      <c r="E336" s="51" t="s">
        <v>399</v>
      </c>
      <c r="F336" s="51" t="s">
        <v>133</v>
      </c>
      <c r="G336" s="51"/>
      <c r="H336" s="56">
        <f>H337</f>
        <v>276</v>
      </c>
      <c r="I336" s="56">
        <f>I337</f>
        <v>0</v>
      </c>
      <c r="J336" s="191">
        <f t="shared" si="100"/>
        <v>276</v>
      </c>
      <c r="K336" s="56">
        <f aca="true" t="shared" si="103" ref="K336:O337">K337</f>
        <v>276</v>
      </c>
      <c r="L336" s="57">
        <f t="shared" si="103"/>
        <v>0</v>
      </c>
      <c r="M336" s="57">
        <f t="shared" si="103"/>
        <v>0</v>
      </c>
      <c r="N336" s="57">
        <f t="shared" si="103"/>
        <v>0</v>
      </c>
      <c r="O336" s="56">
        <f t="shared" si="103"/>
        <v>0</v>
      </c>
      <c r="P336" s="193">
        <f t="shared" si="101"/>
        <v>276</v>
      </c>
    </row>
    <row r="337" spans="1:16" ht="30">
      <c r="A337" s="76" t="s">
        <v>137</v>
      </c>
      <c r="B337" s="51" t="s">
        <v>100</v>
      </c>
      <c r="C337" s="51" t="s">
        <v>68</v>
      </c>
      <c r="D337" s="51" t="s">
        <v>111</v>
      </c>
      <c r="E337" s="51" t="s">
        <v>399</v>
      </c>
      <c r="F337" s="51" t="s">
        <v>134</v>
      </c>
      <c r="G337" s="51"/>
      <c r="H337" s="56">
        <f>H338</f>
        <v>276</v>
      </c>
      <c r="I337" s="56">
        <f>I338</f>
        <v>0</v>
      </c>
      <c r="J337" s="191">
        <f t="shared" si="100"/>
        <v>276</v>
      </c>
      <c r="K337" s="56">
        <f t="shared" si="103"/>
        <v>276</v>
      </c>
      <c r="L337" s="57">
        <f t="shared" si="103"/>
        <v>0</v>
      </c>
      <c r="M337" s="57">
        <f t="shared" si="103"/>
        <v>0</v>
      </c>
      <c r="N337" s="57">
        <f t="shared" si="103"/>
        <v>0</v>
      </c>
      <c r="O337" s="56">
        <f t="shared" si="103"/>
        <v>0</v>
      </c>
      <c r="P337" s="193">
        <f t="shared" si="101"/>
        <v>276</v>
      </c>
    </row>
    <row r="338" spans="1:16" ht="18">
      <c r="A338" s="78" t="s">
        <v>120</v>
      </c>
      <c r="B338" s="52" t="s">
        <v>100</v>
      </c>
      <c r="C338" s="52" t="s">
        <v>68</v>
      </c>
      <c r="D338" s="52" t="s">
        <v>111</v>
      </c>
      <c r="E338" s="52" t="s">
        <v>399</v>
      </c>
      <c r="F338" s="52" t="s">
        <v>134</v>
      </c>
      <c r="G338" s="52" t="s">
        <v>104</v>
      </c>
      <c r="H338" s="58">
        <v>276</v>
      </c>
      <c r="I338" s="58">
        <v>0</v>
      </c>
      <c r="J338" s="192">
        <f t="shared" si="100"/>
        <v>276</v>
      </c>
      <c r="K338" s="58">
        <v>276</v>
      </c>
      <c r="L338" s="58">
        <v>0</v>
      </c>
      <c r="M338" s="58">
        <v>0</v>
      </c>
      <c r="N338" s="58">
        <v>0</v>
      </c>
      <c r="O338" s="58">
        <v>0</v>
      </c>
      <c r="P338" s="197">
        <f t="shared" si="101"/>
        <v>276</v>
      </c>
    </row>
    <row r="339" spans="1:16" ht="30">
      <c r="A339" s="76" t="s">
        <v>135</v>
      </c>
      <c r="B339" s="51" t="s">
        <v>100</v>
      </c>
      <c r="C339" s="51" t="s">
        <v>68</v>
      </c>
      <c r="D339" s="51" t="s">
        <v>111</v>
      </c>
      <c r="E339" s="51" t="s">
        <v>399</v>
      </c>
      <c r="F339" s="51" t="s">
        <v>136</v>
      </c>
      <c r="G339" s="51"/>
      <c r="H339" s="56">
        <f>H340</f>
        <v>48.4</v>
      </c>
      <c r="I339" s="56">
        <f>I340</f>
        <v>0</v>
      </c>
      <c r="J339" s="191">
        <f t="shared" si="100"/>
        <v>48.4</v>
      </c>
      <c r="K339" s="56">
        <f>K340</f>
        <v>48.4</v>
      </c>
      <c r="L339" s="58"/>
      <c r="M339" s="58"/>
      <c r="N339" s="58"/>
      <c r="O339" s="56">
        <f>O340</f>
        <v>0</v>
      </c>
      <c r="P339" s="193">
        <f t="shared" si="101"/>
        <v>48.4</v>
      </c>
    </row>
    <row r="340" spans="1:16" ht="30">
      <c r="A340" s="77" t="s">
        <v>139</v>
      </c>
      <c r="B340" s="51" t="s">
        <v>100</v>
      </c>
      <c r="C340" s="51" t="s">
        <v>68</v>
      </c>
      <c r="D340" s="51" t="s">
        <v>111</v>
      </c>
      <c r="E340" s="51" t="s">
        <v>399</v>
      </c>
      <c r="F340" s="51" t="s">
        <v>138</v>
      </c>
      <c r="G340" s="51"/>
      <c r="H340" s="56">
        <f>H341</f>
        <v>48.4</v>
      </c>
      <c r="I340" s="56">
        <f>I341</f>
        <v>0</v>
      </c>
      <c r="J340" s="191">
        <f t="shared" si="100"/>
        <v>48.4</v>
      </c>
      <c r="K340" s="56">
        <f>K341</f>
        <v>48.4</v>
      </c>
      <c r="L340" s="58"/>
      <c r="M340" s="58"/>
      <c r="N340" s="58"/>
      <c r="O340" s="56">
        <f>O341</f>
        <v>0</v>
      </c>
      <c r="P340" s="193">
        <f t="shared" si="101"/>
        <v>48.4</v>
      </c>
    </row>
    <row r="341" spans="1:16" ht="18">
      <c r="A341" s="78" t="s">
        <v>120</v>
      </c>
      <c r="B341" s="52" t="s">
        <v>100</v>
      </c>
      <c r="C341" s="52" t="s">
        <v>68</v>
      </c>
      <c r="D341" s="52" t="s">
        <v>111</v>
      </c>
      <c r="E341" s="52" t="s">
        <v>399</v>
      </c>
      <c r="F341" s="52" t="s">
        <v>138</v>
      </c>
      <c r="G341" s="52" t="s">
        <v>104</v>
      </c>
      <c r="H341" s="58">
        <v>48.4</v>
      </c>
      <c r="I341" s="58">
        <v>0</v>
      </c>
      <c r="J341" s="192">
        <f t="shared" si="100"/>
        <v>48.4</v>
      </c>
      <c r="K341" s="58">
        <v>48.4</v>
      </c>
      <c r="L341" s="58"/>
      <c r="M341" s="58"/>
      <c r="N341" s="58"/>
      <c r="O341" s="58">
        <v>0</v>
      </c>
      <c r="P341" s="197">
        <f t="shared" si="101"/>
        <v>48.4</v>
      </c>
    </row>
    <row r="342" spans="1:16" ht="18">
      <c r="A342" s="79" t="s">
        <v>55</v>
      </c>
      <c r="B342" s="53" t="s">
        <v>100</v>
      </c>
      <c r="C342" s="53" t="s">
        <v>71</v>
      </c>
      <c r="D342" s="53"/>
      <c r="E342" s="53"/>
      <c r="F342" s="53"/>
      <c r="G342" s="53"/>
      <c r="H342" s="55">
        <f>H349+H343+H365</f>
        <v>28808.9</v>
      </c>
      <c r="I342" s="55">
        <f>I349+I343+I365</f>
        <v>-28798.5</v>
      </c>
      <c r="J342" s="190">
        <f t="shared" si="100"/>
        <v>10.400000000001455</v>
      </c>
      <c r="K342" s="55">
        <f>K349+K343+K365</f>
        <v>3798.9</v>
      </c>
      <c r="L342" s="54" t="e">
        <f>L349</f>
        <v>#REF!</v>
      </c>
      <c r="M342" s="54" t="e">
        <f>M349</f>
        <v>#REF!</v>
      </c>
      <c r="N342" s="54" t="e">
        <f>N349</f>
        <v>#REF!</v>
      </c>
      <c r="O342" s="55">
        <f>O349+O343+O365</f>
        <v>-3798.5</v>
      </c>
      <c r="P342" s="113">
        <f t="shared" si="101"/>
        <v>0.40000000000009095</v>
      </c>
    </row>
    <row r="343" spans="1:16" ht="18">
      <c r="A343" s="79" t="s">
        <v>230</v>
      </c>
      <c r="B343" s="53" t="s">
        <v>100</v>
      </c>
      <c r="C343" s="53" t="s">
        <v>71</v>
      </c>
      <c r="D343" s="53" t="s">
        <v>72</v>
      </c>
      <c r="E343" s="53"/>
      <c r="F343" s="53"/>
      <c r="G343" s="53"/>
      <c r="H343" s="55">
        <f>H344</f>
        <v>0.4</v>
      </c>
      <c r="I343" s="55">
        <f>I344</f>
        <v>0</v>
      </c>
      <c r="J343" s="190">
        <f t="shared" si="100"/>
        <v>0.4</v>
      </c>
      <c r="K343" s="55">
        <f>K344</f>
        <v>0.4</v>
      </c>
      <c r="L343" s="54"/>
      <c r="M343" s="54"/>
      <c r="N343" s="54"/>
      <c r="O343" s="55">
        <f>O344</f>
        <v>0</v>
      </c>
      <c r="P343" s="113">
        <f t="shared" si="101"/>
        <v>0.4</v>
      </c>
    </row>
    <row r="344" spans="1:16" ht="18">
      <c r="A344" s="77" t="s">
        <v>37</v>
      </c>
      <c r="B344" s="51" t="s">
        <v>100</v>
      </c>
      <c r="C344" s="51" t="s">
        <v>71</v>
      </c>
      <c r="D344" s="51" t="s">
        <v>72</v>
      </c>
      <c r="E344" s="51" t="s">
        <v>283</v>
      </c>
      <c r="F344" s="51"/>
      <c r="G344" s="51"/>
      <c r="H344" s="56">
        <f>H345</f>
        <v>0.4</v>
      </c>
      <c r="I344" s="56">
        <f>I345</f>
        <v>0</v>
      </c>
      <c r="J344" s="191">
        <f t="shared" si="100"/>
        <v>0.4</v>
      </c>
      <c r="K344" s="56">
        <f>K345</f>
        <v>0.4</v>
      </c>
      <c r="L344" s="57"/>
      <c r="M344" s="57"/>
      <c r="N344" s="57"/>
      <c r="O344" s="56">
        <f>O345</f>
        <v>0</v>
      </c>
      <c r="P344" s="193">
        <f t="shared" si="101"/>
        <v>0.4</v>
      </c>
    </row>
    <row r="345" spans="1:16" ht="75">
      <c r="A345" s="76" t="s">
        <v>231</v>
      </c>
      <c r="B345" s="51" t="s">
        <v>100</v>
      </c>
      <c r="C345" s="51" t="s">
        <v>71</v>
      </c>
      <c r="D345" s="51" t="s">
        <v>72</v>
      </c>
      <c r="E345" s="51" t="s">
        <v>232</v>
      </c>
      <c r="F345" s="51"/>
      <c r="G345" s="51"/>
      <c r="H345" s="56">
        <f aca="true" t="shared" si="104" ref="H345:K347">H346</f>
        <v>0.4</v>
      </c>
      <c r="I345" s="56">
        <f t="shared" si="104"/>
        <v>0</v>
      </c>
      <c r="J345" s="191">
        <f t="shared" si="100"/>
        <v>0.4</v>
      </c>
      <c r="K345" s="56">
        <f t="shared" si="104"/>
        <v>0.4</v>
      </c>
      <c r="L345" s="57"/>
      <c r="M345" s="57"/>
      <c r="N345" s="57"/>
      <c r="O345" s="56">
        <f>O346</f>
        <v>0</v>
      </c>
      <c r="P345" s="193">
        <f t="shared" si="101"/>
        <v>0.4</v>
      </c>
    </row>
    <row r="346" spans="1:16" ht="30">
      <c r="A346" s="76" t="s">
        <v>135</v>
      </c>
      <c r="B346" s="51" t="s">
        <v>100</v>
      </c>
      <c r="C346" s="51" t="s">
        <v>71</v>
      </c>
      <c r="D346" s="51" t="s">
        <v>72</v>
      </c>
      <c r="E346" s="51" t="s">
        <v>232</v>
      </c>
      <c r="F346" s="51" t="s">
        <v>136</v>
      </c>
      <c r="G346" s="51"/>
      <c r="H346" s="56">
        <f t="shared" si="104"/>
        <v>0.4</v>
      </c>
      <c r="I346" s="56">
        <f t="shared" si="104"/>
        <v>0</v>
      </c>
      <c r="J346" s="191">
        <f t="shared" si="100"/>
        <v>0.4</v>
      </c>
      <c r="K346" s="56">
        <f t="shared" si="104"/>
        <v>0.4</v>
      </c>
      <c r="L346" s="57"/>
      <c r="M346" s="57"/>
      <c r="N346" s="57"/>
      <c r="O346" s="56">
        <f>O347</f>
        <v>0</v>
      </c>
      <c r="P346" s="193">
        <f t="shared" si="101"/>
        <v>0.4</v>
      </c>
    </row>
    <row r="347" spans="1:16" ht="30">
      <c r="A347" s="77" t="s">
        <v>139</v>
      </c>
      <c r="B347" s="51" t="s">
        <v>100</v>
      </c>
      <c r="C347" s="51" t="s">
        <v>71</v>
      </c>
      <c r="D347" s="51" t="s">
        <v>72</v>
      </c>
      <c r="E347" s="51" t="s">
        <v>232</v>
      </c>
      <c r="F347" s="51" t="s">
        <v>138</v>
      </c>
      <c r="G347" s="51"/>
      <c r="H347" s="56">
        <f t="shared" si="104"/>
        <v>0.4</v>
      </c>
      <c r="I347" s="56">
        <f t="shared" si="104"/>
        <v>0</v>
      </c>
      <c r="J347" s="191">
        <f t="shared" si="100"/>
        <v>0.4</v>
      </c>
      <c r="K347" s="56">
        <f t="shared" si="104"/>
        <v>0.4</v>
      </c>
      <c r="L347" s="57"/>
      <c r="M347" s="57"/>
      <c r="N347" s="57"/>
      <c r="O347" s="56">
        <f>O348</f>
        <v>0</v>
      </c>
      <c r="P347" s="193">
        <f t="shared" si="101"/>
        <v>0.4</v>
      </c>
    </row>
    <row r="348" spans="1:16" ht="18">
      <c r="A348" s="80" t="s">
        <v>119</v>
      </c>
      <c r="B348" s="52" t="s">
        <v>100</v>
      </c>
      <c r="C348" s="52" t="s">
        <v>71</v>
      </c>
      <c r="D348" s="52" t="s">
        <v>72</v>
      </c>
      <c r="E348" s="52" t="s">
        <v>232</v>
      </c>
      <c r="F348" s="52" t="s">
        <v>138</v>
      </c>
      <c r="G348" s="52" t="s">
        <v>103</v>
      </c>
      <c r="H348" s="58">
        <v>0.4</v>
      </c>
      <c r="I348" s="58">
        <v>0</v>
      </c>
      <c r="J348" s="192">
        <f t="shared" si="100"/>
        <v>0.4</v>
      </c>
      <c r="K348" s="58">
        <v>0.4</v>
      </c>
      <c r="L348" s="59"/>
      <c r="M348" s="59"/>
      <c r="N348" s="59"/>
      <c r="O348" s="58">
        <v>0</v>
      </c>
      <c r="P348" s="197">
        <f t="shared" si="101"/>
        <v>0.4</v>
      </c>
    </row>
    <row r="349" spans="1:16" ht="18">
      <c r="A349" s="79" t="s">
        <v>122</v>
      </c>
      <c r="B349" s="53" t="s">
        <v>100</v>
      </c>
      <c r="C349" s="53" t="s">
        <v>71</v>
      </c>
      <c r="D349" s="53" t="s">
        <v>70</v>
      </c>
      <c r="E349" s="53"/>
      <c r="F349" s="53"/>
      <c r="G349" s="53"/>
      <c r="H349" s="55">
        <f>H350</f>
        <v>28798.5</v>
      </c>
      <c r="I349" s="55">
        <f>I350</f>
        <v>-28798.5</v>
      </c>
      <c r="J349" s="190">
        <f t="shared" si="100"/>
        <v>0</v>
      </c>
      <c r="K349" s="55">
        <f>K350</f>
        <v>3798.5</v>
      </c>
      <c r="L349" s="54" t="e">
        <f>L350</f>
        <v>#REF!</v>
      </c>
      <c r="M349" s="54" t="e">
        <f>M350</f>
        <v>#REF!</v>
      </c>
      <c r="N349" s="54" t="e">
        <f>N350</f>
        <v>#REF!</v>
      </c>
      <c r="O349" s="55">
        <f>O350</f>
        <v>-3798.5</v>
      </c>
      <c r="P349" s="113">
        <f t="shared" si="101"/>
        <v>0</v>
      </c>
    </row>
    <row r="350" spans="1:16" ht="60">
      <c r="A350" s="77" t="s">
        <v>187</v>
      </c>
      <c r="B350" s="51" t="s">
        <v>100</v>
      </c>
      <c r="C350" s="51" t="s">
        <v>71</v>
      </c>
      <c r="D350" s="51" t="s">
        <v>70</v>
      </c>
      <c r="E350" s="51" t="s">
        <v>397</v>
      </c>
      <c r="F350" s="51"/>
      <c r="G350" s="51"/>
      <c r="H350" s="56">
        <f>H356+H351</f>
        <v>28798.5</v>
      </c>
      <c r="I350" s="56">
        <f>I356+I351</f>
        <v>-28798.5</v>
      </c>
      <c r="J350" s="191">
        <f t="shared" si="100"/>
        <v>0</v>
      </c>
      <c r="K350" s="56">
        <f>K356+K351</f>
        <v>3798.5</v>
      </c>
      <c r="L350" s="57" t="e">
        <f>L356</f>
        <v>#REF!</v>
      </c>
      <c r="M350" s="57" t="e">
        <f>M356</f>
        <v>#REF!</v>
      </c>
      <c r="N350" s="57" t="e">
        <f>N356</f>
        <v>#REF!</v>
      </c>
      <c r="O350" s="56">
        <f>O356+O351</f>
        <v>-3798.5</v>
      </c>
      <c r="P350" s="193">
        <f t="shared" si="101"/>
        <v>0</v>
      </c>
    </row>
    <row r="351" spans="1:16" ht="30">
      <c r="A351" s="77" t="s">
        <v>195</v>
      </c>
      <c r="B351" s="51" t="s">
        <v>100</v>
      </c>
      <c r="C351" s="51" t="s">
        <v>71</v>
      </c>
      <c r="D351" s="51" t="s">
        <v>70</v>
      </c>
      <c r="E351" s="51" t="s">
        <v>196</v>
      </c>
      <c r="F351" s="51"/>
      <c r="G351" s="51"/>
      <c r="H351" s="56">
        <f aca="true" t="shared" si="105" ref="H351:K354">H352</f>
        <v>1020.7</v>
      </c>
      <c r="I351" s="56">
        <f t="shared" si="105"/>
        <v>-1020.7</v>
      </c>
      <c r="J351" s="191">
        <f t="shared" si="100"/>
        <v>0</v>
      </c>
      <c r="K351" s="56">
        <f t="shared" si="105"/>
        <v>1020.7</v>
      </c>
      <c r="L351" s="57"/>
      <c r="M351" s="57"/>
      <c r="N351" s="57"/>
      <c r="O351" s="56">
        <f>O352</f>
        <v>-1020.7</v>
      </c>
      <c r="P351" s="193">
        <f t="shared" si="101"/>
        <v>0</v>
      </c>
    </row>
    <row r="352" spans="1:16" ht="18">
      <c r="A352" s="77" t="s">
        <v>312</v>
      </c>
      <c r="B352" s="51" t="s">
        <v>100</v>
      </c>
      <c r="C352" s="51" t="s">
        <v>71</v>
      </c>
      <c r="D352" s="51" t="s">
        <v>70</v>
      </c>
      <c r="E352" s="51" t="s">
        <v>197</v>
      </c>
      <c r="F352" s="51"/>
      <c r="G352" s="51"/>
      <c r="H352" s="56">
        <f t="shared" si="105"/>
        <v>1020.7</v>
      </c>
      <c r="I352" s="56">
        <f t="shared" si="105"/>
        <v>-1020.7</v>
      </c>
      <c r="J352" s="191">
        <f t="shared" si="100"/>
        <v>0</v>
      </c>
      <c r="K352" s="56">
        <f t="shared" si="105"/>
        <v>1020.7</v>
      </c>
      <c r="L352" s="57"/>
      <c r="M352" s="57"/>
      <c r="N352" s="57"/>
      <c r="O352" s="56">
        <f>O353</f>
        <v>-1020.7</v>
      </c>
      <c r="P352" s="193">
        <f t="shared" si="101"/>
        <v>0</v>
      </c>
    </row>
    <row r="353" spans="1:16" ht="30">
      <c r="A353" s="76" t="s">
        <v>135</v>
      </c>
      <c r="B353" s="51" t="s">
        <v>100</v>
      </c>
      <c r="C353" s="51" t="s">
        <v>71</v>
      </c>
      <c r="D353" s="51" t="s">
        <v>70</v>
      </c>
      <c r="E353" s="51" t="s">
        <v>197</v>
      </c>
      <c r="F353" s="51" t="s">
        <v>136</v>
      </c>
      <c r="G353" s="51"/>
      <c r="H353" s="56">
        <f t="shared" si="105"/>
        <v>1020.7</v>
      </c>
      <c r="I353" s="56">
        <f t="shared" si="105"/>
        <v>-1020.7</v>
      </c>
      <c r="J353" s="191">
        <f t="shared" si="100"/>
        <v>0</v>
      </c>
      <c r="K353" s="56">
        <f t="shared" si="105"/>
        <v>1020.7</v>
      </c>
      <c r="L353" s="57"/>
      <c r="M353" s="57"/>
      <c r="N353" s="57"/>
      <c r="O353" s="56">
        <f>O354</f>
        <v>-1020.7</v>
      </c>
      <c r="P353" s="193">
        <f t="shared" si="101"/>
        <v>0</v>
      </c>
    </row>
    <row r="354" spans="1:16" ht="30">
      <c r="A354" s="77" t="s">
        <v>139</v>
      </c>
      <c r="B354" s="51" t="s">
        <v>100</v>
      </c>
      <c r="C354" s="51" t="s">
        <v>71</v>
      </c>
      <c r="D354" s="51" t="s">
        <v>70</v>
      </c>
      <c r="E354" s="51" t="s">
        <v>197</v>
      </c>
      <c r="F354" s="51" t="s">
        <v>138</v>
      </c>
      <c r="G354" s="51"/>
      <c r="H354" s="56">
        <f t="shared" si="105"/>
        <v>1020.7</v>
      </c>
      <c r="I354" s="56">
        <f t="shared" si="105"/>
        <v>-1020.7</v>
      </c>
      <c r="J354" s="191">
        <f t="shared" si="100"/>
        <v>0</v>
      </c>
      <c r="K354" s="56">
        <f t="shared" si="105"/>
        <v>1020.7</v>
      </c>
      <c r="L354" s="57"/>
      <c r="M354" s="57"/>
      <c r="N354" s="57"/>
      <c r="O354" s="56">
        <f>O355</f>
        <v>-1020.7</v>
      </c>
      <c r="P354" s="193">
        <f t="shared" si="101"/>
        <v>0</v>
      </c>
    </row>
    <row r="355" spans="1:16" ht="18">
      <c r="A355" s="80" t="s">
        <v>119</v>
      </c>
      <c r="B355" s="52" t="s">
        <v>100</v>
      </c>
      <c r="C355" s="52" t="s">
        <v>71</v>
      </c>
      <c r="D355" s="52" t="s">
        <v>70</v>
      </c>
      <c r="E355" s="52" t="s">
        <v>197</v>
      </c>
      <c r="F355" s="52" t="s">
        <v>138</v>
      </c>
      <c r="G355" s="52" t="s">
        <v>103</v>
      </c>
      <c r="H355" s="58">
        <v>1020.7</v>
      </c>
      <c r="I355" s="58">
        <v>-1020.7</v>
      </c>
      <c r="J355" s="192">
        <f t="shared" si="100"/>
        <v>0</v>
      </c>
      <c r="K355" s="58">
        <v>1020.7</v>
      </c>
      <c r="L355" s="59"/>
      <c r="M355" s="59"/>
      <c r="N355" s="59"/>
      <c r="O355" s="58">
        <v>-1020.7</v>
      </c>
      <c r="P355" s="197">
        <f t="shared" si="101"/>
        <v>0</v>
      </c>
    </row>
    <row r="356" spans="1:16" ht="45">
      <c r="A356" s="77" t="s">
        <v>398</v>
      </c>
      <c r="B356" s="51" t="s">
        <v>100</v>
      </c>
      <c r="C356" s="51" t="s">
        <v>71</v>
      </c>
      <c r="D356" s="51" t="s">
        <v>70</v>
      </c>
      <c r="E356" s="51" t="s">
        <v>198</v>
      </c>
      <c r="F356" s="51"/>
      <c r="G356" s="51"/>
      <c r="H356" s="56">
        <f>H361+H357</f>
        <v>27777.8</v>
      </c>
      <c r="I356" s="56">
        <f>I361+I357</f>
        <v>-27777.8</v>
      </c>
      <c r="J356" s="191">
        <f t="shared" si="100"/>
        <v>0</v>
      </c>
      <c r="K356" s="56">
        <f>K361+K357</f>
        <v>2777.8</v>
      </c>
      <c r="L356" s="56" t="e">
        <f>L361</f>
        <v>#REF!</v>
      </c>
      <c r="M356" s="56" t="e">
        <f>M361</f>
        <v>#REF!</v>
      </c>
      <c r="N356" s="56" t="e">
        <f>N361</f>
        <v>#REF!</v>
      </c>
      <c r="O356" s="56">
        <f>O361+O357</f>
        <v>-2777.8</v>
      </c>
      <c r="P356" s="193">
        <f t="shared" si="101"/>
        <v>0</v>
      </c>
    </row>
    <row r="357" spans="1:16" ht="18">
      <c r="A357" s="77" t="s">
        <v>312</v>
      </c>
      <c r="B357" s="51" t="s">
        <v>100</v>
      </c>
      <c r="C357" s="51" t="s">
        <v>71</v>
      </c>
      <c r="D357" s="51" t="s">
        <v>70</v>
      </c>
      <c r="E357" s="51" t="s">
        <v>7</v>
      </c>
      <c r="F357" s="51"/>
      <c r="G357" s="51"/>
      <c r="H357" s="56">
        <f aca="true" t="shared" si="106" ref="H357:K359">H358</f>
        <v>25000</v>
      </c>
      <c r="I357" s="56">
        <f t="shared" si="106"/>
        <v>-25000</v>
      </c>
      <c r="J357" s="191">
        <f t="shared" si="100"/>
        <v>0</v>
      </c>
      <c r="K357" s="56">
        <f t="shared" si="106"/>
        <v>0</v>
      </c>
      <c r="L357" s="56"/>
      <c r="M357" s="56"/>
      <c r="N357" s="56"/>
      <c r="O357" s="56">
        <f>O358</f>
        <v>0</v>
      </c>
      <c r="P357" s="193">
        <f t="shared" si="101"/>
        <v>0</v>
      </c>
    </row>
    <row r="358" spans="1:16" ht="30">
      <c r="A358" s="76" t="s">
        <v>135</v>
      </c>
      <c r="B358" s="51" t="s">
        <v>100</v>
      </c>
      <c r="C358" s="51" t="s">
        <v>71</v>
      </c>
      <c r="D358" s="51" t="s">
        <v>70</v>
      </c>
      <c r="E358" s="51" t="s">
        <v>7</v>
      </c>
      <c r="F358" s="51" t="s">
        <v>136</v>
      </c>
      <c r="G358" s="51"/>
      <c r="H358" s="56">
        <f t="shared" si="106"/>
        <v>25000</v>
      </c>
      <c r="I358" s="56">
        <f t="shared" si="106"/>
        <v>-25000</v>
      </c>
      <c r="J358" s="191">
        <f t="shared" si="100"/>
        <v>0</v>
      </c>
      <c r="K358" s="56">
        <f t="shared" si="106"/>
        <v>0</v>
      </c>
      <c r="L358" s="56"/>
      <c r="M358" s="56"/>
      <c r="N358" s="56"/>
      <c r="O358" s="56">
        <f>O359</f>
        <v>0</v>
      </c>
      <c r="P358" s="193">
        <f t="shared" si="101"/>
        <v>0</v>
      </c>
    </row>
    <row r="359" spans="1:16" ht="30">
      <c r="A359" s="77" t="s">
        <v>139</v>
      </c>
      <c r="B359" s="51" t="s">
        <v>100</v>
      </c>
      <c r="C359" s="51" t="s">
        <v>71</v>
      </c>
      <c r="D359" s="51" t="s">
        <v>70</v>
      </c>
      <c r="E359" s="51" t="s">
        <v>7</v>
      </c>
      <c r="F359" s="51" t="s">
        <v>138</v>
      </c>
      <c r="G359" s="51"/>
      <c r="H359" s="56">
        <f t="shared" si="106"/>
        <v>25000</v>
      </c>
      <c r="I359" s="56">
        <f t="shared" si="106"/>
        <v>-25000</v>
      </c>
      <c r="J359" s="191">
        <f t="shared" si="100"/>
        <v>0</v>
      </c>
      <c r="K359" s="56">
        <f t="shared" si="106"/>
        <v>0</v>
      </c>
      <c r="L359" s="56"/>
      <c r="M359" s="56"/>
      <c r="N359" s="56"/>
      <c r="O359" s="56">
        <f>O360</f>
        <v>0</v>
      </c>
      <c r="P359" s="193">
        <f t="shared" si="101"/>
        <v>0</v>
      </c>
    </row>
    <row r="360" spans="1:16" ht="18">
      <c r="A360" s="80" t="s">
        <v>120</v>
      </c>
      <c r="B360" s="52" t="s">
        <v>100</v>
      </c>
      <c r="C360" s="52" t="s">
        <v>71</v>
      </c>
      <c r="D360" s="52" t="s">
        <v>70</v>
      </c>
      <c r="E360" s="52" t="s">
        <v>7</v>
      </c>
      <c r="F360" s="52" t="s">
        <v>138</v>
      </c>
      <c r="G360" s="52" t="s">
        <v>104</v>
      </c>
      <c r="H360" s="58">
        <v>25000</v>
      </c>
      <c r="I360" s="58">
        <v>-25000</v>
      </c>
      <c r="J360" s="192">
        <f t="shared" si="100"/>
        <v>0</v>
      </c>
      <c r="K360" s="58">
        <v>0</v>
      </c>
      <c r="L360" s="58"/>
      <c r="M360" s="58"/>
      <c r="N360" s="58"/>
      <c r="O360" s="58">
        <v>0</v>
      </c>
      <c r="P360" s="197">
        <f t="shared" si="101"/>
        <v>0</v>
      </c>
    </row>
    <row r="361" spans="1:16" ht="18">
      <c r="A361" s="77" t="s">
        <v>312</v>
      </c>
      <c r="B361" s="51" t="s">
        <v>100</v>
      </c>
      <c r="C361" s="51" t="s">
        <v>71</v>
      </c>
      <c r="D361" s="51" t="s">
        <v>70</v>
      </c>
      <c r="E361" s="51" t="s">
        <v>199</v>
      </c>
      <c r="F361" s="51"/>
      <c r="G361" s="51"/>
      <c r="H361" s="56">
        <f aca="true" t="shared" si="107" ref="H361:K363">H362</f>
        <v>2777.8</v>
      </c>
      <c r="I361" s="56">
        <f t="shared" si="107"/>
        <v>-2777.8</v>
      </c>
      <c r="J361" s="191">
        <f t="shared" si="100"/>
        <v>0</v>
      </c>
      <c r="K361" s="56">
        <f t="shared" si="107"/>
        <v>2777.8</v>
      </c>
      <c r="L361" s="56" t="e">
        <f>L362+#REF!</f>
        <v>#REF!</v>
      </c>
      <c r="M361" s="56" t="e">
        <f>M362+#REF!</f>
        <v>#REF!</v>
      </c>
      <c r="N361" s="56" t="e">
        <f>N362+#REF!</f>
        <v>#REF!</v>
      </c>
      <c r="O361" s="56">
        <f>O362</f>
        <v>-2777.8</v>
      </c>
      <c r="P361" s="193">
        <f t="shared" si="101"/>
        <v>0</v>
      </c>
    </row>
    <row r="362" spans="1:16" ht="30">
      <c r="A362" s="76" t="s">
        <v>135</v>
      </c>
      <c r="B362" s="51" t="s">
        <v>100</v>
      </c>
      <c r="C362" s="51" t="s">
        <v>71</v>
      </c>
      <c r="D362" s="51" t="s">
        <v>70</v>
      </c>
      <c r="E362" s="51" t="s">
        <v>199</v>
      </c>
      <c r="F362" s="51" t="s">
        <v>136</v>
      </c>
      <c r="G362" s="51"/>
      <c r="H362" s="56">
        <f t="shared" si="107"/>
        <v>2777.8</v>
      </c>
      <c r="I362" s="56">
        <f t="shared" si="107"/>
        <v>-2777.8</v>
      </c>
      <c r="J362" s="191">
        <f t="shared" si="100"/>
        <v>0</v>
      </c>
      <c r="K362" s="56">
        <f t="shared" si="107"/>
        <v>2777.8</v>
      </c>
      <c r="L362" s="57">
        <f aca="true" t="shared" si="108" ref="L362:N363">L363</f>
        <v>0</v>
      </c>
      <c r="M362" s="57">
        <f t="shared" si="108"/>
        <v>0</v>
      </c>
      <c r="N362" s="57">
        <f t="shared" si="108"/>
        <v>0</v>
      </c>
      <c r="O362" s="56">
        <f>O363</f>
        <v>-2777.8</v>
      </c>
      <c r="P362" s="193">
        <f t="shared" si="101"/>
        <v>0</v>
      </c>
    </row>
    <row r="363" spans="1:16" ht="30">
      <c r="A363" s="77" t="s">
        <v>139</v>
      </c>
      <c r="B363" s="51" t="s">
        <v>100</v>
      </c>
      <c r="C363" s="51" t="s">
        <v>71</v>
      </c>
      <c r="D363" s="51" t="s">
        <v>70</v>
      </c>
      <c r="E363" s="51" t="s">
        <v>199</v>
      </c>
      <c r="F363" s="51" t="s">
        <v>138</v>
      </c>
      <c r="G363" s="51"/>
      <c r="H363" s="56">
        <f t="shared" si="107"/>
        <v>2777.8</v>
      </c>
      <c r="I363" s="56">
        <f t="shared" si="107"/>
        <v>-2777.8</v>
      </c>
      <c r="J363" s="191">
        <f t="shared" si="100"/>
        <v>0</v>
      </c>
      <c r="K363" s="56">
        <f t="shared" si="107"/>
        <v>2777.8</v>
      </c>
      <c r="L363" s="57">
        <f t="shared" si="108"/>
        <v>0</v>
      </c>
      <c r="M363" s="57">
        <f t="shared" si="108"/>
        <v>0</v>
      </c>
      <c r="N363" s="57">
        <f t="shared" si="108"/>
        <v>0</v>
      </c>
      <c r="O363" s="56">
        <f>O364</f>
        <v>-2777.8</v>
      </c>
      <c r="P363" s="193">
        <f t="shared" si="101"/>
        <v>0</v>
      </c>
    </row>
    <row r="364" spans="1:16" ht="18">
      <c r="A364" s="80" t="s">
        <v>119</v>
      </c>
      <c r="B364" s="52" t="s">
        <v>100</v>
      </c>
      <c r="C364" s="52" t="s">
        <v>71</v>
      </c>
      <c r="D364" s="52" t="s">
        <v>70</v>
      </c>
      <c r="E364" s="52" t="s">
        <v>199</v>
      </c>
      <c r="F364" s="52" t="s">
        <v>138</v>
      </c>
      <c r="G364" s="52" t="s">
        <v>103</v>
      </c>
      <c r="H364" s="58">
        <v>2777.8</v>
      </c>
      <c r="I364" s="58">
        <v>-2777.8</v>
      </c>
      <c r="J364" s="192">
        <f t="shared" si="100"/>
        <v>0</v>
      </c>
      <c r="K364" s="58">
        <v>2777.8</v>
      </c>
      <c r="L364" s="59">
        <v>0</v>
      </c>
      <c r="M364" s="59">
        <v>0</v>
      </c>
      <c r="N364" s="59">
        <v>0</v>
      </c>
      <c r="O364" s="58">
        <v>-2777.8</v>
      </c>
      <c r="P364" s="197">
        <f t="shared" si="101"/>
        <v>0</v>
      </c>
    </row>
    <row r="365" spans="1:16" ht="28.5">
      <c r="A365" s="79" t="s">
        <v>87</v>
      </c>
      <c r="B365" s="53" t="s">
        <v>100</v>
      </c>
      <c r="C365" s="53" t="s">
        <v>71</v>
      </c>
      <c r="D365" s="53" t="s">
        <v>83</v>
      </c>
      <c r="E365" s="53"/>
      <c r="F365" s="53"/>
      <c r="G365" s="53"/>
      <c r="H365" s="55">
        <f>H366</f>
        <v>10</v>
      </c>
      <c r="I365" s="55">
        <f>I366</f>
        <v>0</v>
      </c>
      <c r="J365" s="190">
        <f t="shared" si="100"/>
        <v>10</v>
      </c>
      <c r="K365" s="55">
        <f>K366</f>
        <v>0</v>
      </c>
      <c r="L365" s="59"/>
      <c r="M365" s="59"/>
      <c r="N365" s="59"/>
      <c r="O365" s="55">
        <f>O366</f>
        <v>0</v>
      </c>
      <c r="P365" s="113">
        <f t="shared" si="101"/>
        <v>0</v>
      </c>
    </row>
    <row r="366" spans="1:16" ht="60">
      <c r="A366" s="76" t="s">
        <v>428</v>
      </c>
      <c r="B366" s="51" t="s">
        <v>100</v>
      </c>
      <c r="C366" s="51" t="s">
        <v>71</v>
      </c>
      <c r="D366" s="51" t="s">
        <v>83</v>
      </c>
      <c r="E366" s="51" t="s">
        <v>214</v>
      </c>
      <c r="F366" s="51"/>
      <c r="G366" s="51"/>
      <c r="H366" s="56">
        <f>H367+H371</f>
        <v>10</v>
      </c>
      <c r="I366" s="56">
        <f>I367+I371</f>
        <v>0</v>
      </c>
      <c r="J366" s="191">
        <f t="shared" si="100"/>
        <v>10</v>
      </c>
      <c r="K366" s="56">
        <f>K367+K371</f>
        <v>0</v>
      </c>
      <c r="L366" s="57"/>
      <c r="M366" s="57"/>
      <c r="N366" s="57"/>
      <c r="O366" s="56">
        <f>O367+O371</f>
        <v>0</v>
      </c>
      <c r="P366" s="193">
        <f t="shared" si="101"/>
        <v>0</v>
      </c>
    </row>
    <row r="367" spans="1:16" ht="105">
      <c r="A367" s="76" t="s">
        <v>212</v>
      </c>
      <c r="B367" s="51" t="s">
        <v>100</v>
      </c>
      <c r="C367" s="51" t="s">
        <v>71</v>
      </c>
      <c r="D367" s="51" t="s">
        <v>83</v>
      </c>
      <c r="E367" s="51" t="s">
        <v>215</v>
      </c>
      <c r="F367" s="51"/>
      <c r="G367" s="51"/>
      <c r="H367" s="56">
        <f aca="true" t="shared" si="109" ref="H367:K369">H368</f>
        <v>5</v>
      </c>
      <c r="I367" s="56">
        <f t="shared" si="109"/>
        <v>0</v>
      </c>
      <c r="J367" s="191">
        <f t="shared" si="100"/>
        <v>5</v>
      </c>
      <c r="K367" s="56">
        <f t="shared" si="109"/>
        <v>0</v>
      </c>
      <c r="L367" s="57"/>
      <c r="M367" s="57"/>
      <c r="N367" s="57"/>
      <c r="O367" s="56">
        <f>O368</f>
        <v>0</v>
      </c>
      <c r="P367" s="193">
        <f t="shared" si="101"/>
        <v>0</v>
      </c>
    </row>
    <row r="368" spans="1:16" ht="30">
      <c r="A368" s="76" t="s">
        <v>135</v>
      </c>
      <c r="B368" s="51" t="s">
        <v>100</v>
      </c>
      <c r="C368" s="51" t="s">
        <v>71</v>
      </c>
      <c r="D368" s="51" t="s">
        <v>83</v>
      </c>
      <c r="E368" s="51" t="s">
        <v>217</v>
      </c>
      <c r="F368" s="51" t="s">
        <v>136</v>
      </c>
      <c r="G368" s="51"/>
      <c r="H368" s="56">
        <f t="shared" si="109"/>
        <v>5</v>
      </c>
      <c r="I368" s="56">
        <f t="shared" si="109"/>
        <v>0</v>
      </c>
      <c r="J368" s="191">
        <f t="shared" si="100"/>
        <v>5</v>
      </c>
      <c r="K368" s="56">
        <f t="shared" si="109"/>
        <v>0</v>
      </c>
      <c r="L368" s="57"/>
      <c r="M368" s="57"/>
      <c r="N368" s="57"/>
      <c r="O368" s="56">
        <f>O369</f>
        <v>0</v>
      </c>
      <c r="P368" s="193">
        <f t="shared" si="101"/>
        <v>0</v>
      </c>
    </row>
    <row r="369" spans="1:16" ht="30">
      <c r="A369" s="77" t="s">
        <v>139</v>
      </c>
      <c r="B369" s="51" t="s">
        <v>100</v>
      </c>
      <c r="C369" s="51" t="s">
        <v>71</v>
      </c>
      <c r="D369" s="51" t="s">
        <v>83</v>
      </c>
      <c r="E369" s="51" t="s">
        <v>217</v>
      </c>
      <c r="F369" s="51" t="s">
        <v>138</v>
      </c>
      <c r="G369" s="51"/>
      <c r="H369" s="56">
        <f t="shared" si="109"/>
        <v>5</v>
      </c>
      <c r="I369" s="56">
        <f t="shared" si="109"/>
        <v>0</v>
      </c>
      <c r="J369" s="191">
        <f t="shared" si="100"/>
        <v>5</v>
      </c>
      <c r="K369" s="56">
        <f t="shared" si="109"/>
        <v>0</v>
      </c>
      <c r="L369" s="57"/>
      <c r="M369" s="57"/>
      <c r="N369" s="57"/>
      <c r="O369" s="56">
        <f>O370</f>
        <v>0</v>
      </c>
      <c r="P369" s="193">
        <f t="shared" si="101"/>
        <v>0</v>
      </c>
    </row>
    <row r="370" spans="1:16" ht="18">
      <c r="A370" s="80" t="s">
        <v>119</v>
      </c>
      <c r="B370" s="52" t="s">
        <v>100</v>
      </c>
      <c r="C370" s="52" t="s">
        <v>71</v>
      </c>
      <c r="D370" s="52" t="s">
        <v>83</v>
      </c>
      <c r="E370" s="52" t="s">
        <v>217</v>
      </c>
      <c r="F370" s="52" t="s">
        <v>138</v>
      </c>
      <c r="G370" s="52" t="s">
        <v>103</v>
      </c>
      <c r="H370" s="58">
        <v>5</v>
      </c>
      <c r="I370" s="58">
        <v>0</v>
      </c>
      <c r="J370" s="192">
        <f t="shared" si="100"/>
        <v>5</v>
      </c>
      <c r="K370" s="58">
        <v>0</v>
      </c>
      <c r="L370" s="59"/>
      <c r="M370" s="59"/>
      <c r="N370" s="59"/>
      <c r="O370" s="58">
        <v>0</v>
      </c>
      <c r="P370" s="197">
        <f t="shared" si="101"/>
        <v>0</v>
      </c>
    </row>
    <row r="371" spans="1:16" ht="60">
      <c r="A371" s="76" t="s">
        <v>213</v>
      </c>
      <c r="B371" s="51" t="s">
        <v>100</v>
      </c>
      <c r="C371" s="51" t="s">
        <v>71</v>
      </c>
      <c r="D371" s="51" t="s">
        <v>83</v>
      </c>
      <c r="E371" s="51" t="s">
        <v>216</v>
      </c>
      <c r="F371" s="51"/>
      <c r="G371" s="51"/>
      <c r="H371" s="56">
        <f aca="true" t="shared" si="110" ref="H371:K373">H372</f>
        <v>5</v>
      </c>
      <c r="I371" s="56">
        <f t="shared" si="110"/>
        <v>0</v>
      </c>
      <c r="J371" s="191">
        <f t="shared" si="100"/>
        <v>5</v>
      </c>
      <c r="K371" s="56">
        <f t="shared" si="110"/>
        <v>0</v>
      </c>
      <c r="L371" s="57"/>
      <c r="M371" s="57"/>
      <c r="N371" s="57"/>
      <c r="O371" s="56">
        <f>O372</f>
        <v>0</v>
      </c>
      <c r="P371" s="193">
        <f t="shared" si="101"/>
        <v>0</v>
      </c>
    </row>
    <row r="372" spans="1:16" ht="30">
      <c r="A372" s="76" t="s">
        <v>135</v>
      </c>
      <c r="B372" s="51" t="s">
        <v>100</v>
      </c>
      <c r="C372" s="51" t="s">
        <v>71</v>
      </c>
      <c r="D372" s="51" t="s">
        <v>83</v>
      </c>
      <c r="E372" s="51" t="s">
        <v>218</v>
      </c>
      <c r="F372" s="51" t="s">
        <v>136</v>
      </c>
      <c r="G372" s="51"/>
      <c r="H372" s="56">
        <f t="shared" si="110"/>
        <v>5</v>
      </c>
      <c r="I372" s="56">
        <f t="shared" si="110"/>
        <v>0</v>
      </c>
      <c r="J372" s="191">
        <f t="shared" si="100"/>
        <v>5</v>
      </c>
      <c r="K372" s="56">
        <f t="shared" si="110"/>
        <v>0</v>
      </c>
      <c r="L372" s="57"/>
      <c r="M372" s="57"/>
      <c r="N372" s="57"/>
      <c r="O372" s="56">
        <f>O373</f>
        <v>0</v>
      </c>
      <c r="P372" s="193">
        <f t="shared" si="101"/>
        <v>0</v>
      </c>
    </row>
    <row r="373" spans="1:16" ht="30">
      <c r="A373" s="77" t="s">
        <v>139</v>
      </c>
      <c r="B373" s="51" t="s">
        <v>100</v>
      </c>
      <c r="C373" s="51" t="s">
        <v>71</v>
      </c>
      <c r="D373" s="51" t="s">
        <v>83</v>
      </c>
      <c r="E373" s="51" t="s">
        <v>218</v>
      </c>
      <c r="F373" s="51" t="s">
        <v>138</v>
      </c>
      <c r="G373" s="51"/>
      <c r="H373" s="56">
        <f t="shared" si="110"/>
        <v>5</v>
      </c>
      <c r="I373" s="56">
        <f t="shared" si="110"/>
        <v>0</v>
      </c>
      <c r="J373" s="191">
        <f t="shared" si="100"/>
        <v>5</v>
      </c>
      <c r="K373" s="56">
        <f t="shared" si="110"/>
        <v>0</v>
      </c>
      <c r="L373" s="57"/>
      <c r="M373" s="57"/>
      <c r="N373" s="57"/>
      <c r="O373" s="56">
        <f>O374</f>
        <v>0</v>
      </c>
      <c r="P373" s="193">
        <f t="shared" si="101"/>
        <v>0</v>
      </c>
    </row>
    <row r="374" spans="1:16" ht="18">
      <c r="A374" s="80" t="s">
        <v>119</v>
      </c>
      <c r="B374" s="52" t="s">
        <v>100</v>
      </c>
      <c r="C374" s="52" t="s">
        <v>71</v>
      </c>
      <c r="D374" s="52" t="s">
        <v>83</v>
      </c>
      <c r="E374" s="52" t="s">
        <v>218</v>
      </c>
      <c r="F374" s="52" t="s">
        <v>138</v>
      </c>
      <c r="G374" s="52" t="s">
        <v>103</v>
      </c>
      <c r="H374" s="58">
        <v>5</v>
      </c>
      <c r="I374" s="58">
        <v>0</v>
      </c>
      <c r="J374" s="194">
        <f t="shared" si="100"/>
        <v>5</v>
      </c>
      <c r="K374" s="58">
        <v>0</v>
      </c>
      <c r="L374" s="59"/>
      <c r="M374" s="59"/>
      <c r="N374" s="59"/>
      <c r="O374" s="58">
        <v>0</v>
      </c>
      <c r="P374" s="195">
        <f t="shared" si="101"/>
        <v>0</v>
      </c>
    </row>
    <row r="375" spans="1:16" ht="18">
      <c r="A375" s="82" t="s">
        <v>56</v>
      </c>
      <c r="B375" s="53" t="s">
        <v>100</v>
      </c>
      <c r="C375" s="53" t="s">
        <v>73</v>
      </c>
      <c r="D375" s="51"/>
      <c r="E375" s="51"/>
      <c r="F375" s="51"/>
      <c r="G375" s="51"/>
      <c r="H375" s="55">
        <f>H381+H410+H376</f>
        <v>23511.199999999997</v>
      </c>
      <c r="I375" s="55">
        <f>I381+I410+I376</f>
        <v>-23201.6</v>
      </c>
      <c r="J375" s="190">
        <f t="shared" si="100"/>
        <v>309.59999999999854</v>
      </c>
      <c r="K375" s="55">
        <f>K381+K410+K376</f>
        <v>24061.199999999997</v>
      </c>
      <c r="L375" s="55" t="e">
        <f>L381+L410</f>
        <v>#REF!</v>
      </c>
      <c r="M375" s="55" t="e">
        <f>M381+M410</f>
        <v>#REF!</v>
      </c>
      <c r="N375" s="55" t="e">
        <f>N381+N410</f>
        <v>#REF!</v>
      </c>
      <c r="O375" s="55">
        <f>O381+O410+O376</f>
        <v>-23751.6</v>
      </c>
      <c r="P375" s="113">
        <f t="shared" si="101"/>
        <v>309.59999999999854</v>
      </c>
    </row>
    <row r="376" spans="1:16" ht="18">
      <c r="A376" s="82" t="s">
        <v>58</v>
      </c>
      <c r="B376" s="53" t="s">
        <v>100</v>
      </c>
      <c r="C376" s="53" t="s">
        <v>73</v>
      </c>
      <c r="D376" s="53" t="s">
        <v>74</v>
      </c>
      <c r="E376" s="53"/>
      <c r="F376" s="53"/>
      <c r="G376" s="53"/>
      <c r="H376" s="55">
        <f aca="true" t="shared" si="111" ref="H376:K379">H377</f>
        <v>2200</v>
      </c>
      <c r="I376" s="55">
        <f t="shared" si="111"/>
        <v>-2200</v>
      </c>
      <c r="J376" s="190">
        <f t="shared" si="100"/>
        <v>0</v>
      </c>
      <c r="K376" s="55">
        <f t="shared" si="111"/>
        <v>2750</v>
      </c>
      <c r="L376" s="55"/>
      <c r="M376" s="55"/>
      <c r="N376" s="55"/>
      <c r="O376" s="55">
        <f>O377</f>
        <v>-2750</v>
      </c>
      <c r="P376" s="113">
        <f t="shared" si="101"/>
        <v>0</v>
      </c>
    </row>
    <row r="377" spans="1:16" ht="45">
      <c r="A377" s="76" t="s">
        <v>451</v>
      </c>
      <c r="B377" s="147" t="s">
        <v>100</v>
      </c>
      <c r="C377" s="51" t="s">
        <v>73</v>
      </c>
      <c r="D377" s="51" t="s">
        <v>74</v>
      </c>
      <c r="E377" s="51" t="s">
        <v>462</v>
      </c>
      <c r="F377" s="51"/>
      <c r="G377" s="51"/>
      <c r="H377" s="56">
        <f t="shared" si="111"/>
        <v>2200</v>
      </c>
      <c r="I377" s="56">
        <f t="shared" si="111"/>
        <v>-2200</v>
      </c>
      <c r="J377" s="191">
        <f t="shared" si="100"/>
        <v>0</v>
      </c>
      <c r="K377" s="56">
        <f t="shared" si="111"/>
        <v>2750</v>
      </c>
      <c r="L377" s="56"/>
      <c r="M377" s="56"/>
      <c r="N377" s="56"/>
      <c r="O377" s="56">
        <f>O378</f>
        <v>-2750</v>
      </c>
      <c r="P377" s="193">
        <f t="shared" si="101"/>
        <v>0</v>
      </c>
    </row>
    <row r="378" spans="1:16" ht="30">
      <c r="A378" s="76" t="s">
        <v>135</v>
      </c>
      <c r="B378" s="51" t="s">
        <v>100</v>
      </c>
      <c r="C378" s="51" t="s">
        <v>73</v>
      </c>
      <c r="D378" s="51" t="s">
        <v>74</v>
      </c>
      <c r="E378" s="51" t="s">
        <v>462</v>
      </c>
      <c r="F378" s="51" t="s">
        <v>136</v>
      </c>
      <c r="G378" s="51"/>
      <c r="H378" s="56">
        <f t="shared" si="111"/>
        <v>2200</v>
      </c>
      <c r="I378" s="56">
        <f t="shared" si="111"/>
        <v>-2200</v>
      </c>
      <c r="J378" s="191">
        <f t="shared" si="100"/>
        <v>0</v>
      </c>
      <c r="K378" s="56">
        <f t="shared" si="111"/>
        <v>2750</v>
      </c>
      <c r="L378" s="56"/>
      <c r="M378" s="56"/>
      <c r="N378" s="56"/>
      <c r="O378" s="56">
        <f>O379</f>
        <v>-2750</v>
      </c>
      <c r="P378" s="193">
        <f t="shared" si="101"/>
        <v>0</v>
      </c>
    </row>
    <row r="379" spans="1:16" ht="30">
      <c r="A379" s="77" t="s">
        <v>139</v>
      </c>
      <c r="B379" s="51" t="s">
        <v>100</v>
      </c>
      <c r="C379" s="51" t="s">
        <v>73</v>
      </c>
      <c r="D379" s="51" t="s">
        <v>74</v>
      </c>
      <c r="E379" s="51" t="s">
        <v>462</v>
      </c>
      <c r="F379" s="51" t="s">
        <v>138</v>
      </c>
      <c r="G379" s="51"/>
      <c r="H379" s="56">
        <f t="shared" si="111"/>
        <v>2200</v>
      </c>
      <c r="I379" s="56">
        <f t="shared" si="111"/>
        <v>-2200</v>
      </c>
      <c r="J379" s="191">
        <f t="shared" si="100"/>
        <v>0</v>
      </c>
      <c r="K379" s="56">
        <f t="shared" si="111"/>
        <v>2750</v>
      </c>
      <c r="L379" s="56"/>
      <c r="M379" s="56"/>
      <c r="N379" s="56"/>
      <c r="O379" s="56">
        <f>O380</f>
        <v>-2750</v>
      </c>
      <c r="P379" s="193">
        <f t="shared" si="101"/>
        <v>0</v>
      </c>
    </row>
    <row r="380" spans="1:16" ht="18">
      <c r="A380" s="80" t="s">
        <v>119</v>
      </c>
      <c r="B380" s="52" t="s">
        <v>100</v>
      </c>
      <c r="C380" s="52" t="s">
        <v>73</v>
      </c>
      <c r="D380" s="52" t="s">
        <v>74</v>
      </c>
      <c r="E380" s="52" t="s">
        <v>462</v>
      </c>
      <c r="F380" s="52" t="s">
        <v>138</v>
      </c>
      <c r="G380" s="52" t="s">
        <v>103</v>
      </c>
      <c r="H380" s="58">
        <v>2200</v>
      </c>
      <c r="I380" s="58">
        <v>-2200</v>
      </c>
      <c r="J380" s="192">
        <f t="shared" si="100"/>
        <v>0</v>
      </c>
      <c r="K380" s="58">
        <v>2750</v>
      </c>
      <c r="L380" s="58"/>
      <c r="M380" s="58"/>
      <c r="N380" s="58"/>
      <c r="O380" s="58">
        <v>-2750</v>
      </c>
      <c r="P380" s="197">
        <f t="shared" si="101"/>
        <v>0</v>
      </c>
    </row>
    <row r="381" spans="1:16" ht="18">
      <c r="A381" s="77" t="s">
        <v>249</v>
      </c>
      <c r="B381" s="53" t="s">
        <v>100</v>
      </c>
      <c r="C381" s="53" t="s">
        <v>73</v>
      </c>
      <c r="D381" s="53" t="s">
        <v>69</v>
      </c>
      <c r="E381" s="51"/>
      <c r="F381" s="51"/>
      <c r="G381" s="51"/>
      <c r="H381" s="55">
        <f>H382+H404+H398</f>
        <v>21001.6</v>
      </c>
      <c r="I381" s="55">
        <f>I382+I404+I398</f>
        <v>-21001.6</v>
      </c>
      <c r="J381" s="190">
        <f t="shared" si="100"/>
        <v>0</v>
      </c>
      <c r="K381" s="55">
        <f>K382+K404+K398</f>
        <v>21001.6</v>
      </c>
      <c r="L381" s="55" t="e">
        <f>L382+#REF!</f>
        <v>#REF!</v>
      </c>
      <c r="M381" s="55" t="e">
        <f>M382+#REF!</f>
        <v>#REF!</v>
      </c>
      <c r="N381" s="55" t="e">
        <f>N382+#REF!</f>
        <v>#REF!</v>
      </c>
      <c r="O381" s="55">
        <f>O382+O404+O398</f>
        <v>-21001.6</v>
      </c>
      <c r="P381" s="113">
        <f t="shared" si="101"/>
        <v>0</v>
      </c>
    </row>
    <row r="382" spans="1:16" ht="45">
      <c r="A382" s="76" t="s">
        <v>200</v>
      </c>
      <c r="B382" s="51" t="s">
        <v>100</v>
      </c>
      <c r="C382" s="51" t="s">
        <v>73</v>
      </c>
      <c r="D382" s="51" t="s">
        <v>69</v>
      </c>
      <c r="E382" s="51" t="s">
        <v>392</v>
      </c>
      <c r="F382" s="51"/>
      <c r="G382" s="51"/>
      <c r="H382" s="56">
        <f>H383+H388+H393</f>
        <v>7060</v>
      </c>
      <c r="I382" s="56">
        <f>I383+I388+I393</f>
        <v>-7060</v>
      </c>
      <c r="J382" s="191">
        <f t="shared" si="100"/>
        <v>0</v>
      </c>
      <c r="K382" s="56">
        <f>K383+K388+K393</f>
        <v>7060</v>
      </c>
      <c r="L382" s="56" t="e">
        <f>#REF!+L383+L388+L393</f>
        <v>#REF!</v>
      </c>
      <c r="M382" s="56" t="e">
        <f>#REF!+M383+M388+M393</f>
        <v>#REF!</v>
      </c>
      <c r="N382" s="56" t="e">
        <f>#REF!+N383+N388+N393</f>
        <v>#REF!</v>
      </c>
      <c r="O382" s="56">
        <f>O383+O388+O393</f>
        <v>-7060</v>
      </c>
      <c r="P382" s="193">
        <f t="shared" si="101"/>
        <v>0</v>
      </c>
    </row>
    <row r="383" spans="1:16" ht="45">
      <c r="A383" s="76" t="s">
        <v>158</v>
      </c>
      <c r="B383" s="51" t="s">
        <v>100</v>
      </c>
      <c r="C383" s="51" t="s">
        <v>73</v>
      </c>
      <c r="D383" s="51" t="s">
        <v>69</v>
      </c>
      <c r="E383" s="51" t="s">
        <v>201</v>
      </c>
      <c r="F383" s="51"/>
      <c r="G383" s="51"/>
      <c r="H383" s="56">
        <f aca="true" t="shared" si="112" ref="H383:I386">H384</f>
        <v>6360</v>
      </c>
      <c r="I383" s="56">
        <f t="shared" si="112"/>
        <v>-6360</v>
      </c>
      <c r="J383" s="191">
        <f t="shared" si="100"/>
        <v>0</v>
      </c>
      <c r="K383" s="56">
        <f aca="true" t="shared" si="113" ref="K383:O386">K384</f>
        <v>6360</v>
      </c>
      <c r="L383" s="57">
        <f t="shared" si="113"/>
        <v>0</v>
      </c>
      <c r="M383" s="57">
        <f t="shared" si="113"/>
        <v>0</v>
      </c>
      <c r="N383" s="57">
        <f t="shared" si="113"/>
        <v>0</v>
      </c>
      <c r="O383" s="56">
        <f t="shared" si="113"/>
        <v>-6360</v>
      </c>
      <c r="P383" s="193">
        <f t="shared" si="101"/>
        <v>0</v>
      </c>
    </row>
    <row r="384" spans="1:16" ht="18">
      <c r="A384" s="77" t="s">
        <v>312</v>
      </c>
      <c r="B384" s="51" t="s">
        <v>100</v>
      </c>
      <c r="C384" s="51" t="s">
        <v>73</v>
      </c>
      <c r="D384" s="51" t="s">
        <v>69</v>
      </c>
      <c r="E384" s="51" t="s">
        <v>202</v>
      </c>
      <c r="F384" s="51"/>
      <c r="G384" s="51"/>
      <c r="H384" s="56">
        <f t="shared" si="112"/>
        <v>6360</v>
      </c>
      <c r="I384" s="56">
        <f t="shared" si="112"/>
        <v>-6360</v>
      </c>
      <c r="J384" s="191">
        <f t="shared" si="100"/>
        <v>0</v>
      </c>
      <c r="K384" s="56">
        <f t="shared" si="113"/>
        <v>6360</v>
      </c>
      <c r="L384" s="57">
        <f t="shared" si="113"/>
        <v>0</v>
      </c>
      <c r="M384" s="57">
        <f t="shared" si="113"/>
        <v>0</v>
      </c>
      <c r="N384" s="57">
        <f t="shared" si="113"/>
        <v>0</v>
      </c>
      <c r="O384" s="56">
        <f t="shared" si="113"/>
        <v>-6360</v>
      </c>
      <c r="P384" s="193">
        <f t="shared" si="101"/>
        <v>0</v>
      </c>
    </row>
    <row r="385" spans="1:16" ht="30">
      <c r="A385" s="76" t="s">
        <v>135</v>
      </c>
      <c r="B385" s="51" t="s">
        <v>100</v>
      </c>
      <c r="C385" s="51" t="s">
        <v>73</v>
      </c>
      <c r="D385" s="51" t="s">
        <v>69</v>
      </c>
      <c r="E385" s="51" t="s">
        <v>202</v>
      </c>
      <c r="F385" s="51" t="s">
        <v>136</v>
      </c>
      <c r="G385" s="51"/>
      <c r="H385" s="56">
        <f t="shared" si="112"/>
        <v>6360</v>
      </c>
      <c r="I385" s="56">
        <f t="shared" si="112"/>
        <v>-6360</v>
      </c>
      <c r="J385" s="191">
        <f t="shared" si="100"/>
        <v>0</v>
      </c>
      <c r="K385" s="56">
        <f t="shared" si="113"/>
        <v>6360</v>
      </c>
      <c r="L385" s="57">
        <f t="shared" si="113"/>
        <v>0</v>
      </c>
      <c r="M385" s="57">
        <f t="shared" si="113"/>
        <v>0</v>
      </c>
      <c r="N385" s="57">
        <f t="shared" si="113"/>
        <v>0</v>
      </c>
      <c r="O385" s="56">
        <f t="shared" si="113"/>
        <v>-6360</v>
      </c>
      <c r="P385" s="193">
        <f t="shared" si="101"/>
        <v>0</v>
      </c>
    </row>
    <row r="386" spans="1:16" ht="30">
      <c r="A386" s="77" t="s">
        <v>139</v>
      </c>
      <c r="B386" s="51" t="s">
        <v>100</v>
      </c>
      <c r="C386" s="51" t="s">
        <v>73</v>
      </c>
      <c r="D386" s="51" t="s">
        <v>69</v>
      </c>
      <c r="E386" s="51" t="s">
        <v>202</v>
      </c>
      <c r="F386" s="51" t="s">
        <v>138</v>
      </c>
      <c r="G386" s="51"/>
      <c r="H386" s="56">
        <f t="shared" si="112"/>
        <v>6360</v>
      </c>
      <c r="I386" s="56">
        <f t="shared" si="112"/>
        <v>-6360</v>
      </c>
      <c r="J386" s="191">
        <f t="shared" si="100"/>
        <v>0</v>
      </c>
      <c r="K386" s="56">
        <f t="shared" si="113"/>
        <v>6360</v>
      </c>
      <c r="L386" s="57">
        <f t="shared" si="113"/>
        <v>0</v>
      </c>
      <c r="M386" s="57">
        <f t="shared" si="113"/>
        <v>0</v>
      </c>
      <c r="N386" s="57">
        <f t="shared" si="113"/>
        <v>0</v>
      </c>
      <c r="O386" s="56">
        <f t="shared" si="113"/>
        <v>-6360</v>
      </c>
      <c r="P386" s="193">
        <f t="shared" si="101"/>
        <v>0</v>
      </c>
    </row>
    <row r="387" spans="1:16" ht="18">
      <c r="A387" s="80" t="s">
        <v>119</v>
      </c>
      <c r="B387" s="52" t="s">
        <v>100</v>
      </c>
      <c r="C387" s="52" t="s">
        <v>73</v>
      </c>
      <c r="D387" s="52" t="s">
        <v>69</v>
      </c>
      <c r="E387" s="52" t="s">
        <v>202</v>
      </c>
      <c r="F387" s="52" t="s">
        <v>138</v>
      </c>
      <c r="G387" s="52" t="s">
        <v>103</v>
      </c>
      <c r="H387" s="58">
        <v>6360</v>
      </c>
      <c r="I387" s="58">
        <v>-6360</v>
      </c>
      <c r="J387" s="192">
        <f t="shared" si="100"/>
        <v>0</v>
      </c>
      <c r="K387" s="58">
        <v>6360</v>
      </c>
      <c r="L387" s="59">
        <v>0</v>
      </c>
      <c r="M387" s="59">
        <v>0</v>
      </c>
      <c r="N387" s="59">
        <v>0</v>
      </c>
      <c r="O387" s="58">
        <v>-6360</v>
      </c>
      <c r="P387" s="197">
        <f t="shared" si="101"/>
        <v>0</v>
      </c>
    </row>
    <row r="388" spans="1:16" ht="30">
      <c r="A388" s="76" t="s">
        <v>388</v>
      </c>
      <c r="B388" s="51" t="s">
        <v>100</v>
      </c>
      <c r="C388" s="51" t="s">
        <v>73</v>
      </c>
      <c r="D388" s="51" t="s">
        <v>69</v>
      </c>
      <c r="E388" s="51" t="s">
        <v>393</v>
      </c>
      <c r="F388" s="51"/>
      <c r="G388" s="51"/>
      <c r="H388" s="56">
        <f aca="true" t="shared" si="114" ref="H388:I391">H389</f>
        <v>600</v>
      </c>
      <c r="I388" s="56">
        <f t="shared" si="114"/>
        <v>-600</v>
      </c>
      <c r="J388" s="191">
        <f t="shared" si="100"/>
        <v>0</v>
      </c>
      <c r="K388" s="56">
        <f aca="true" t="shared" si="115" ref="K388:O391">K389</f>
        <v>600</v>
      </c>
      <c r="L388" s="57">
        <f t="shared" si="115"/>
        <v>0</v>
      </c>
      <c r="M388" s="57">
        <f t="shared" si="115"/>
        <v>0</v>
      </c>
      <c r="N388" s="57">
        <f t="shared" si="115"/>
        <v>0</v>
      </c>
      <c r="O388" s="56">
        <f t="shared" si="115"/>
        <v>-600</v>
      </c>
      <c r="P388" s="193">
        <f t="shared" si="101"/>
        <v>0</v>
      </c>
    </row>
    <row r="389" spans="1:16" ht="18">
      <c r="A389" s="77" t="s">
        <v>312</v>
      </c>
      <c r="B389" s="51" t="s">
        <v>100</v>
      </c>
      <c r="C389" s="51" t="s">
        <v>73</v>
      </c>
      <c r="D389" s="51" t="s">
        <v>69</v>
      </c>
      <c r="E389" s="51" t="s">
        <v>394</v>
      </c>
      <c r="F389" s="51"/>
      <c r="G389" s="51"/>
      <c r="H389" s="56">
        <f t="shared" si="114"/>
        <v>600</v>
      </c>
      <c r="I389" s="56">
        <f t="shared" si="114"/>
        <v>-600</v>
      </c>
      <c r="J389" s="191">
        <f t="shared" si="100"/>
        <v>0</v>
      </c>
      <c r="K389" s="56">
        <f t="shared" si="115"/>
        <v>600</v>
      </c>
      <c r="L389" s="57">
        <f t="shared" si="115"/>
        <v>0</v>
      </c>
      <c r="M389" s="57">
        <f t="shared" si="115"/>
        <v>0</v>
      </c>
      <c r="N389" s="57">
        <f t="shared" si="115"/>
        <v>0</v>
      </c>
      <c r="O389" s="56">
        <f t="shared" si="115"/>
        <v>-600</v>
      </c>
      <c r="P389" s="193">
        <f t="shared" si="101"/>
        <v>0</v>
      </c>
    </row>
    <row r="390" spans="1:16" ht="30">
      <c r="A390" s="76" t="s">
        <v>135</v>
      </c>
      <c r="B390" s="51" t="s">
        <v>100</v>
      </c>
      <c r="C390" s="51" t="s">
        <v>73</v>
      </c>
      <c r="D390" s="51" t="s">
        <v>69</v>
      </c>
      <c r="E390" s="51" t="s">
        <v>394</v>
      </c>
      <c r="F390" s="51" t="s">
        <v>136</v>
      </c>
      <c r="G390" s="51"/>
      <c r="H390" s="56">
        <f t="shared" si="114"/>
        <v>600</v>
      </c>
      <c r="I390" s="56">
        <f t="shared" si="114"/>
        <v>-600</v>
      </c>
      <c r="J390" s="191">
        <f t="shared" si="100"/>
        <v>0</v>
      </c>
      <c r="K390" s="56">
        <f t="shared" si="115"/>
        <v>600</v>
      </c>
      <c r="L390" s="57">
        <f t="shared" si="115"/>
        <v>0</v>
      </c>
      <c r="M390" s="57">
        <f t="shared" si="115"/>
        <v>0</v>
      </c>
      <c r="N390" s="57">
        <f t="shared" si="115"/>
        <v>0</v>
      </c>
      <c r="O390" s="56">
        <f t="shared" si="115"/>
        <v>-600</v>
      </c>
      <c r="P390" s="193">
        <f t="shared" si="101"/>
        <v>0</v>
      </c>
    </row>
    <row r="391" spans="1:16" ht="30">
      <c r="A391" s="77" t="s">
        <v>139</v>
      </c>
      <c r="B391" s="51" t="s">
        <v>100</v>
      </c>
      <c r="C391" s="51" t="s">
        <v>73</v>
      </c>
      <c r="D391" s="51" t="s">
        <v>69</v>
      </c>
      <c r="E391" s="51" t="s">
        <v>394</v>
      </c>
      <c r="F391" s="51" t="s">
        <v>138</v>
      </c>
      <c r="G391" s="51"/>
      <c r="H391" s="56">
        <f t="shared" si="114"/>
        <v>600</v>
      </c>
      <c r="I391" s="56">
        <f t="shared" si="114"/>
        <v>-600</v>
      </c>
      <c r="J391" s="191">
        <f t="shared" si="100"/>
        <v>0</v>
      </c>
      <c r="K391" s="56">
        <f t="shared" si="115"/>
        <v>600</v>
      </c>
      <c r="L391" s="57">
        <f t="shared" si="115"/>
        <v>0</v>
      </c>
      <c r="M391" s="57">
        <f t="shared" si="115"/>
        <v>0</v>
      </c>
      <c r="N391" s="57">
        <f t="shared" si="115"/>
        <v>0</v>
      </c>
      <c r="O391" s="56">
        <f t="shared" si="115"/>
        <v>-600</v>
      </c>
      <c r="P391" s="193">
        <f t="shared" si="101"/>
        <v>0</v>
      </c>
    </row>
    <row r="392" spans="1:16" ht="18">
      <c r="A392" s="80" t="s">
        <v>119</v>
      </c>
      <c r="B392" s="52" t="s">
        <v>100</v>
      </c>
      <c r="C392" s="52" t="s">
        <v>73</v>
      </c>
      <c r="D392" s="52" t="s">
        <v>69</v>
      </c>
      <c r="E392" s="52" t="s">
        <v>394</v>
      </c>
      <c r="F392" s="52" t="s">
        <v>138</v>
      </c>
      <c r="G392" s="52" t="s">
        <v>103</v>
      </c>
      <c r="H392" s="58">
        <v>600</v>
      </c>
      <c r="I392" s="58">
        <v>-600</v>
      </c>
      <c r="J392" s="192">
        <f t="shared" si="100"/>
        <v>0</v>
      </c>
      <c r="K392" s="58">
        <v>600</v>
      </c>
      <c r="L392" s="59">
        <v>0</v>
      </c>
      <c r="M392" s="59">
        <v>0</v>
      </c>
      <c r="N392" s="59">
        <v>0</v>
      </c>
      <c r="O392" s="58">
        <v>-600</v>
      </c>
      <c r="P392" s="197">
        <f t="shared" si="101"/>
        <v>0</v>
      </c>
    </row>
    <row r="393" spans="1:16" ht="30">
      <c r="A393" s="76" t="s">
        <v>473</v>
      </c>
      <c r="B393" s="51" t="s">
        <v>100</v>
      </c>
      <c r="C393" s="51" t="s">
        <v>73</v>
      </c>
      <c r="D393" s="51" t="s">
        <v>69</v>
      </c>
      <c r="E393" s="51" t="s">
        <v>395</v>
      </c>
      <c r="F393" s="51"/>
      <c r="G393" s="51"/>
      <c r="H393" s="56">
        <f aca="true" t="shared" si="116" ref="H393:I396">H394</f>
        <v>100</v>
      </c>
      <c r="I393" s="56">
        <f t="shared" si="116"/>
        <v>-100</v>
      </c>
      <c r="J393" s="191">
        <f t="shared" si="100"/>
        <v>0</v>
      </c>
      <c r="K393" s="56">
        <f aca="true" t="shared" si="117" ref="K393:O396">K394</f>
        <v>100</v>
      </c>
      <c r="L393" s="57">
        <f t="shared" si="117"/>
        <v>0</v>
      </c>
      <c r="M393" s="57">
        <f t="shared" si="117"/>
        <v>0</v>
      </c>
      <c r="N393" s="57">
        <f t="shared" si="117"/>
        <v>0</v>
      </c>
      <c r="O393" s="56">
        <f t="shared" si="117"/>
        <v>-100</v>
      </c>
      <c r="P393" s="193">
        <f t="shared" si="101"/>
        <v>0</v>
      </c>
    </row>
    <row r="394" spans="1:16" ht="18">
      <c r="A394" s="77" t="s">
        <v>312</v>
      </c>
      <c r="B394" s="51" t="s">
        <v>100</v>
      </c>
      <c r="C394" s="51" t="s">
        <v>73</v>
      </c>
      <c r="D394" s="51" t="s">
        <v>69</v>
      </c>
      <c r="E394" s="51" t="s">
        <v>396</v>
      </c>
      <c r="F394" s="51"/>
      <c r="G394" s="51"/>
      <c r="H394" s="56">
        <f t="shared" si="116"/>
        <v>100</v>
      </c>
      <c r="I394" s="56">
        <f t="shared" si="116"/>
        <v>-100</v>
      </c>
      <c r="J394" s="191">
        <f t="shared" si="100"/>
        <v>0</v>
      </c>
      <c r="K394" s="56">
        <f>K395</f>
        <v>100</v>
      </c>
      <c r="L394" s="57">
        <f t="shared" si="117"/>
        <v>0</v>
      </c>
      <c r="M394" s="57">
        <f t="shared" si="117"/>
        <v>0</v>
      </c>
      <c r="N394" s="57">
        <f t="shared" si="117"/>
        <v>0</v>
      </c>
      <c r="O394" s="56">
        <f>O395</f>
        <v>-100</v>
      </c>
      <c r="P394" s="193">
        <f t="shared" si="101"/>
        <v>0</v>
      </c>
    </row>
    <row r="395" spans="1:16" ht="30">
      <c r="A395" s="76" t="s">
        <v>135</v>
      </c>
      <c r="B395" s="51" t="s">
        <v>100</v>
      </c>
      <c r="C395" s="51" t="s">
        <v>73</v>
      </c>
      <c r="D395" s="51" t="s">
        <v>69</v>
      </c>
      <c r="E395" s="51" t="s">
        <v>396</v>
      </c>
      <c r="F395" s="51" t="s">
        <v>136</v>
      </c>
      <c r="G395" s="51"/>
      <c r="H395" s="56">
        <f t="shared" si="116"/>
        <v>100</v>
      </c>
      <c r="I395" s="56">
        <f t="shared" si="116"/>
        <v>-100</v>
      </c>
      <c r="J395" s="191">
        <f aca="true" t="shared" si="118" ref="J395:J458">H395+I395</f>
        <v>0</v>
      </c>
      <c r="K395" s="56">
        <f t="shared" si="117"/>
        <v>100</v>
      </c>
      <c r="L395" s="57">
        <f t="shared" si="117"/>
        <v>0</v>
      </c>
      <c r="M395" s="57">
        <f t="shared" si="117"/>
        <v>0</v>
      </c>
      <c r="N395" s="57">
        <f t="shared" si="117"/>
        <v>0</v>
      </c>
      <c r="O395" s="56">
        <f t="shared" si="117"/>
        <v>-100</v>
      </c>
      <c r="P395" s="193">
        <f aca="true" t="shared" si="119" ref="P395:P458">K395+O395</f>
        <v>0</v>
      </c>
    </row>
    <row r="396" spans="1:16" ht="30">
      <c r="A396" s="77" t="s">
        <v>139</v>
      </c>
      <c r="B396" s="51" t="s">
        <v>100</v>
      </c>
      <c r="C396" s="51" t="s">
        <v>73</v>
      </c>
      <c r="D396" s="51" t="s">
        <v>69</v>
      </c>
      <c r="E396" s="51" t="s">
        <v>396</v>
      </c>
      <c r="F396" s="51" t="s">
        <v>138</v>
      </c>
      <c r="G396" s="51"/>
      <c r="H396" s="56">
        <f t="shared" si="116"/>
        <v>100</v>
      </c>
      <c r="I396" s="56">
        <f t="shared" si="116"/>
        <v>-100</v>
      </c>
      <c r="J396" s="191">
        <f t="shared" si="118"/>
        <v>0</v>
      </c>
      <c r="K396" s="56">
        <f t="shared" si="117"/>
        <v>100</v>
      </c>
      <c r="L396" s="57">
        <f t="shared" si="117"/>
        <v>0</v>
      </c>
      <c r="M396" s="57">
        <f t="shared" si="117"/>
        <v>0</v>
      </c>
      <c r="N396" s="57">
        <f t="shared" si="117"/>
        <v>0</v>
      </c>
      <c r="O396" s="56">
        <f t="shared" si="117"/>
        <v>-100</v>
      </c>
      <c r="P396" s="193">
        <f t="shared" si="119"/>
        <v>0</v>
      </c>
    </row>
    <row r="397" spans="1:16" ht="18">
      <c r="A397" s="80" t="s">
        <v>119</v>
      </c>
      <c r="B397" s="52" t="s">
        <v>100</v>
      </c>
      <c r="C397" s="52" t="s">
        <v>73</v>
      </c>
      <c r="D397" s="52" t="s">
        <v>69</v>
      </c>
      <c r="E397" s="52" t="s">
        <v>396</v>
      </c>
      <c r="F397" s="52" t="s">
        <v>138</v>
      </c>
      <c r="G397" s="52" t="s">
        <v>103</v>
      </c>
      <c r="H397" s="58">
        <v>100</v>
      </c>
      <c r="I397" s="58">
        <v>-100</v>
      </c>
      <c r="J397" s="192">
        <f t="shared" si="118"/>
        <v>0</v>
      </c>
      <c r="K397" s="58">
        <v>100</v>
      </c>
      <c r="L397" s="59">
        <v>0</v>
      </c>
      <c r="M397" s="59">
        <v>0</v>
      </c>
      <c r="N397" s="59">
        <v>0</v>
      </c>
      <c r="O397" s="58">
        <v>-100</v>
      </c>
      <c r="P397" s="197">
        <f t="shared" si="119"/>
        <v>0</v>
      </c>
    </row>
    <row r="398" spans="1:16" ht="60">
      <c r="A398" s="77" t="s">
        <v>193</v>
      </c>
      <c r="B398" s="51" t="s">
        <v>100</v>
      </c>
      <c r="C398" s="51" t="s">
        <v>73</v>
      </c>
      <c r="D398" s="51" t="s">
        <v>69</v>
      </c>
      <c r="E398" s="51" t="s">
        <v>384</v>
      </c>
      <c r="F398" s="51"/>
      <c r="G398" s="51"/>
      <c r="H398" s="56">
        <f aca="true" t="shared" si="120" ref="H398:K402">H399</f>
        <v>13500</v>
      </c>
      <c r="I398" s="56">
        <f t="shared" si="120"/>
        <v>-13500</v>
      </c>
      <c r="J398" s="191">
        <f t="shared" si="118"/>
        <v>0</v>
      </c>
      <c r="K398" s="56">
        <f t="shared" si="120"/>
        <v>13500</v>
      </c>
      <c r="L398" s="57"/>
      <c r="M398" s="57"/>
      <c r="N398" s="57"/>
      <c r="O398" s="56">
        <f>O399</f>
        <v>-13500</v>
      </c>
      <c r="P398" s="193">
        <f t="shared" si="119"/>
        <v>0</v>
      </c>
    </row>
    <row r="399" spans="1:16" ht="45">
      <c r="A399" s="77" t="s">
        <v>385</v>
      </c>
      <c r="B399" s="51" t="s">
        <v>100</v>
      </c>
      <c r="C399" s="51" t="s">
        <v>73</v>
      </c>
      <c r="D399" s="51" t="s">
        <v>69</v>
      </c>
      <c r="E399" s="51" t="s">
        <v>386</v>
      </c>
      <c r="F399" s="51"/>
      <c r="G399" s="51"/>
      <c r="H399" s="56">
        <f t="shared" si="120"/>
        <v>13500</v>
      </c>
      <c r="I399" s="56">
        <f t="shared" si="120"/>
        <v>-13500</v>
      </c>
      <c r="J399" s="191">
        <f t="shared" si="118"/>
        <v>0</v>
      </c>
      <c r="K399" s="56">
        <f t="shared" si="120"/>
        <v>13500</v>
      </c>
      <c r="L399" s="57"/>
      <c r="M399" s="57"/>
      <c r="N399" s="57"/>
      <c r="O399" s="56">
        <f>O400</f>
        <v>-13500</v>
      </c>
      <c r="P399" s="193">
        <f t="shared" si="119"/>
        <v>0</v>
      </c>
    </row>
    <row r="400" spans="1:16" ht="18">
      <c r="A400" s="77" t="s">
        <v>312</v>
      </c>
      <c r="B400" s="51" t="s">
        <v>100</v>
      </c>
      <c r="C400" s="51" t="s">
        <v>73</v>
      </c>
      <c r="D400" s="51" t="s">
        <v>69</v>
      </c>
      <c r="E400" s="51" t="s">
        <v>387</v>
      </c>
      <c r="F400" s="51"/>
      <c r="G400" s="51"/>
      <c r="H400" s="56">
        <f t="shared" si="120"/>
        <v>13500</v>
      </c>
      <c r="I400" s="56">
        <f t="shared" si="120"/>
        <v>-13500</v>
      </c>
      <c r="J400" s="191">
        <f t="shared" si="118"/>
        <v>0</v>
      </c>
      <c r="K400" s="56">
        <f t="shared" si="120"/>
        <v>13500</v>
      </c>
      <c r="L400" s="57"/>
      <c r="M400" s="57"/>
      <c r="N400" s="57"/>
      <c r="O400" s="56">
        <f>O401</f>
        <v>-13500</v>
      </c>
      <c r="P400" s="193">
        <f t="shared" si="119"/>
        <v>0</v>
      </c>
    </row>
    <row r="401" spans="1:16" ht="30">
      <c r="A401" s="76" t="s">
        <v>135</v>
      </c>
      <c r="B401" s="51" t="s">
        <v>100</v>
      </c>
      <c r="C401" s="51" t="s">
        <v>73</v>
      </c>
      <c r="D401" s="51" t="s">
        <v>69</v>
      </c>
      <c r="E401" s="51" t="s">
        <v>387</v>
      </c>
      <c r="F401" s="51" t="s">
        <v>136</v>
      </c>
      <c r="G401" s="51"/>
      <c r="H401" s="56">
        <f t="shared" si="120"/>
        <v>13500</v>
      </c>
      <c r="I401" s="56">
        <f t="shared" si="120"/>
        <v>-13500</v>
      </c>
      <c r="J401" s="191">
        <f t="shared" si="118"/>
        <v>0</v>
      </c>
      <c r="K401" s="56">
        <f t="shared" si="120"/>
        <v>13500</v>
      </c>
      <c r="L401" s="57"/>
      <c r="M401" s="57"/>
      <c r="N401" s="57"/>
      <c r="O401" s="56">
        <f>O402</f>
        <v>-13500</v>
      </c>
      <c r="P401" s="193">
        <f t="shared" si="119"/>
        <v>0</v>
      </c>
    </row>
    <row r="402" spans="1:16" ht="30">
      <c r="A402" s="77" t="s">
        <v>139</v>
      </c>
      <c r="B402" s="51" t="s">
        <v>100</v>
      </c>
      <c r="C402" s="51" t="s">
        <v>73</v>
      </c>
      <c r="D402" s="51" t="s">
        <v>69</v>
      </c>
      <c r="E402" s="51" t="s">
        <v>387</v>
      </c>
      <c r="F402" s="51" t="s">
        <v>138</v>
      </c>
      <c r="G402" s="51"/>
      <c r="H402" s="56">
        <f t="shared" si="120"/>
        <v>13500</v>
      </c>
      <c r="I402" s="56">
        <f t="shared" si="120"/>
        <v>-13500</v>
      </c>
      <c r="J402" s="191">
        <f t="shared" si="118"/>
        <v>0</v>
      </c>
      <c r="K402" s="56">
        <f t="shared" si="120"/>
        <v>13500</v>
      </c>
      <c r="L402" s="57"/>
      <c r="M402" s="57"/>
      <c r="N402" s="57"/>
      <c r="O402" s="56">
        <f>O403</f>
        <v>-13500</v>
      </c>
      <c r="P402" s="193">
        <f t="shared" si="119"/>
        <v>0</v>
      </c>
    </row>
    <row r="403" spans="1:16" ht="18">
      <c r="A403" s="80" t="s">
        <v>119</v>
      </c>
      <c r="B403" s="52" t="s">
        <v>100</v>
      </c>
      <c r="C403" s="52" t="s">
        <v>73</v>
      </c>
      <c r="D403" s="52" t="s">
        <v>69</v>
      </c>
      <c r="E403" s="52" t="s">
        <v>387</v>
      </c>
      <c r="F403" s="52" t="s">
        <v>138</v>
      </c>
      <c r="G403" s="52" t="s">
        <v>103</v>
      </c>
      <c r="H403" s="58">
        <v>13500</v>
      </c>
      <c r="I403" s="58">
        <v>-13500</v>
      </c>
      <c r="J403" s="192">
        <f t="shared" si="118"/>
        <v>0</v>
      </c>
      <c r="K403" s="58">
        <v>13500</v>
      </c>
      <c r="L403" s="59"/>
      <c r="M403" s="59"/>
      <c r="N403" s="59"/>
      <c r="O403" s="58">
        <v>-13500</v>
      </c>
      <c r="P403" s="197">
        <f t="shared" si="119"/>
        <v>0</v>
      </c>
    </row>
    <row r="404" spans="1:16" ht="45">
      <c r="A404" s="87" t="s">
        <v>454</v>
      </c>
      <c r="B404" s="51" t="s">
        <v>100</v>
      </c>
      <c r="C404" s="51" t="s">
        <v>73</v>
      </c>
      <c r="D404" s="51" t="s">
        <v>69</v>
      </c>
      <c r="E404" s="51" t="s">
        <v>10</v>
      </c>
      <c r="F404" s="51"/>
      <c r="G404" s="51"/>
      <c r="H404" s="56">
        <f aca="true" t="shared" si="121" ref="H404:K408">H405</f>
        <v>441.6</v>
      </c>
      <c r="I404" s="56">
        <f t="shared" si="121"/>
        <v>-441.6</v>
      </c>
      <c r="J404" s="191">
        <f t="shared" si="118"/>
        <v>0</v>
      </c>
      <c r="K404" s="56">
        <f t="shared" si="121"/>
        <v>441.6</v>
      </c>
      <c r="L404" s="59"/>
      <c r="M404" s="59"/>
      <c r="N404" s="59"/>
      <c r="O404" s="56">
        <f>O405</f>
        <v>-441.6</v>
      </c>
      <c r="P404" s="193">
        <f t="shared" si="119"/>
        <v>0</v>
      </c>
    </row>
    <row r="405" spans="1:16" ht="60">
      <c r="A405" s="77" t="s">
        <v>11</v>
      </c>
      <c r="B405" s="51" t="s">
        <v>100</v>
      </c>
      <c r="C405" s="51" t="s">
        <v>73</v>
      </c>
      <c r="D405" s="51" t="s">
        <v>69</v>
      </c>
      <c r="E405" s="51" t="s">
        <v>12</v>
      </c>
      <c r="F405" s="51"/>
      <c r="G405" s="51"/>
      <c r="H405" s="56">
        <f t="shared" si="121"/>
        <v>441.6</v>
      </c>
      <c r="I405" s="56">
        <f t="shared" si="121"/>
        <v>-441.6</v>
      </c>
      <c r="J405" s="191">
        <f t="shared" si="118"/>
        <v>0</v>
      </c>
      <c r="K405" s="56">
        <f t="shared" si="121"/>
        <v>441.6</v>
      </c>
      <c r="L405" s="59"/>
      <c r="M405" s="59"/>
      <c r="N405" s="59"/>
      <c r="O405" s="56">
        <f>O406</f>
        <v>-441.6</v>
      </c>
      <c r="P405" s="193">
        <f t="shared" si="119"/>
        <v>0</v>
      </c>
    </row>
    <row r="406" spans="1:16" ht="18">
      <c r="A406" s="77" t="s">
        <v>312</v>
      </c>
      <c r="B406" s="51" t="s">
        <v>100</v>
      </c>
      <c r="C406" s="51" t="s">
        <v>73</v>
      </c>
      <c r="D406" s="51" t="s">
        <v>69</v>
      </c>
      <c r="E406" s="51" t="s">
        <v>13</v>
      </c>
      <c r="F406" s="51"/>
      <c r="G406" s="51"/>
      <c r="H406" s="56">
        <f t="shared" si="121"/>
        <v>441.6</v>
      </c>
      <c r="I406" s="56">
        <f t="shared" si="121"/>
        <v>-441.6</v>
      </c>
      <c r="J406" s="191">
        <f t="shared" si="118"/>
        <v>0</v>
      </c>
      <c r="K406" s="56">
        <f t="shared" si="121"/>
        <v>441.6</v>
      </c>
      <c r="L406" s="59"/>
      <c r="M406" s="59"/>
      <c r="N406" s="59"/>
      <c r="O406" s="56">
        <f>O407</f>
        <v>-441.6</v>
      </c>
      <c r="P406" s="193">
        <f t="shared" si="119"/>
        <v>0</v>
      </c>
    </row>
    <row r="407" spans="1:16" ht="30">
      <c r="A407" s="76" t="s">
        <v>135</v>
      </c>
      <c r="B407" s="51" t="s">
        <v>100</v>
      </c>
      <c r="C407" s="51" t="s">
        <v>73</v>
      </c>
      <c r="D407" s="51" t="s">
        <v>69</v>
      </c>
      <c r="E407" s="51" t="s">
        <v>13</v>
      </c>
      <c r="F407" s="51" t="s">
        <v>136</v>
      </c>
      <c r="G407" s="51"/>
      <c r="H407" s="56">
        <f t="shared" si="121"/>
        <v>441.6</v>
      </c>
      <c r="I407" s="56">
        <f t="shared" si="121"/>
        <v>-441.6</v>
      </c>
      <c r="J407" s="191">
        <f t="shared" si="118"/>
        <v>0</v>
      </c>
      <c r="K407" s="56">
        <f t="shared" si="121"/>
        <v>441.6</v>
      </c>
      <c r="L407" s="59"/>
      <c r="M407" s="59"/>
      <c r="N407" s="59"/>
      <c r="O407" s="56">
        <f>O408</f>
        <v>-441.6</v>
      </c>
      <c r="P407" s="193">
        <f t="shared" si="119"/>
        <v>0</v>
      </c>
    </row>
    <row r="408" spans="1:16" ht="30">
      <c r="A408" s="77" t="s">
        <v>139</v>
      </c>
      <c r="B408" s="51" t="s">
        <v>100</v>
      </c>
      <c r="C408" s="51" t="s">
        <v>73</v>
      </c>
      <c r="D408" s="51" t="s">
        <v>69</v>
      </c>
      <c r="E408" s="51" t="s">
        <v>13</v>
      </c>
      <c r="F408" s="51" t="s">
        <v>138</v>
      </c>
      <c r="G408" s="51"/>
      <c r="H408" s="56">
        <f t="shared" si="121"/>
        <v>441.6</v>
      </c>
      <c r="I408" s="56">
        <f t="shared" si="121"/>
        <v>-441.6</v>
      </c>
      <c r="J408" s="191">
        <f t="shared" si="118"/>
        <v>0</v>
      </c>
      <c r="K408" s="56">
        <f t="shared" si="121"/>
        <v>441.6</v>
      </c>
      <c r="L408" s="59"/>
      <c r="M408" s="59"/>
      <c r="N408" s="59"/>
      <c r="O408" s="56">
        <f>O409</f>
        <v>-441.6</v>
      </c>
      <c r="P408" s="193">
        <f t="shared" si="119"/>
        <v>0</v>
      </c>
    </row>
    <row r="409" spans="1:16" ht="30">
      <c r="A409" s="80" t="s">
        <v>119</v>
      </c>
      <c r="B409" s="52" t="s">
        <v>100</v>
      </c>
      <c r="C409" s="52" t="s">
        <v>73</v>
      </c>
      <c r="D409" s="52" t="s">
        <v>69</v>
      </c>
      <c r="E409" s="52" t="s">
        <v>13</v>
      </c>
      <c r="F409" s="52" t="s">
        <v>138</v>
      </c>
      <c r="G409" s="52" t="s">
        <v>103</v>
      </c>
      <c r="H409" s="58">
        <v>441.6</v>
      </c>
      <c r="I409" s="58">
        <v>-441.6</v>
      </c>
      <c r="J409" s="192">
        <f t="shared" si="118"/>
        <v>0</v>
      </c>
      <c r="K409" s="58">
        <v>441.6</v>
      </c>
      <c r="L409" s="59"/>
      <c r="M409" s="59"/>
      <c r="N409" s="59"/>
      <c r="O409" s="58">
        <v>-441.6</v>
      </c>
      <c r="P409" s="197">
        <f t="shared" si="119"/>
        <v>0</v>
      </c>
    </row>
    <row r="410" spans="1:16" ht="28.5">
      <c r="A410" s="79" t="s">
        <v>282</v>
      </c>
      <c r="B410" s="53" t="s">
        <v>100</v>
      </c>
      <c r="C410" s="53" t="s">
        <v>73</v>
      </c>
      <c r="D410" s="53" t="s">
        <v>73</v>
      </c>
      <c r="E410" s="53"/>
      <c r="F410" s="53"/>
      <c r="G410" s="53"/>
      <c r="H410" s="55">
        <f aca="true" t="shared" si="122" ref="H410:I414">H411</f>
        <v>309.6</v>
      </c>
      <c r="I410" s="55">
        <f t="shared" si="122"/>
        <v>0</v>
      </c>
      <c r="J410" s="190">
        <f t="shared" si="118"/>
        <v>309.6</v>
      </c>
      <c r="K410" s="55">
        <f aca="true" t="shared" si="123" ref="K410:O414">K411</f>
        <v>309.6</v>
      </c>
      <c r="L410" s="57">
        <f t="shared" si="123"/>
        <v>0</v>
      </c>
      <c r="M410" s="57">
        <f t="shared" si="123"/>
        <v>0</v>
      </c>
      <c r="N410" s="57">
        <f t="shared" si="123"/>
        <v>0</v>
      </c>
      <c r="O410" s="55">
        <f t="shared" si="123"/>
        <v>0</v>
      </c>
      <c r="P410" s="113">
        <f t="shared" si="119"/>
        <v>309.6</v>
      </c>
    </row>
    <row r="411" spans="1:16" ht="18">
      <c r="A411" s="76" t="s">
        <v>37</v>
      </c>
      <c r="B411" s="51" t="s">
        <v>100</v>
      </c>
      <c r="C411" s="51" t="s">
        <v>73</v>
      </c>
      <c r="D411" s="51" t="s">
        <v>73</v>
      </c>
      <c r="E411" s="51" t="s">
        <v>283</v>
      </c>
      <c r="F411" s="51"/>
      <c r="G411" s="51"/>
      <c r="H411" s="56">
        <f t="shared" si="122"/>
        <v>309.6</v>
      </c>
      <c r="I411" s="56">
        <f t="shared" si="122"/>
        <v>0</v>
      </c>
      <c r="J411" s="191">
        <f t="shared" si="118"/>
        <v>309.6</v>
      </c>
      <c r="K411" s="56">
        <f t="shared" si="123"/>
        <v>309.6</v>
      </c>
      <c r="L411" s="57">
        <f t="shared" si="123"/>
        <v>0</v>
      </c>
      <c r="M411" s="57">
        <f t="shared" si="123"/>
        <v>0</v>
      </c>
      <c r="N411" s="57">
        <f t="shared" si="123"/>
        <v>0</v>
      </c>
      <c r="O411" s="56">
        <f t="shared" si="123"/>
        <v>0</v>
      </c>
      <c r="P411" s="193">
        <f t="shared" si="119"/>
        <v>309.6</v>
      </c>
    </row>
    <row r="412" spans="1:16" ht="45">
      <c r="A412" s="76" t="s">
        <v>281</v>
      </c>
      <c r="B412" s="51" t="s">
        <v>100</v>
      </c>
      <c r="C412" s="51" t="s">
        <v>73</v>
      </c>
      <c r="D412" s="51" t="s">
        <v>73</v>
      </c>
      <c r="E412" s="51" t="s">
        <v>382</v>
      </c>
      <c r="F412" s="51"/>
      <c r="G412" s="51"/>
      <c r="H412" s="56">
        <f t="shared" si="122"/>
        <v>309.6</v>
      </c>
      <c r="I412" s="56">
        <f t="shared" si="122"/>
        <v>0</v>
      </c>
      <c r="J412" s="191">
        <f t="shared" si="118"/>
        <v>309.6</v>
      </c>
      <c r="K412" s="56">
        <f t="shared" si="123"/>
        <v>309.6</v>
      </c>
      <c r="L412" s="57">
        <f t="shared" si="123"/>
        <v>0</v>
      </c>
      <c r="M412" s="57">
        <f t="shared" si="123"/>
        <v>0</v>
      </c>
      <c r="N412" s="57">
        <f t="shared" si="123"/>
        <v>0</v>
      </c>
      <c r="O412" s="56">
        <f t="shared" si="123"/>
        <v>0</v>
      </c>
      <c r="P412" s="193">
        <f t="shared" si="119"/>
        <v>309.6</v>
      </c>
    </row>
    <row r="413" spans="1:16" ht="30">
      <c r="A413" s="76" t="s">
        <v>152</v>
      </c>
      <c r="B413" s="51" t="s">
        <v>100</v>
      </c>
      <c r="C413" s="51" t="s">
        <v>73</v>
      </c>
      <c r="D413" s="51" t="s">
        <v>73</v>
      </c>
      <c r="E413" s="51" t="s">
        <v>382</v>
      </c>
      <c r="F413" s="51" t="s">
        <v>151</v>
      </c>
      <c r="G413" s="51"/>
      <c r="H413" s="56">
        <f t="shared" si="122"/>
        <v>309.6</v>
      </c>
      <c r="I413" s="56">
        <f t="shared" si="122"/>
        <v>0</v>
      </c>
      <c r="J413" s="191">
        <f t="shared" si="118"/>
        <v>309.6</v>
      </c>
      <c r="K413" s="56">
        <f t="shared" si="123"/>
        <v>309.6</v>
      </c>
      <c r="L413" s="57">
        <f t="shared" si="123"/>
        <v>0</v>
      </c>
      <c r="M413" s="57">
        <f t="shared" si="123"/>
        <v>0</v>
      </c>
      <c r="N413" s="57">
        <f t="shared" si="123"/>
        <v>0</v>
      </c>
      <c r="O413" s="56">
        <f t="shared" si="123"/>
        <v>0</v>
      </c>
      <c r="P413" s="193">
        <f t="shared" si="119"/>
        <v>309.6</v>
      </c>
    </row>
    <row r="414" spans="1:16" ht="18">
      <c r="A414" s="76" t="s">
        <v>235</v>
      </c>
      <c r="B414" s="51" t="s">
        <v>100</v>
      </c>
      <c r="C414" s="51" t="s">
        <v>73</v>
      </c>
      <c r="D414" s="51" t="s">
        <v>73</v>
      </c>
      <c r="E414" s="51" t="s">
        <v>382</v>
      </c>
      <c r="F414" s="51" t="s">
        <v>234</v>
      </c>
      <c r="G414" s="51"/>
      <c r="H414" s="56">
        <f t="shared" si="122"/>
        <v>309.6</v>
      </c>
      <c r="I414" s="56">
        <f t="shared" si="122"/>
        <v>0</v>
      </c>
      <c r="J414" s="191">
        <f t="shared" si="118"/>
        <v>309.6</v>
      </c>
      <c r="K414" s="56">
        <f t="shared" si="123"/>
        <v>309.6</v>
      </c>
      <c r="L414" s="57">
        <f t="shared" si="123"/>
        <v>0</v>
      </c>
      <c r="M414" s="57">
        <f t="shared" si="123"/>
        <v>0</v>
      </c>
      <c r="N414" s="57">
        <f t="shared" si="123"/>
        <v>0</v>
      </c>
      <c r="O414" s="56">
        <f t="shared" si="123"/>
        <v>0</v>
      </c>
      <c r="P414" s="193">
        <f t="shared" si="119"/>
        <v>309.6</v>
      </c>
    </row>
    <row r="415" spans="1:16" ht="18">
      <c r="A415" s="80" t="s">
        <v>119</v>
      </c>
      <c r="B415" s="52" t="s">
        <v>100</v>
      </c>
      <c r="C415" s="52" t="s">
        <v>73</v>
      </c>
      <c r="D415" s="52" t="s">
        <v>73</v>
      </c>
      <c r="E415" s="52" t="s">
        <v>382</v>
      </c>
      <c r="F415" s="52" t="s">
        <v>234</v>
      </c>
      <c r="G415" s="52" t="s">
        <v>103</v>
      </c>
      <c r="H415" s="58">
        <v>309.6</v>
      </c>
      <c r="I415" s="58">
        <v>0</v>
      </c>
      <c r="J415" s="192">
        <f t="shared" si="118"/>
        <v>309.6</v>
      </c>
      <c r="K415" s="58">
        <v>309.6</v>
      </c>
      <c r="L415" s="59">
        <v>0</v>
      </c>
      <c r="M415" s="59">
        <v>0</v>
      </c>
      <c r="N415" s="59">
        <v>0</v>
      </c>
      <c r="O415" s="58">
        <v>0</v>
      </c>
      <c r="P415" s="197">
        <f t="shared" si="119"/>
        <v>309.6</v>
      </c>
    </row>
    <row r="416" spans="1:16" ht="18">
      <c r="A416" s="85" t="s">
        <v>65</v>
      </c>
      <c r="B416" s="53" t="s">
        <v>100</v>
      </c>
      <c r="C416" s="53" t="s">
        <v>82</v>
      </c>
      <c r="D416" s="53"/>
      <c r="E416" s="53"/>
      <c r="F416" s="53"/>
      <c r="G416" s="53"/>
      <c r="H416" s="60">
        <f>H417+H423+H433+H457</f>
        <v>23251.699999999997</v>
      </c>
      <c r="I416" s="60">
        <f>I417+I423+I433+I457</f>
        <v>0</v>
      </c>
      <c r="J416" s="190">
        <f t="shared" si="118"/>
        <v>23251.699999999997</v>
      </c>
      <c r="K416" s="60">
        <f>K417+K423+K433+K457</f>
        <v>23275.8</v>
      </c>
      <c r="L416" s="60" t="e">
        <f>L417+L423+L433+L457</f>
        <v>#REF!</v>
      </c>
      <c r="M416" s="60" t="e">
        <f>M417+M423+M433+M457</f>
        <v>#REF!</v>
      </c>
      <c r="N416" s="60" t="e">
        <f>N417+N423+N433+N457</f>
        <v>#REF!</v>
      </c>
      <c r="O416" s="60">
        <f>O417+O423+O433+O457</f>
        <v>0</v>
      </c>
      <c r="P416" s="113">
        <f t="shared" si="119"/>
        <v>23275.8</v>
      </c>
    </row>
    <row r="417" spans="1:16" ht="18">
      <c r="A417" s="79" t="s">
        <v>66</v>
      </c>
      <c r="B417" s="53" t="s">
        <v>100</v>
      </c>
      <c r="C417" s="53">
        <v>10</v>
      </c>
      <c r="D417" s="53" t="s">
        <v>68</v>
      </c>
      <c r="E417" s="53"/>
      <c r="F417" s="53"/>
      <c r="G417" s="53"/>
      <c r="H417" s="55">
        <f aca="true" t="shared" si="124" ref="H417:I421">H418</f>
        <v>7200</v>
      </c>
      <c r="I417" s="55">
        <f t="shared" si="124"/>
        <v>0</v>
      </c>
      <c r="J417" s="190">
        <f t="shared" si="118"/>
        <v>7200</v>
      </c>
      <c r="K417" s="55">
        <f aca="true" t="shared" si="125" ref="K417:O421">K418</f>
        <v>7200</v>
      </c>
      <c r="L417" s="55">
        <f t="shared" si="125"/>
        <v>0</v>
      </c>
      <c r="M417" s="55">
        <f t="shared" si="125"/>
        <v>0</v>
      </c>
      <c r="N417" s="55">
        <f t="shared" si="125"/>
        <v>0</v>
      </c>
      <c r="O417" s="55">
        <f t="shared" si="125"/>
        <v>0</v>
      </c>
      <c r="P417" s="113">
        <f t="shared" si="119"/>
        <v>7200</v>
      </c>
    </row>
    <row r="418" spans="1:16" ht="18">
      <c r="A418" s="76" t="s">
        <v>37</v>
      </c>
      <c r="B418" s="51" t="s">
        <v>100</v>
      </c>
      <c r="C418" s="51" t="s">
        <v>82</v>
      </c>
      <c r="D418" s="51" t="s">
        <v>68</v>
      </c>
      <c r="E418" s="51" t="s">
        <v>283</v>
      </c>
      <c r="F418" s="51"/>
      <c r="G418" s="51"/>
      <c r="H418" s="56">
        <f t="shared" si="124"/>
        <v>7200</v>
      </c>
      <c r="I418" s="56">
        <f t="shared" si="124"/>
        <v>0</v>
      </c>
      <c r="J418" s="191">
        <f t="shared" si="118"/>
        <v>7200</v>
      </c>
      <c r="K418" s="56">
        <f t="shared" si="125"/>
        <v>7200</v>
      </c>
      <c r="L418" s="56">
        <f t="shared" si="125"/>
        <v>0</v>
      </c>
      <c r="M418" s="56">
        <f t="shared" si="125"/>
        <v>0</v>
      </c>
      <c r="N418" s="56">
        <f t="shared" si="125"/>
        <v>0</v>
      </c>
      <c r="O418" s="56">
        <f t="shared" si="125"/>
        <v>0</v>
      </c>
      <c r="P418" s="193">
        <f t="shared" si="119"/>
        <v>7200</v>
      </c>
    </row>
    <row r="419" spans="1:16" ht="45">
      <c r="A419" s="76" t="s">
        <v>263</v>
      </c>
      <c r="B419" s="51" t="s">
        <v>100</v>
      </c>
      <c r="C419" s="51">
        <v>10</v>
      </c>
      <c r="D419" s="51" t="s">
        <v>68</v>
      </c>
      <c r="E419" s="51" t="s">
        <v>349</v>
      </c>
      <c r="F419" s="51"/>
      <c r="G419" s="51"/>
      <c r="H419" s="56">
        <f t="shared" si="124"/>
        <v>7200</v>
      </c>
      <c r="I419" s="56">
        <f t="shared" si="124"/>
        <v>0</v>
      </c>
      <c r="J419" s="191">
        <f t="shared" si="118"/>
        <v>7200</v>
      </c>
      <c r="K419" s="56">
        <f t="shared" si="125"/>
        <v>7200</v>
      </c>
      <c r="L419" s="56">
        <f t="shared" si="125"/>
        <v>0</v>
      </c>
      <c r="M419" s="56">
        <f t="shared" si="125"/>
        <v>0</v>
      </c>
      <c r="N419" s="56">
        <f t="shared" si="125"/>
        <v>0</v>
      </c>
      <c r="O419" s="56">
        <f t="shared" si="125"/>
        <v>0</v>
      </c>
      <c r="P419" s="193">
        <f t="shared" si="119"/>
        <v>7200</v>
      </c>
    </row>
    <row r="420" spans="1:16" ht="30">
      <c r="A420" s="76" t="s">
        <v>152</v>
      </c>
      <c r="B420" s="51" t="s">
        <v>100</v>
      </c>
      <c r="C420" s="51">
        <v>10</v>
      </c>
      <c r="D420" s="51" t="s">
        <v>68</v>
      </c>
      <c r="E420" s="51" t="s">
        <v>349</v>
      </c>
      <c r="F420" s="51" t="s">
        <v>151</v>
      </c>
      <c r="G420" s="51"/>
      <c r="H420" s="56">
        <f t="shared" si="124"/>
        <v>7200</v>
      </c>
      <c r="I420" s="56">
        <f t="shared" si="124"/>
        <v>0</v>
      </c>
      <c r="J420" s="191">
        <f t="shared" si="118"/>
        <v>7200</v>
      </c>
      <c r="K420" s="56">
        <f t="shared" si="125"/>
        <v>7200</v>
      </c>
      <c r="L420" s="56">
        <f t="shared" si="125"/>
        <v>0</v>
      </c>
      <c r="M420" s="56">
        <f t="shared" si="125"/>
        <v>0</v>
      </c>
      <c r="N420" s="56">
        <f t="shared" si="125"/>
        <v>0</v>
      </c>
      <c r="O420" s="56">
        <f t="shared" si="125"/>
        <v>0</v>
      </c>
      <c r="P420" s="193">
        <f t="shared" si="119"/>
        <v>7200</v>
      </c>
    </row>
    <row r="421" spans="1:16" ht="30">
      <c r="A421" s="76" t="s">
        <v>233</v>
      </c>
      <c r="B421" s="51" t="s">
        <v>100</v>
      </c>
      <c r="C421" s="51">
        <v>10</v>
      </c>
      <c r="D421" s="51" t="s">
        <v>68</v>
      </c>
      <c r="E421" s="51" t="s">
        <v>349</v>
      </c>
      <c r="F421" s="51" t="s">
        <v>155</v>
      </c>
      <c r="G421" s="51"/>
      <c r="H421" s="56">
        <f t="shared" si="124"/>
        <v>7200</v>
      </c>
      <c r="I421" s="56">
        <f t="shared" si="124"/>
        <v>0</v>
      </c>
      <c r="J421" s="191">
        <f t="shared" si="118"/>
        <v>7200</v>
      </c>
      <c r="K421" s="56">
        <f t="shared" si="125"/>
        <v>7200</v>
      </c>
      <c r="L421" s="56">
        <f t="shared" si="125"/>
        <v>0</v>
      </c>
      <c r="M421" s="56">
        <f t="shared" si="125"/>
        <v>0</v>
      </c>
      <c r="N421" s="56">
        <f t="shared" si="125"/>
        <v>0</v>
      </c>
      <c r="O421" s="56">
        <f t="shared" si="125"/>
        <v>0</v>
      </c>
      <c r="P421" s="193">
        <f t="shared" si="119"/>
        <v>7200</v>
      </c>
    </row>
    <row r="422" spans="1:16" ht="18">
      <c r="A422" s="78" t="s">
        <v>119</v>
      </c>
      <c r="B422" s="52" t="s">
        <v>100</v>
      </c>
      <c r="C422" s="52">
        <v>10</v>
      </c>
      <c r="D422" s="52" t="s">
        <v>68</v>
      </c>
      <c r="E422" s="52" t="s">
        <v>349</v>
      </c>
      <c r="F422" s="52" t="s">
        <v>155</v>
      </c>
      <c r="G422" s="52" t="s">
        <v>103</v>
      </c>
      <c r="H422" s="58">
        <v>7200</v>
      </c>
      <c r="I422" s="58">
        <v>0</v>
      </c>
      <c r="J422" s="192">
        <f t="shared" si="118"/>
        <v>7200</v>
      </c>
      <c r="K422" s="58">
        <v>7200</v>
      </c>
      <c r="L422" s="58">
        <v>0</v>
      </c>
      <c r="M422" s="58">
        <v>0</v>
      </c>
      <c r="N422" s="58">
        <v>0</v>
      </c>
      <c r="O422" s="58">
        <v>0</v>
      </c>
      <c r="P422" s="197">
        <f t="shared" si="119"/>
        <v>7200</v>
      </c>
    </row>
    <row r="423" spans="1:16" ht="18">
      <c r="A423" s="79" t="s">
        <v>80</v>
      </c>
      <c r="B423" s="53" t="s">
        <v>100</v>
      </c>
      <c r="C423" s="53" t="s">
        <v>82</v>
      </c>
      <c r="D423" s="53" t="s">
        <v>69</v>
      </c>
      <c r="E423" s="53"/>
      <c r="F423" s="53"/>
      <c r="G423" s="53"/>
      <c r="H423" s="55">
        <f>H424</f>
        <v>132</v>
      </c>
      <c r="I423" s="55">
        <f>I424</f>
        <v>0</v>
      </c>
      <c r="J423" s="190">
        <f t="shared" si="118"/>
        <v>132</v>
      </c>
      <c r="K423" s="55">
        <f>K424</f>
        <v>132</v>
      </c>
      <c r="L423" s="55" t="e">
        <f>L424</f>
        <v>#REF!</v>
      </c>
      <c r="M423" s="55" t="e">
        <f>M424</f>
        <v>#REF!</v>
      </c>
      <c r="N423" s="55" t="e">
        <f>N424</f>
        <v>#REF!</v>
      </c>
      <c r="O423" s="55">
        <f>O424</f>
        <v>0</v>
      </c>
      <c r="P423" s="113">
        <f t="shared" si="119"/>
        <v>132</v>
      </c>
    </row>
    <row r="424" spans="1:16" ht="18">
      <c r="A424" s="76" t="s">
        <v>37</v>
      </c>
      <c r="B424" s="51" t="s">
        <v>100</v>
      </c>
      <c r="C424" s="51" t="s">
        <v>82</v>
      </c>
      <c r="D424" s="51" t="s">
        <v>69</v>
      </c>
      <c r="E424" s="51" t="s">
        <v>283</v>
      </c>
      <c r="F424" s="51"/>
      <c r="G424" s="51"/>
      <c r="H424" s="56">
        <f>H425+H429</f>
        <v>132</v>
      </c>
      <c r="I424" s="56">
        <f>I425+I429</f>
        <v>0</v>
      </c>
      <c r="J424" s="191">
        <f t="shared" si="118"/>
        <v>132</v>
      </c>
      <c r="K424" s="56">
        <f>K425+K429</f>
        <v>132</v>
      </c>
      <c r="L424" s="56" t="e">
        <f>#REF!+L425+L429</f>
        <v>#REF!</v>
      </c>
      <c r="M424" s="56" t="e">
        <f>#REF!+M425+M429</f>
        <v>#REF!</v>
      </c>
      <c r="N424" s="56" t="e">
        <f>#REF!+N425+N429</f>
        <v>#REF!</v>
      </c>
      <c r="O424" s="56">
        <f>O425+O429</f>
        <v>0</v>
      </c>
      <c r="P424" s="193">
        <f t="shared" si="119"/>
        <v>132</v>
      </c>
    </row>
    <row r="425" spans="1:16" ht="60">
      <c r="A425" s="86" t="s">
        <v>266</v>
      </c>
      <c r="B425" s="51" t="s">
        <v>100</v>
      </c>
      <c r="C425" s="51" t="s">
        <v>82</v>
      </c>
      <c r="D425" s="51" t="s">
        <v>69</v>
      </c>
      <c r="E425" s="51" t="s">
        <v>346</v>
      </c>
      <c r="F425" s="51"/>
      <c r="G425" s="51"/>
      <c r="H425" s="56">
        <f aca="true" t="shared" si="126" ref="H425:I427">H426</f>
        <v>42</v>
      </c>
      <c r="I425" s="56">
        <f t="shared" si="126"/>
        <v>0</v>
      </c>
      <c r="J425" s="191">
        <f t="shared" si="118"/>
        <v>42</v>
      </c>
      <c r="K425" s="56">
        <f aca="true" t="shared" si="127" ref="K425:O427">K426</f>
        <v>42</v>
      </c>
      <c r="L425" s="56">
        <f t="shared" si="127"/>
        <v>0</v>
      </c>
      <c r="M425" s="56">
        <f t="shared" si="127"/>
        <v>0</v>
      </c>
      <c r="N425" s="56">
        <f t="shared" si="127"/>
        <v>0</v>
      </c>
      <c r="O425" s="56">
        <f t="shared" si="127"/>
        <v>0</v>
      </c>
      <c r="P425" s="193">
        <f t="shared" si="119"/>
        <v>42</v>
      </c>
    </row>
    <row r="426" spans="1:16" ht="30">
      <c r="A426" s="76" t="s">
        <v>152</v>
      </c>
      <c r="B426" s="51" t="s">
        <v>100</v>
      </c>
      <c r="C426" s="51">
        <v>10</v>
      </c>
      <c r="D426" s="51" t="s">
        <v>69</v>
      </c>
      <c r="E426" s="51" t="s">
        <v>346</v>
      </c>
      <c r="F426" s="51" t="s">
        <v>151</v>
      </c>
      <c r="G426" s="51"/>
      <c r="H426" s="56">
        <f t="shared" si="126"/>
        <v>42</v>
      </c>
      <c r="I426" s="56">
        <f t="shared" si="126"/>
        <v>0</v>
      </c>
      <c r="J426" s="191">
        <f t="shared" si="118"/>
        <v>42</v>
      </c>
      <c r="K426" s="56">
        <f t="shared" si="127"/>
        <v>42</v>
      </c>
      <c r="L426" s="56">
        <f t="shared" si="127"/>
        <v>0</v>
      </c>
      <c r="M426" s="56">
        <f t="shared" si="127"/>
        <v>0</v>
      </c>
      <c r="N426" s="56">
        <f t="shared" si="127"/>
        <v>0</v>
      </c>
      <c r="O426" s="56">
        <f t="shared" si="127"/>
        <v>0</v>
      </c>
      <c r="P426" s="193">
        <f t="shared" si="119"/>
        <v>42</v>
      </c>
    </row>
    <row r="427" spans="1:16" ht="30">
      <c r="A427" s="76" t="s">
        <v>154</v>
      </c>
      <c r="B427" s="51" t="s">
        <v>100</v>
      </c>
      <c r="C427" s="51">
        <v>10</v>
      </c>
      <c r="D427" s="51" t="s">
        <v>69</v>
      </c>
      <c r="E427" s="51" t="s">
        <v>346</v>
      </c>
      <c r="F427" s="51" t="s">
        <v>153</v>
      </c>
      <c r="G427" s="51"/>
      <c r="H427" s="56">
        <f t="shared" si="126"/>
        <v>42</v>
      </c>
      <c r="I427" s="56">
        <f t="shared" si="126"/>
        <v>0</v>
      </c>
      <c r="J427" s="191">
        <f t="shared" si="118"/>
        <v>42</v>
      </c>
      <c r="K427" s="56">
        <f t="shared" si="127"/>
        <v>42</v>
      </c>
      <c r="L427" s="56">
        <f t="shared" si="127"/>
        <v>0</v>
      </c>
      <c r="M427" s="56">
        <f t="shared" si="127"/>
        <v>0</v>
      </c>
      <c r="N427" s="56">
        <f t="shared" si="127"/>
        <v>0</v>
      </c>
      <c r="O427" s="56">
        <f t="shared" si="127"/>
        <v>0</v>
      </c>
      <c r="P427" s="193">
        <f t="shared" si="119"/>
        <v>42</v>
      </c>
    </row>
    <row r="428" spans="1:16" ht="18">
      <c r="A428" s="78" t="s">
        <v>119</v>
      </c>
      <c r="B428" s="52" t="s">
        <v>100</v>
      </c>
      <c r="C428" s="52">
        <v>10</v>
      </c>
      <c r="D428" s="52" t="s">
        <v>69</v>
      </c>
      <c r="E428" s="52" t="s">
        <v>346</v>
      </c>
      <c r="F428" s="52" t="s">
        <v>153</v>
      </c>
      <c r="G428" s="52" t="s">
        <v>103</v>
      </c>
      <c r="H428" s="58">
        <v>42</v>
      </c>
      <c r="I428" s="58">
        <v>0</v>
      </c>
      <c r="J428" s="192">
        <f t="shared" si="118"/>
        <v>42</v>
      </c>
      <c r="K428" s="58">
        <v>42</v>
      </c>
      <c r="L428" s="58">
        <v>0</v>
      </c>
      <c r="M428" s="58">
        <v>0</v>
      </c>
      <c r="N428" s="58">
        <v>0</v>
      </c>
      <c r="O428" s="58">
        <v>0</v>
      </c>
      <c r="P428" s="197">
        <f t="shared" si="119"/>
        <v>42</v>
      </c>
    </row>
    <row r="429" spans="1:16" ht="105">
      <c r="A429" s="86" t="s">
        <v>265</v>
      </c>
      <c r="B429" s="51" t="s">
        <v>100</v>
      </c>
      <c r="C429" s="51" t="s">
        <v>82</v>
      </c>
      <c r="D429" s="51" t="s">
        <v>69</v>
      </c>
      <c r="E429" s="51" t="s">
        <v>347</v>
      </c>
      <c r="F429" s="51"/>
      <c r="G429" s="51"/>
      <c r="H429" s="56">
        <f aca="true" t="shared" si="128" ref="H429:I431">H430</f>
        <v>90</v>
      </c>
      <c r="I429" s="56">
        <f t="shared" si="128"/>
        <v>0</v>
      </c>
      <c r="J429" s="191">
        <f t="shared" si="118"/>
        <v>90</v>
      </c>
      <c r="K429" s="56">
        <f aca="true" t="shared" si="129" ref="K429:O431">K430</f>
        <v>90</v>
      </c>
      <c r="L429" s="56">
        <f t="shared" si="129"/>
        <v>0</v>
      </c>
      <c r="M429" s="56">
        <f t="shared" si="129"/>
        <v>0</v>
      </c>
      <c r="N429" s="56">
        <f t="shared" si="129"/>
        <v>0</v>
      </c>
      <c r="O429" s="56">
        <f t="shared" si="129"/>
        <v>0</v>
      </c>
      <c r="P429" s="193">
        <f t="shared" si="119"/>
        <v>90</v>
      </c>
    </row>
    <row r="430" spans="1:16" ht="30">
      <c r="A430" s="76" t="s">
        <v>152</v>
      </c>
      <c r="B430" s="51" t="s">
        <v>100</v>
      </c>
      <c r="C430" s="51">
        <v>10</v>
      </c>
      <c r="D430" s="51" t="s">
        <v>69</v>
      </c>
      <c r="E430" s="51" t="s">
        <v>347</v>
      </c>
      <c r="F430" s="51" t="s">
        <v>151</v>
      </c>
      <c r="G430" s="51"/>
      <c r="H430" s="56">
        <f t="shared" si="128"/>
        <v>90</v>
      </c>
      <c r="I430" s="56">
        <f t="shared" si="128"/>
        <v>0</v>
      </c>
      <c r="J430" s="191">
        <f t="shared" si="118"/>
        <v>90</v>
      </c>
      <c r="K430" s="56">
        <f t="shared" si="129"/>
        <v>90</v>
      </c>
      <c r="L430" s="56">
        <f t="shared" si="129"/>
        <v>0</v>
      </c>
      <c r="M430" s="56">
        <f t="shared" si="129"/>
        <v>0</v>
      </c>
      <c r="N430" s="56">
        <f t="shared" si="129"/>
        <v>0</v>
      </c>
      <c r="O430" s="56">
        <f t="shared" si="129"/>
        <v>0</v>
      </c>
      <c r="P430" s="193">
        <f t="shared" si="119"/>
        <v>90</v>
      </c>
    </row>
    <row r="431" spans="1:16" ht="30">
      <c r="A431" s="76" t="s">
        <v>233</v>
      </c>
      <c r="B431" s="51" t="s">
        <v>100</v>
      </c>
      <c r="C431" s="51">
        <v>10</v>
      </c>
      <c r="D431" s="51" t="s">
        <v>69</v>
      </c>
      <c r="E431" s="51" t="s">
        <v>347</v>
      </c>
      <c r="F431" s="51" t="s">
        <v>155</v>
      </c>
      <c r="G431" s="51"/>
      <c r="H431" s="56">
        <f t="shared" si="128"/>
        <v>90</v>
      </c>
      <c r="I431" s="56">
        <f t="shared" si="128"/>
        <v>0</v>
      </c>
      <c r="J431" s="191">
        <f t="shared" si="118"/>
        <v>90</v>
      </c>
      <c r="K431" s="56">
        <f t="shared" si="129"/>
        <v>90</v>
      </c>
      <c r="L431" s="56">
        <f t="shared" si="129"/>
        <v>0</v>
      </c>
      <c r="M431" s="56">
        <f t="shared" si="129"/>
        <v>0</v>
      </c>
      <c r="N431" s="56">
        <f t="shared" si="129"/>
        <v>0</v>
      </c>
      <c r="O431" s="56">
        <f t="shared" si="129"/>
        <v>0</v>
      </c>
      <c r="P431" s="193">
        <f t="shared" si="119"/>
        <v>90</v>
      </c>
    </row>
    <row r="432" spans="1:16" ht="18">
      <c r="A432" s="78" t="s">
        <v>119</v>
      </c>
      <c r="B432" s="52" t="s">
        <v>100</v>
      </c>
      <c r="C432" s="52">
        <v>10</v>
      </c>
      <c r="D432" s="52" t="s">
        <v>69</v>
      </c>
      <c r="E432" s="52" t="s">
        <v>348</v>
      </c>
      <c r="F432" s="52" t="s">
        <v>155</v>
      </c>
      <c r="G432" s="52" t="s">
        <v>103</v>
      </c>
      <c r="H432" s="58">
        <v>90</v>
      </c>
      <c r="I432" s="58">
        <v>0</v>
      </c>
      <c r="J432" s="192">
        <f t="shared" si="118"/>
        <v>90</v>
      </c>
      <c r="K432" s="58">
        <v>90</v>
      </c>
      <c r="L432" s="58">
        <v>0</v>
      </c>
      <c r="M432" s="58">
        <v>0</v>
      </c>
      <c r="N432" s="58">
        <v>0</v>
      </c>
      <c r="O432" s="58">
        <v>0</v>
      </c>
      <c r="P432" s="197">
        <f t="shared" si="119"/>
        <v>90</v>
      </c>
    </row>
    <row r="433" spans="1:16" ht="18">
      <c r="A433" s="79" t="s">
        <v>124</v>
      </c>
      <c r="B433" s="53" t="s">
        <v>100</v>
      </c>
      <c r="C433" s="53" t="s">
        <v>82</v>
      </c>
      <c r="D433" s="53" t="s">
        <v>71</v>
      </c>
      <c r="E433" s="53"/>
      <c r="F433" s="53"/>
      <c r="G433" s="53"/>
      <c r="H433" s="55">
        <f>H434</f>
        <v>13494.699999999999</v>
      </c>
      <c r="I433" s="55">
        <f>I434</f>
        <v>0</v>
      </c>
      <c r="J433" s="190">
        <f t="shared" si="118"/>
        <v>13494.699999999999</v>
      </c>
      <c r="K433" s="55">
        <f>K434</f>
        <v>13518.8</v>
      </c>
      <c r="L433" s="55">
        <f>L434</f>
        <v>0</v>
      </c>
      <c r="M433" s="55">
        <f>M434</f>
        <v>0</v>
      </c>
      <c r="N433" s="55">
        <f>N434</f>
        <v>0</v>
      </c>
      <c r="O433" s="55">
        <f>O434</f>
        <v>0</v>
      </c>
      <c r="P433" s="113">
        <f t="shared" si="119"/>
        <v>13518.8</v>
      </c>
    </row>
    <row r="434" spans="1:16" ht="18">
      <c r="A434" s="76" t="s">
        <v>37</v>
      </c>
      <c r="B434" s="51" t="s">
        <v>100</v>
      </c>
      <c r="C434" s="51" t="s">
        <v>82</v>
      </c>
      <c r="D434" s="51" t="s">
        <v>71</v>
      </c>
      <c r="E434" s="51" t="s">
        <v>283</v>
      </c>
      <c r="F434" s="51"/>
      <c r="G434" s="51"/>
      <c r="H434" s="56">
        <f>H435+H439+H443+H449+H453</f>
        <v>13494.699999999999</v>
      </c>
      <c r="I434" s="56">
        <f>I435+I439+I443+I449+I453</f>
        <v>0</v>
      </c>
      <c r="J434" s="191">
        <f t="shared" si="118"/>
        <v>13494.699999999999</v>
      </c>
      <c r="K434" s="56">
        <f>K435+K439+K443+K449+K453</f>
        <v>13518.8</v>
      </c>
      <c r="L434" s="56">
        <f>L435+L439+L443+L449+L453</f>
        <v>0</v>
      </c>
      <c r="M434" s="56">
        <f>M435+M439+M443+M449+M453</f>
        <v>0</v>
      </c>
      <c r="N434" s="56">
        <f>N435+N439+N443+N449+N453</f>
        <v>0</v>
      </c>
      <c r="O434" s="56">
        <f>O435+O439+O443+O449+O453</f>
        <v>0</v>
      </c>
      <c r="P434" s="193">
        <f t="shared" si="119"/>
        <v>13518.8</v>
      </c>
    </row>
    <row r="435" spans="1:16" ht="60">
      <c r="A435" s="115" t="s">
        <v>35</v>
      </c>
      <c r="B435" s="51" t="s">
        <v>100</v>
      </c>
      <c r="C435" s="51" t="s">
        <v>82</v>
      </c>
      <c r="D435" s="51" t="s">
        <v>71</v>
      </c>
      <c r="E435" s="51" t="s">
        <v>345</v>
      </c>
      <c r="F435" s="51"/>
      <c r="G435" s="51"/>
      <c r="H435" s="56">
        <f aca="true" t="shared" si="130" ref="H435:I437">H436</f>
        <v>601.3</v>
      </c>
      <c r="I435" s="56">
        <f t="shared" si="130"/>
        <v>0</v>
      </c>
      <c r="J435" s="191">
        <f t="shared" si="118"/>
        <v>601.3</v>
      </c>
      <c r="K435" s="56">
        <f aca="true" t="shared" si="131" ref="K435:O437">K436</f>
        <v>625.4</v>
      </c>
      <c r="L435" s="56">
        <f t="shared" si="131"/>
        <v>0</v>
      </c>
      <c r="M435" s="56">
        <f t="shared" si="131"/>
        <v>0</v>
      </c>
      <c r="N435" s="56">
        <f t="shared" si="131"/>
        <v>0</v>
      </c>
      <c r="O435" s="56">
        <f t="shared" si="131"/>
        <v>0</v>
      </c>
      <c r="P435" s="193">
        <f t="shared" si="119"/>
        <v>625.4</v>
      </c>
    </row>
    <row r="436" spans="1:16" ht="30">
      <c r="A436" s="76" t="s">
        <v>152</v>
      </c>
      <c r="B436" s="51" t="s">
        <v>100</v>
      </c>
      <c r="C436" s="51" t="s">
        <v>82</v>
      </c>
      <c r="D436" s="51" t="s">
        <v>71</v>
      </c>
      <c r="E436" s="51" t="s">
        <v>345</v>
      </c>
      <c r="F436" s="51" t="s">
        <v>151</v>
      </c>
      <c r="G436" s="51"/>
      <c r="H436" s="56">
        <f t="shared" si="130"/>
        <v>601.3</v>
      </c>
      <c r="I436" s="56">
        <f t="shared" si="130"/>
        <v>0</v>
      </c>
      <c r="J436" s="191">
        <f t="shared" si="118"/>
        <v>601.3</v>
      </c>
      <c r="K436" s="56">
        <f t="shared" si="131"/>
        <v>625.4</v>
      </c>
      <c r="L436" s="56">
        <f t="shared" si="131"/>
        <v>0</v>
      </c>
      <c r="M436" s="56">
        <f t="shared" si="131"/>
        <v>0</v>
      </c>
      <c r="N436" s="56">
        <f t="shared" si="131"/>
        <v>0</v>
      </c>
      <c r="O436" s="56">
        <f t="shared" si="131"/>
        <v>0</v>
      </c>
      <c r="P436" s="193">
        <f t="shared" si="119"/>
        <v>625.4</v>
      </c>
    </row>
    <row r="437" spans="1:16" ht="30">
      <c r="A437" s="76" t="s">
        <v>154</v>
      </c>
      <c r="B437" s="51" t="s">
        <v>100</v>
      </c>
      <c r="C437" s="51" t="s">
        <v>82</v>
      </c>
      <c r="D437" s="51" t="s">
        <v>71</v>
      </c>
      <c r="E437" s="51" t="s">
        <v>345</v>
      </c>
      <c r="F437" s="51" t="s">
        <v>153</v>
      </c>
      <c r="G437" s="51"/>
      <c r="H437" s="56">
        <f t="shared" si="130"/>
        <v>601.3</v>
      </c>
      <c r="I437" s="56">
        <f t="shared" si="130"/>
        <v>0</v>
      </c>
      <c r="J437" s="191">
        <f t="shared" si="118"/>
        <v>601.3</v>
      </c>
      <c r="K437" s="56">
        <f t="shared" si="131"/>
        <v>625.4</v>
      </c>
      <c r="L437" s="56">
        <f t="shared" si="131"/>
        <v>0</v>
      </c>
      <c r="M437" s="56">
        <f t="shared" si="131"/>
        <v>0</v>
      </c>
      <c r="N437" s="56">
        <f t="shared" si="131"/>
        <v>0</v>
      </c>
      <c r="O437" s="56">
        <f t="shared" si="131"/>
        <v>0</v>
      </c>
      <c r="P437" s="193">
        <f t="shared" si="119"/>
        <v>625.4</v>
      </c>
    </row>
    <row r="438" spans="1:16" ht="18">
      <c r="A438" s="78" t="s">
        <v>120</v>
      </c>
      <c r="B438" s="52" t="s">
        <v>100</v>
      </c>
      <c r="C438" s="52" t="s">
        <v>82</v>
      </c>
      <c r="D438" s="52" t="s">
        <v>71</v>
      </c>
      <c r="E438" s="52" t="s">
        <v>345</v>
      </c>
      <c r="F438" s="52" t="s">
        <v>153</v>
      </c>
      <c r="G438" s="52" t="s">
        <v>104</v>
      </c>
      <c r="H438" s="58">
        <v>601.3</v>
      </c>
      <c r="I438" s="58">
        <v>0</v>
      </c>
      <c r="J438" s="192">
        <f t="shared" si="118"/>
        <v>601.3</v>
      </c>
      <c r="K438" s="58">
        <v>625.4</v>
      </c>
      <c r="L438" s="58">
        <v>0</v>
      </c>
      <c r="M438" s="58">
        <v>0</v>
      </c>
      <c r="N438" s="58">
        <v>0</v>
      </c>
      <c r="O438" s="58">
        <v>0</v>
      </c>
      <c r="P438" s="197">
        <f t="shared" si="119"/>
        <v>625.4</v>
      </c>
    </row>
    <row r="439" spans="1:16" ht="135">
      <c r="A439" s="116" t="s">
        <v>241</v>
      </c>
      <c r="B439" s="51" t="s">
        <v>100</v>
      </c>
      <c r="C439" s="51" t="s">
        <v>82</v>
      </c>
      <c r="D439" s="51" t="s">
        <v>71</v>
      </c>
      <c r="E439" s="51" t="s">
        <v>344</v>
      </c>
      <c r="F439" s="51"/>
      <c r="G439" s="51"/>
      <c r="H439" s="56">
        <f aca="true" t="shared" si="132" ref="H439:I441">H440</f>
        <v>172.5</v>
      </c>
      <c r="I439" s="56">
        <f t="shared" si="132"/>
        <v>0</v>
      </c>
      <c r="J439" s="191">
        <f t="shared" si="118"/>
        <v>172.5</v>
      </c>
      <c r="K439" s="56">
        <f aca="true" t="shared" si="133" ref="K439:O441">K440</f>
        <v>172.5</v>
      </c>
      <c r="L439" s="56">
        <f t="shared" si="133"/>
        <v>0</v>
      </c>
      <c r="M439" s="56">
        <f t="shared" si="133"/>
        <v>0</v>
      </c>
      <c r="N439" s="56">
        <f t="shared" si="133"/>
        <v>0</v>
      </c>
      <c r="O439" s="56">
        <f t="shared" si="133"/>
        <v>0</v>
      </c>
      <c r="P439" s="193">
        <f t="shared" si="119"/>
        <v>172.5</v>
      </c>
    </row>
    <row r="440" spans="1:16" ht="30">
      <c r="A440" s="76" t="s">
        <v>152</v>
      </c>
      <c r="B440" s="51" t="s">
        <v>100</v>
      </c>
      <c r="C440" s="51">
        <v>10</v>
      </c>
      <c r="D440" s="51" t="s">
        <v>71</v>
      </c>
      <c r="E440" s="51" t="s">
        <v>344</v>
      </c>
      <c r="F440" s="51" t="s">
        <v>151</v>
      </c>
      <c r="G440" s="51"/>
      <c r="H440" s="56">
        <f t="shared" si="132"/>
        <v>172.5</v>
      </c>
      <c r="I440" s="56">
        <f t="shared" si="132"/>
        <v>0</v>
      </c>
      <c r="J440" s="191">
        <f t="shared" si="118"/>
        <v>172.5</v>
      </c>
      <c r="K440" s="56">
        <f t="shared" si="133"/>
        <v>172.5</v>
      </c>
      <c r="L440" s="56">
        <f t="shared" si="133"/>
        <v>0</v>
      </c>
      <c r="M440" s="56">
        <f t="shared" si="133"/>
        <v>0</v>
      </c>
      <c r="N440" s="56">
        <f t="shared" si="133"/>
        <v>0</v>
      </c>
      <c r="O440" s="56">
        <f t="shared" si="133"/>
        <v>0</v>
      </c>
      <c r="P440" s="193">
        <f t="shared" si="119"/>
        <v>172.5</v>
      </c>
    </row>
    <row r="441" spans="1:16" ht="30">
      <c r="A441" s="76" t="s">
        <v>233</v>
      </c>
      <c r="B441" s="51" t="s">
        <v>100</v>
      </c>
      <c r="C441" s="51">
        <v>10</v>
      </c>
      <c r="D441" s="51" t="s">
        <v>71</v>
      </c>
      <c r="E441" s="51" t="s">
        <v>344</v>
      </c>
      <c r="F441" s="51" t="s">
        <v>155</v>
      </c>
      <c r="G441" s="51"/>
      <c r="H441" s="56">
        <f t="shared" si="132"/>
        <v>172.5</v>
      </c>
      <c r="I441" s="56">
        <f t="shared" si="132"/>
        <v>0</v>
      </c>
      <c r="J441" s="191">
        <f t="shared" si="118"/>
        <v>172.5</v>
      </c>
      <c r="K441" s="56">
        <f t="shared" si="133"/>
        <v>172.5</v>
      </c>
      <c r="L441" s="56">
        <f t="shared" si="133"/>
        <v>0</v>
      </c>
      <c r="M441" s="56">
        <f t="shared" si="133"/>
        <v>0</v>
      </c>
      <c r="N441" s="56">
        <f t="shared" si="133"/>
        <v>0</v>
      </c>
      <c r="O441" s="56">
        <f t="shared" si="133"/>
        <v>0</v>
      </c>
      <c r="P441" s="193">
        <f t="shared" si="119"/>
        <v>172.5</v>
      </c>
    </row>
    <row r="442" spans="1:16" ht="18">
      <c r="A442" s="78" t="s">
        <v>120</v>
      </c>
      <c r="B442" s="52" t="s">
        <v>100</v>
      </c>
      <c r="C442" s="52">
        <v>10</v>
      </c>
      <c r="D442" s="52" t="s">
        <v>71</v>
      </c>
      <c r="E442" s="52" t="s">
        <v>344</v>
      </c>
      <c r="F442" s="52" t="s">
        <v>155</v>
      </c>
      <c r="G442" s="52" t="s">
        <v>104</v>
      </c>
      <c r="H442" s="58">
        <v>172.5</v>
      </c>
      <c r="I442" s="58">
        <v>0</v>
      </c>
      <c r="J442" s="192">
        <f t="shared" si="118"/>
        <v>172.5</v>
      </c>
      <c r="K442" s="58">
        <v>172.5</v>
      </c>
      <c r="L442" s="58">
        <v>0</v>
      </c>
      <c r="M442" s="58">
        <v>0</v>
      </c>
      <c r="N442" s="58">
        <v>0</v>
      </c>
      <c r="O442" s="58">
        <v>0</v>
      </c>
      <c r="P442" s="197">
        <f t="shared" si="119"/>
        <v>172.5</v>
      </c>
    </row>
    <row r="443" spans="1:16" ht="75">
      <c r="A443" s="115" t="s">
        <v>248</v>
      </c>
      <c r="B443" s="51" t="s">
        <v>100</v>
      </c>
      <c r="C443" s="51" t="s">
        <v>82</v>
      </c>
      <c r="D443" s="51" t="s">
        <v>71</v>
      </c>
      <c r="E443" s="51" t="s">
        <v>343</v>
      </c>
      <c r="F443" s="51"/>
      <c r="G443" s="51"/>
      <c r="H443" s="56">
        <f>H444</f>
        <v>12270.9</v>
      </c>
      <c r="I443" s="56">
        <f>I444</f>
        <v>0</v>
      </c>
      <c r="J443" s="191">
        <f t="shared" si="118"/>
        <v>12270.9</v>
      </c>
      <c r="K443" s="56">
        <f>K444</f>
        <v>12270.9</v>
      </c>
      <c r="L443" s="56">
        <f>L444</f>
        <v>0</v>
      </c>
      <c r="M443" s="56">
        <f>M444</f>
        <v>0</v>
      </c>
      <c r="N443" s="56">
        <f>N444</f>
        <v>0</v>
      </c>
      <c r="O443" s="56">
        <f>O444</f>
        <v>0</v>
      </c>
      <c r="P443" s="193">
        <f t="shared" si="119"/>
        <v>12270.9</v>
      </c>
    </row>
    <row r="444" spans="1:16" ht="30">
      <c r="A444" s="76" t="s">
        <v>152</v>
      </c>
      <c r="B444" s="51" t="s">
        <v>100</v>
      </c>
      <c r="C444" s="51">
        <v>10</v>
      </c>
      <c r="D444" s="51" t="s">
        <v>71</v>
      </c>
      <c r="E444" s="51" t="s">
        <v>343</v>
      </c>
      <c r="F444" s="51" t="s">
        <v>151</v>
      </c>
      <c r="G444" s="51"/>
      <c r="H444" s="56">
        <f>H445+H447</f>
        <v>12270.9</v>
      </c>
      <c r="I444" s="56">
        <f>I445+I447</f>
        <v>0</v>
      </c>
      <c r="J444" s="191">
        <f t="shared" si="118"/>
        <v>12270.9</v>
      </c>
      <c r="K444" s="56">
        <f>K445+K447</f>
        <v>12270.9</v>
      </c>
      <c r="L444" s="56">
        <f>L445+L447</f>
        <v>0</v>
      </c>
      <c r="M444" s="56">
        <f>M445+M447</f>
        <v>0</v>
      </c>
      <c r="N444" s="56">
        <f>N445+N447</f>
        <v>0</v>
      </c>
      <c r="O444" s="56">
        <f>O445+O447</f>
        <v>0</v>
      </c>
      <c r="P444" s="193">
        <f t="shared" si="119"/>
        <v>12270.9</v>
      </c>
    </row>
    <row r="445" spans="1:16" ht="30">
      <c r="A445" s="76" t="s">
        <v>154</v>
      </c>
      <c r="B445" s="51" t="s">
        <v>100</v>
      </c>
      <c r="C445" s="51">
        <v>10</v>
      </c>
      <c r="D445" s="51" t="s">
        <v>71</v>
      </c>
      <c r="E445" s="51" t="s">
        <v>343</v>
      </c>
      <c r="F445" s="51" t="s">
        <v>153</v>
      </c>
      <c r="G445" s="51"/>
      <c r="H445" s="56">
        <f>H446</f>
        <v>9615.9</v>
      </c>
      <c r="I445" s="56">
        <f>I446</f>
        <v>0</v>
      </c>
      <c r="J445" s="191">
        <f t="shared" si="118"/>
        <v>9615.9</v>
      </c>
      <c r="K445" s="56">
        <f>K446</f>
        <v>9615.9</v>
      </c>
      <c r="L445" s="56">
        <f>L446</f>
        <v>0</v>
      </c>
      <c r="M445" s="56">
        <f>M446</f>
        <v>0</v>
      </c>
      <c r="N445" s="56">
        <f>N446</f>
        <v>0</v>
      </c>
      <c r="O445" s="56">
        <f>O446</f>
        <v>0</v>
      </c>
      <c r="P445" s="193">
        <f t="shared" si="119"/>
        <v>9615.9</v>
      </c>
    </row>
    <row r="446" spans="1:16" ht="18">
      <c r="A446" s="78" t="s">
        <v>120</v>
      </c>
      <c r="B446" s="52" t="s">
        <v>100</v>
      </c>
      <c r="C446" s="52">
        <v>10</v>
      </c>
      <c r="D446" s="52" t="s">
        <v>71</v>
      </c>
      <c r="E446" s="52" t="s">
        <v>343</v>
      </c>
      <c r="F446" s="52" t="s">
        <v>153</v>
      </c>
      <c r="G446" s="52" t="s">
        <v>104</v>
      </c>
      <c r="H446" s="58">
        <v>9615.9</v>
      </c>
      <c r="I446" s="58">
        <v>0</v>
      </c>
      <c r="J446" s="192">
        <f t="shared" si="118"/>
        <v>9615.9</v>
      </c>
      <c r="K446" s="58">
        <v>9615.9</v>
      </c>
      <c r="L446" s="58">
        <v>0</v>
      </c>
      <c r="M446" s="58">
        <v>0</v>
      </c>
      <c r="N446" s="58">
        <v>0</v>
      </c>
      <c r="O446" s="58">
        <v>0</v>
      </c>
      <c r="P446" s="197">
        <f t="shared" si="119"/>
        <v>9615.9</v>
      </c>
    </row>
    <row r="447" spans="1:16" ht="30">
      <c r="A447" s="76" t="s">
        <v>233</v>
      </c>
      <c r="B447" s="51" t="s">
        <v>100</v>
      </c>
      <c r="C447" s="51">
        <v>10</v>
      </c>
      <c r="D447" s="51" t="s">
        <v>71</v>
      </c>
      <c r="E447" s="51" t="s">
        <v>343</v>
      </c>
      <c r="F447" s="51" t="s">
        <v>155</v>
      </c>
      <c r="G447" s="51"/>
      <c r="H447" s="56">
        <f>H448</f>
        <v>2655</v>
      </c>
      <c r="I447" s="56">
        <f>I448</f>
        <v>0</v>
      </c>
      <c r="J447" s="191">
        <f t="shared" si="118"/>
        <v>2655</v>
      </c>
      <c r="K447" s="56">
        <f>K448</f>
        <v>2655</v>
      </c>
      <c r="L447" s="56">
        <f>L448</f>
        <v>0</v>
      </c>
      <c r="M447" s="56">
        <f>M448</f>
        <v>0</v>
      </c>
      <c r="N447" s="56">
        <f>N448</f>
        <v>0</v>
      </c>
      <c r="O447" s="56">
        <f>O448</f>
        <v>0</v>
      </c>
      <c r="P447" s="193">
        <f t="shared" si="119"/>
        <v>2655</v>
      </c>
    </row>
    <row r="448" spans="1:16" ht="18">
      <c r="A448" s="78" t="s">
        <v>120</v>
      </c>
      <c r="B448" s="52" t="s">
        <v>100</v>
      </c>
      <c r="C448" s="52">
        <v>10</v>
      </c>
      <c r="D448" s="52" t="s">
        <v>71</v>
      </c>
      <c r="E448" s="52" t="s">
        <v>343</v>
      </c>
      <c r="F448" s="52" t="s">
        <v>155</v>
      </c>
      <c r="G448" s="52" t="s">
        <v>104</v>
      </c>
      <c r="H448" s="58">
        <v>2655</v>
      </c>
      <c r="I448" s="58">
        <v>0</v>
      </c>
      <c r="J448" s="192">
        <f t="shared" si="118"/>
        <v>2655</v>
      </c>
      <c r="K448" s="58">
        <v>2655</v>
      </c>
      <c r="L448" s="58">
        <v>0</v>
      </c>
      <c r="M448" s="58">
        <v>0</v>
      </c>
      <c r="N448" s="58">
        <v>0</v>
      </c>
      <c r="O448" s="58">
        <v>0</v>
      </c>
      <c r="P448" s="197">
        <f t="shared" si="119"/>
        <v>2655</v>
      </c>
    </row>
    <row r="449" spans="1:16" ht="270">
      <c r="A449" s="77" t="s">
        <v>472</v>
      </c>
      <c r="B449" s="52" t="s">
        <v>100</v>
      </c>
      <c r="C449" s="52" t="s">
        <v>82</v>
      </c>
      <c r="D449" s="52" t="s">
        <v>71</v>
      </c>
      <c r="E449" s="51" t="s">
        <v>342</v>
      </c>
      <c r="F449" s="51"/>
      <c r="G449" s="51"/>
      <c r="H449" s="56">
        <f aca="true" t="shared" si="134" ref="H449:I451">H450</f>
        <v>200</v>
      </c>
      <c r="I449" s="56">
        <f t="shared" si="134"/>
        <v>0</v>
      </c>
      <c r="J449" s="191">
        <f t="shared" si="118"/>
        <v>200</v>
      </c>
      <c r="K449" s="56">
        <f aca="true" t="shared" si="135" ref="K449:O451">K450</f>
        <v>200</v>
      </c>
      <c r="L449" s="56">
        <f t="shared" si="135"/>
        <v>0</v>
      </c>
      <c r="M449" s="56">
        <f t="shared" si="135"/>
        <v>0</v>
      </c>
      <c r="N449" s="56">
        <f t="shared" si="135"/>
        <v>0</v>
      </c>
      <c r="O449" s="56">
        <f t="shared" si="135"/>
        <v>0</v>
      </c>
      <c r="P449" s="193">
        <f t="shared" si="119"/>
        <v>200</v>
      </c>
    </row>
    <row r="450" spans="1:16" ht="30">
      <c r="A450" s="76" t="s">
        <v>152</v>
      </c>
      <c r="B450" s="51" t="s">
        <v>100</v>
      </c>
      <c r="C450" s="51">
        <v>10</v>
      </c>
      <c r="D450" s="51" t="s">
        <v>71</v>
      </c>
      <c r="E450" s="51" t="s">
        <v>342</v>
      </c>
      <c r="F450" s="51" t="s">
        <v>151</v>
      </c>
      <c r="G450" s="51"/>
      <c r="H450" s="56">
        <f t="shared" si="134"/>
        <v>200</v>
      </c>
      <c r="I450" s="56">
        <f t="shared" si="134"/>
        <v>0</v>
      </c>
      <c r="J450" s="191">
        <f t="shared" si="118"/>
        <v>200</v>
      </c>
      <c r="K450" s="56">
        <f t="shared" si="135"/>
        <v>200</v>
      </c>
      <c r="L450" s="56">
        <f t="shared" si="135"/>
        <v>0</v>
      </c>
      <c r="M450" s="56">
        <f t="shared" si="135"/>
        <v>0</v>
      </c>
      <c r="N450" s="56">
        <f t="shared" si="135"/>
        <v>0</v>
      </c>
      <c r="O450" s="56">
        <f t="shared" si="135"/>
        <v>0</v>
      </c>
      <c r="P450" s="193">
        <f t="shared" si="119"/>
        <v>200</v>
      </c>
    </row>
    <row r="451" spans="1:16" ht="30">
      <c r="A451" s="76" t="s">
        <v>233</v>
      </c>
      <c r="B451" s="51" t="s">
        <v>100</v>
      </c>
      <c r="C451" s="51">
        <v>10</v>
      </c>
      <c r="D451" s="51" t="s">
        <v>71</v>
      </c>
      <c r="E451" s="51" t="s">
        <v>342</v>
      </c>
      <c r="F451" s="51" t="s">
        <v>155</v>
      </c>
      <c r="G451" s="51"/>
      <c r="H451" s="56">
        <f t="shared" si="134"/>
        <v>200</v>
      </c>
      <c r="I451" s="56">
        <f t="shared" si="134"/>
        <v>0</v>
      </c>
      <c r="J451" s="191">
        <f t="shared" si="118"/>
        <v>200</v>
      </c>
      <c r="K451" s="56">
        <f t="shared" si="135"/>
        <v>200</v>
      </c>
      <c r="L451" s="56">
        <f t="shared" si="135"/>
        <v>0</v>
      </c>
      <c r="M451" s="56">
        <f t="shared" si="135"/>
        <v>0</v>
      </c>
      <c r="N451" s="56">
        <f t="shared" si="135"/>
        <v>0</v>
      </c>
      <c r="O451" s="56">
        <f t="shared" si="135"/>
        <v>0</v>
      </c>
      <c r="P451" s="193">
        <f t="shared" si="119"/>
        <v>200</v>
      </c>
    </row>
    <row r="452" spans="1:16" ht="18">
      <c r="A452" s="78" t="s">
        <v>120</v>
      </c>
      <c r="B452" s="52" t="s">
        <v>100</v>
      </c>
      <c r="C452" s="52">
        <v>10</v>
      </c>
      <c r="D452" s="52" t="s">
        <v>71</v>
      </c>
      <c r="E452" s="52" t="s">
        <v>342</v>
      </c>
      <c r="F452" s="52" t="s">
        <v>155</v>
      </c>
      <c r="G452" s="52" t="s">
        <v>104</v>
      </c>
      <c r="H452" s="58">
        <v>200</v>
      </c>
      <c r="I452" s="58">
        <v>0</v>
      </c>
      <c r="J452" s="192">
        <f t="shared" si="118"/>
        <v>200</v>
      </c>
      <c r="K452" s="58">
        <v>200</v>
      </c>
      <c r="L452" s="58">
        <v>0</v>
      </c>
      <c r="M452" s="58">
        <v>0</v>
      </c>
      <c r="N452" s="58">
        <v>0</v>
      </c>
      <c r="O452" s="58">
        <v>0</v>
      </c>
      <c r="P452" s="197">
        <f t="shared" si="119"/>
        <v>200</v>
      </c>
    </row>
    <row r="453" spans="1:16" ht="105">
      <c r="A453" s="115" t="s">
        <v>340</v>
      </c>
      <c r="B453" s="51" t="s">
        <v>100</v>
      </c>
      <c r="C453" s="51" t="s">
        <v>82</v>
      </c>
      <c r="D453" s="51" t="s">
        <v>71</v>
      </c>
      <c r="E453" s="51" t="s">
        <v>341</v>
      </c>
      <c r="F453" s="51"/>
      <c r="G453" s="51"/>
      <c r="H453" s="56">
        <f aca="true" t="shared" si="136" ref="H453:O455">H454</f>
        <v>250</v>
      </c>
      <c r="I453" s="56">
        <f t="shared" si="136"/>
        <v>0</v>
      </c>
      <c r="J453" s="191">
        <f t="shared" si="118"/>
        <v>250</v>
      </c>
      <c r="K453" s="56">
        <f t="shared" si="136"/>
        <v>250</v>
      </c>
      <c r="L453" s="56">
        <f t="shared" si="136"/>
        <v>0</v>
      </c>
      <c r="M453" s="56">
        <f t="shared" si="136"/>
        <v>0</v>
      </c>
      <c r="N453" s="56">
        <f t="shared" si="136"/>
        <v>0</v>
      </c>
      <c r="O453" s="56">
        <f t="shared" si="136"/>
        <v>0</v>
      </c>
      <c r="P453" s="193">
        <f t="shared" si="119"/>
        <v>250</v>
      </c>
    </row>
    <row r="454" spans="1:16" ht="30">
      <c r="A454" s="76" t="s">
        <v>152</v>
      </c>
      <c r="B454" s="51" t="s">
        <v>100</v>
      </c>
      <c r="C454" s="51">
        <v>10</v>
      </c>
      <c r="D454" s="51" t="s">
        <v>71</v>
      </c>
      <c r="E454" s="51" t="s">
        <v>341</v>
      </c>
      <c r="F454" s="51" t="s">
        <v>151</v>
      </c>
      <c r="G454" s="51"/>
      <c r="H454" s="56">
        <f t="shared" si="136"/>
        <v>250</v>
      </c>
      <c r="I454" s="56">
        <f t="shared" si="136"/>
        <v>0</v>
      </c>
      <c r="J454" s="191">
        <f t="shared" si="118"/>
        <v>250</v>
      </c>
      <c r="K454" s="56">
        <f t="shared" si="136"/>
        <v>250</v>
      </c>
      <c r="L454" s="56">
        <f t="shared" si="136"/>
        <v>0</v>
      </c>
      <c r="M454" s="56">
        <f t="shared" si="136"/>
        <v>0</v>
      </c>
      <c r="N454" s="56">
        <f t="shared" si="136"/>
        <v>0</v>
      </c>
      <c r="O454" s="56">
        <f t="shared" si="136"/>
        <v>0</v>
      </c>
      <c r="P454" s="193">
        <f t="shared" si="119"/>
        <v>250</v>
      </c>
    </row>
    <row r="455" spans="1:16" ht="30">
      <c r="A455" s="76" t="s">
        <v>154</v>
      </c>
      <c r="B455" s="51" t="s">
        <v>100</v>
      </c>
      <c r="C455" s="51">
        <v>10</v>
      </c>
      <c r="D455" s="51" t="s">
        <v>71</v>
      </c>
      <c r="E455" s="51" t="s">
        <v>341</v>
      </c>
      <c r="F455" s="51" t="s">
        <v>153</v>
      </c>
      <c r="G455" s="51"/>
      <c r="H455" s="56">
        <f>H456</f>
        <v>250</v>
      </c>
      <c r="I455" s="56">
        <f>I456</f>
        <v>0</v>
      </c>
      <c r="J455" s="191">
        <f t="shared" si="118"/>
        <v>250</v>
      </c>
      <c r="K455" s="56">
        <f t="shared" si="136"/>
        <v>250</v>
      </c>
      <c r="L455" s="56">
        <f t="shared" si="136"/>
        <v>0</v>
      </c>
      <c r="M455" s="56">
        <f t="shared" si="136"/>
        <v>0</v>
      </c>
      <c r="N455" s="56">
        <f t="shared" si="136"/>
        <v>0</v>
      </c>
      <c r="O455" s="56">
        <f t="shared" si="136"/>
        <v>0</v>
      </c>
      <c r="P455" s="193">
        <f t="shared" si="119"/>
        <v>250</v>
      </c>
    </row>
    <row r="456" spans="1:16" ht="18">
      <c r="A456" s="78" t="s">
        <v>120</v>
      </c>
      <c r="B456" s="52" t="s">
        <v>100</v>
      </c>
      <c r="C456" s="52">
        <v>10</v>
      </c>
      <c r="D456" s="52" t="s">
        <v>71</v>
      </c>
      <c r="E456" s="52" t="s">
        <v>341</v>
      </c>
      <c r="F456" s="52" t="s">
        <v>153</v>
      </c>
      <c r="G456" s="52" t="s">
        <v>104</v>
      </c>
      <c r="H456" s="58">
        <v>250</v>
      </c>
      <c r="I456" s="58">
        <v>0</v>
      </c>
      <c r="J456" s="192">
        <f t="shared" si="118"/>
        <v>250</v>
      </c>
      <c r="K456" s="58">
        <v>250</v>
      </c>
      <c r="L456" s="58">
        <v>0</v>
      </c>
      <c r="M456" s="58">
        <v>0</v>
      </c>
      <c r="N456" s="58">
        <v>0</v>
      </c>
      <c r="O456" s="58">
        <v>0</v>
      </c>
      <c r="P456" s="197">
        <f t="shared" si="119"/>
        <v>250</v>
      </c>
    </row>
    <row r="457" spans="1:16" ht="28.5">
      <c r="A457" s="79" t="s">
        <v>67</v>
      </c>
      <c r="B457" s="53" t="s">
        <v>100</v>
      </c>
      <c r="C457" s="53" t="s">
        <v>82</v>
      </c>
      <c r="D457" s="53" t="s">
        <v>76</v>
      </c>
      <c r="E457" s="53"/>
      <c r="F457" s="53" t="s">
        <v>89</v>
      </c>
      <c r="G457" s="53"/>
      <c r="H457" s="55">
        <f>H458</f>
        <v>2425</v>
      </c>
      <c r="I457" s="55">
        <f>I458</f>
        <v>0</v>
      </c>
      <c r="J457" s="190">
        <f t="shared" si="118"/>
        <v>2425</v>
      </c>
      <c r="K457" s="55">
        <f aca="true" t="shared" si="137" ref="K457:O458">K458</f>
        <v>2425</v>
      </c>
      <c r="L457" s="55">
        <f t="shared" si="137"/>
        <v>0</v>
      </c>
      <c r="M457" s="55">
        <f t="shared" si="137"/>
        <v>0</v>
      </c>
      <c r="N457" s="55">
        <f t="shared" si="137"/>
        <v>0</v>
      </c>
      <c r="O457" s="55">
        <f t="shared" si="137"/>
        <v>0</v>
      </c>
      <c r="P457" s="113">
        <f t="shared" si="119"/>
        <v>2425</v>
      </c>
    </row>
    <row r="458" spans="1:16" ht="18">
      <c r="A458" s="76" t="s">
        <v>37</v>
      </c>
      <c r="B458" s="51" t="s">
        <v>100</v>
      </c>
      <c r="C458" s="51" t="s">
        <v>82</v>
      </c>
      <c r="D458" s="51" t="s">
        <v>76</v>
      </c>
      <c r="E458" s="51" t="s">
        <v>283</v>
      </c>
      <c r="F458" s="51"/>
      <c r="G458" s="51"/>
      <c r="H458" s="56">
        <f>H459</f>
        <v>2425</v>
      </c>
      <c r="I458" s="56">
        <f>I459</f>
        <v>0</v>
      </c>
      <c r="J458" s="191">
        <f t="shared" si="118"/>
        <v>2425</v>
      </c>
      <c r="K458" s="56">
        <f t="shared" si="137"/>
        <v>2425</v>
      </c>
      <c r="L458" s="56">
        <f t="shared" si="137"/>
        <v>0</v>
      </c>
      <c r="M458" s="56">
        <f t="shared" si="137"/>
        <v>0</v>
      </c>
      <c r="N458" s="56">
        <f t="shared" si="137"/>
        <v>0</v>
      </c>
      <c r="O458" s="56">
        <f t="shared" si="137"/>
        <v>0</v>
      </c>
      <c r="P458" s="193">
        <f t="shared" si="119"/>
        <v>2425</v>
      </c>
    </row>
    <row r="459" spans="1:16" ht="45">
      <c r="A459" s="76" t="s">
        <v>40</v>
      </c>
      <c r="B459" s="51" t="s">
        <v>100</v>
      </c>
      <c r="C459" s="51">
        <v>10</v>
      </c>
      <c r="D459" s="51" t="s">
        <v>76</v>
      </c>
      <c r="E459" s="51" t="s">
        <v>339</v>
      </c>
      <c r="F459" s="51"/>
      <c r="G459" s="51"/>
      <c r="H459" s="56">
        <f>H460+H463</f>
        <v>2425</v>
      </c>
      <c r="I459" s="56">
        <f>I460+I463</f>
        <v>0</v>
      </c>
      <c r="J459" s="191">
        <f aca="true" t="shared" si="138" ref="J459:J465">H459+I459</f>
        <v>2425</v>
      </c>
      <c r="K459" s="56">
        <f>K460+K463</f>
        <v>2425</v>
      </c>
      <c r="L459" s="56">
        <f>L460+L463</f>
        <v>0</v>
      </c>
      <c r="M459" s="56">
        <f>M460+M463</f>
        <v>0</v>
      </c>
      <c r="N459" s="56">
        <f>N460+N463</f>
        <v>0</v>
      </c>
      <c r="O459" s="56">
        <f>O460+O463</f>
        <v>0</v>
      </c>
      <c r="P459" s="193">
        <f aca="true" t="shared" si="139" ref="P459:P465">K459+O459</f>
        <v>2425</v>
      </c>
    </row>
    <row r="460" spans="1:16" ht="90">
      <c r="A460" s="76" t="s">
        <v>267</v>
      </c>
      <c r="B460" s="51" t="s">
        <v>100</v>
      </c>
      <c r="C460" s="51" t="s">
        <v>82</v>
      </c>
      <c r="D460" s="51" t="s">
        <v>76</v>
      </c>
      <c r="E460" s="51" t="s">
        <v>339</v>
      </c>
      <c r="F460" s="51" t="s">
        <v>133</v>
      </c>
      <c r="G460" s="51"/>
      <c r="H460" s="56">
        <f>H461</f>
        <v>2102</v>
      </c>
      <c r="I460" s="56">
        <f>I461</f>
        <v>0</v>
      </c>
      <c r="J460" s="191">
        <f t="shared" si="138"/>
        <v>2102</v>
      </c>
      <c r="K460" s="56">
        <f aca="true" t="shared" si="140" ref="K460:O461">K461</f>
        <v>2102</v>
      </c>
      <c r="L460" s="57">
        <f t="shared" si="140"/>
        <v>0</v>
      </c>
      <c r="M460" s="57">
        <f t="shared" si="140"/>
        <v>0</v>
      </c>
      <c r="N460" s="57">
        <f t="shared" si="140"/>
        <v>0</v>
      </c>
      <c r="O460" s="56">
        <f t="shared" si="140"/>
        <v>0</v>
      </c>
      <c r="P460" s="193">
        <f t="shared" si="139"/>
        <v>2102</v>
      </c>
    </row>
    <row r="461" spans="1:16" ht="30">
      <c r="A461" s="76" t="s">
        <v>137</v>
      </c>
      <c r="B461" s="51" t="s">
        <v>100</v>
      </c>
      <c r="C461" s="51">
        <v>10</v>
      </c>
      <c r="D461" s="51" t="s">
        <v>76</v>
      </c>
      <c r="E461" s="51" t="s">
        <v>339</v>
      </c>
      <c r="F461" s="51" t="s">
        <v>134</v>
      </c>
      <c r="G461" s="51"/>
      <c r="H461" s="56">
        <f>H462</f>
        <v>2102</v>
      </c>
      <c r="I461" s="56">
        <f>I462</f>
        <v>0</v>
      </c>
      <c r="J461" s="191">
        <f t="shared" si="138"/>
        <v>2102</v>
      </c>
      <c r="K461" s="56">
        <f t="shared" si="140"/>
        <v>2102</v>
      </c>
      <c r="L461" s="57">
        <f t="shared" si="140"/>
        <v>0</v>
      </c>
      <c r="M461" s="57">
        <f t="shared" si="140"/>
        <v>0</v>
      </c>
      <c r="N461" s="57">
        <f t="shared" si="140"/>
        <v>0</v>
      </c>
      <c r="O461" s="56">
        <f t="shared" si="140"/>
        <v>0</v>
      </c>
      <c r="P461" s="193">
        <f t="shared" si="139"/>
        <v>2102</v>
      </c>
    </row>
    <row r="462" spans="1:16" ht="18">
      <c r="A462" s="78" t="s">
        <v>120</v>
      </c>
      <c r="B462" s="52" t="s">
        <v>100</v>
      </c>
      <c r="C462" s="52">
        <v>10</v>
      </c>
      <c r="D462" s="52" t="s">
        <v>76</v>
      </c>
      <c r="E462" s="52" t="s">
        <v>339</v>
      </c>
      <c r="F462" s="52" t="s">
        <v>134</v>
      </c>
      <c r="G462" s="52" t="s">
        <v>104</v>
      </c>
      <c r="H462" s="58">
        <v>2102</v>
      </c>
      <c r="I462" s="58">
        <v>0</v>
      </c>
      <c r="J462" s="192">
        <f t="shared" si="138"/>
        <v>2102</v>
      </c>
      <c r="K462" s="58">
        <v>2102</v>
      </c>
      <c r="L462" s="58">
        <v>0</v>
      </c>
      <c r="M462" s="58">
        <v>0</v>
      </c>
      <c r="N462" s="58">
        <v>0</v>
      </c>
      <c r="O462" s="58">
        <v>0</v>
      </c>
      <c r="P462" s="197">
        <f t="shared" si="139"/>
        <v>2102</v>
      </c>
    </row>
    <row r="463" spans="1:16" ht="30">
      <c r="A463" s="76" t="s">
        <v>135</v>
      </c>
      <c r="B463" s="51" t="s">
        <v>100</v>
      </c>
      <c r="C463" s="51">
        <v>10</v>
      </c>
      <c r="D463" s="51" t="s">
        <v>76</v>
      </c>
      <c r="E463" s="51" t="s">
        <v>339</v>
      </c>
      <c r="F463" s="51" t="s">
        <v>136</v>
      </c>
      <c r="G463" s="51"/>
      <c r="H463" s="56">
        <f>H464</f>
        <v>323</v>
      </c>
      <c r="I463" s="56">
        <f>I464</f>
        <v>0</v>
      </c>
      <c r="J463" s="191">
        <f t="shared" si="138"/>
        <v>323</v>
      </c>
      <c r="K463" s="56">
        <f aca="true" t="shared" si="141" ref="K463:O464">K464</f>
        <v>323</v>
      </c>
      <c r="L463" s="57">
        <f t="shared" si="141"/>
        <v>0</v>
      </c>
      <c r="M463" s="57">
        <f t="shared" si="141"/>
        <v>0</v>
      </c>
      <c r="N463" s="57">
        <f t="shared" si="141"/>
        <v>0</v>
      </c>
      <c r="O463" s="56">
        <f t="shared" si="141"/>
        <v>0</v>
      </c>
      <c r="P463" s="193">
        <f t="shared" si="139"/>
        <v>323</v>
      </c>
    </row>
    <row r="464" spans="1:16" ht="30">
      <c r="A464" s="77" t="s">
        <v>139</v>
      </c>
      <c r="B464" s="51" t="s">
        <v>100</v>
      </c>
      <c r="C464" s="51">
        <v>10</v>
      </c>
      <c r="D464" s="51" t="s">
        <v>76</v>
      </c>
      <c r="E464" s="51" t="s">
        <v>339</v>
      </c>
      <c r="F464" s="51" t="s">
        <v>138</v>
      </c>
      <c r="G464" s="51"/>
      <c r="H464" s="56">
        <f>H465</f>
        <v>323</v>
      </c>
      <c r="I464" s="56">
        <f>I465</f>
        <v>0</v>
      </c>
      <c r="J464" s="191">
        <f t="shared" si="138"/>
        <v>323</v>
      </c>
      <c r="K464" s="56">
        <f t="shared" si="141"/>
        <v>323</v>
      </c>
      <c r="L464" s="57">
        <f t="shared" si="141"/>
        <v>0</v>
      </c>
      <c r="M464" s="57">
        <f t="shared" si="141"/>
        <v>0</v>
      </c>
      <c r="N464" s="57">
        <f t="shared" si="141"/>
        <v>0</v>
      </c>
      <c r="O464" s="56">
        <f t="shared" si="141"/>
        <v>0</v>
      </c>
      <c r="P464" s="193">
        <f t="shared" si="139"/>
        <v>323</v>
      </c>
    </row>
    <row r="465" spans="1:16" ht="18">
      <c r="A465" s="78" t="s">
        <v>120</v>
      </c>
      <c r="B465" s="52" t="s">
        <v>100</v>
      </c>
      <c r="C465" s="52">
        <v>10</v>
      </c>
      <c r="D465" s="52" t="s">
        <v>76</v>
      </c>
      <c r="E465" s="52" t="s">
        <v>339</v>
      </c>
      <c r="F465" s="52" t="s">
        <v>138</v>
      </c>
      <c r="G465" s="52" t="s">
        <v>104</v>
      </c>
      <c r="H465" s="58">
        <v>323</v>
      </c>
      <c r="I465" s="58">
        <v>0</v>
      </c>
      <c r="J465" s="192">
        <f t="shared" si="138"/>
        <v>323</v>
      </c>
      <c r="K465" s="58">
        <v>323</v>
      </c>
      <c r="L465" s="59">
        <v>0</v>
      </c>
      <c r="M465" s="59">
        <v>0</v>
      </c>
      <c r="N465" s="59">
        <v>0</v>
      </c>
      <c r="O465" s="58">
        <v>0</v>
      </c>
      <c r="P465" s="197">
        <f t="shared" si="139"/>
        <v>323</v>
      </c>
    </row>
    <row r="466" spans="1:16" ht="43.5">
      <c r="A466" s="82" t="s">
        <v>3</v>
      </c>
      <c r="B466" s="53" t="s">
        <v>4</v>
      </c>
      <c r="C466" s="53"/>
      <c r="D466" s="53"/>
      <c r="E466" s="53"/>
      <c r="F466" s="53"/>
      <c r="G466" s="53"/>
      <c r="H466" s="55">
        <f>H469+H486</f>
        <v>0</v>
      </c>
      <c r="I466" s="55">
        <f>I469+I486</f>
        <v>52000.1</v>
      </c>
      <c r="J466" s="55">
        <f>H466+I466</f>
        <v>52000.1</v>
      </c>
      <c r="K466" s="55">
        <f>K469+K486</f>
        <v>0</v>
      </c>
      <c r="L466" s="54"/>
      <c r="M466" s="54"/>
      <c r="N466" s="54"/>
      <c r="O466" s="55">
        <f>O469+O486</f>
        <v>27550.1</v>
      </c>
      <c r="P466" s="113">
        <f>K466+O466</f>
        <v>27550.1</v>
      </c>
    </row>
    <row r="467" spans="1:16" ht="18">
      <c r="A467" s="79" t="s">
        <v>119</v>
      </c>
      <c r="B467" s="53" t="s">
        <v>4</v>
      </c>
      <c r="C467" s="53"/>
      <c r="D467" s="53"/>
      <c r="E467" s="53"/>
      <c r="F467" s="53"/>
      <c r="G467" s="53" t="s">
        <v>103</v>
      </c>
      <c r="H467" s="113">
        <f>H476+H485+H491+H498+H503+H508+H514+H520+H526+H529</f>
        <v>0</v>
      </c>
      <c r="I467" s="113">
        <f>I476+I485+I491+I498+I503+I508+I514+I520+I526+I529</f>
        <v>27000.1</v>
      </c>
      <c r="J467" s="55">
        <f>H467+I467</f>
        <v>27000.1</v>
      </c>
      <c r="K467" s="113">
        <f>K476+K485+K491+K498+K503+K508+K514+K520+K526+K529</f>
        <v>0</v>
      </c>
      <c r="L467" s="54"/>
      <c r="M467" s="54"/>
      <c r="N467" s="54"/>
      <c r="O467" s="113">
        <f>O476+O485+O491+O498+O503+O508+O514+O520+O526+O529</f>
        <v>27550.1</v>
      </c>
      <c r="P467" s="113">
        <f>K467+O467</f>
        <v>27550.1</v>
      </c>
    </row>
    <row r="468" spans="1:16" ht="18">
      <c r="A468" s="79" t="s">
        <v>120</v>
      </c>
      <c r="B468" s="53" t="s">
        <v>4</v>
      </c>
      <c r="C468" s="53"/>
      <c r="D468" s="53"/>
      <c r="E468" s="53"/>
      <c r="F468" s="53"/>
      <c r="G468" s="53" t="s">
        <v>104</v>
      </c>
      <c r="H468" s="55">
        <f>H481</f>
        <v>0</v>
      </c>
      <c r="I468" s="55">
        <f>I481</f>
        <v>25000</v>
      </c>
      <c r="J468" s="55">
        <f>H468+I468</f>
        <v>25000</v>
      </c>
      <c r="K468" s="55">
        <f>K481</f>
        <v>0</v>
      </c>
      <c r="L468" s="55"/>
      <c r="M468" s="55"/>
      <c r="N468" s="55"/>
      <c r="O468" s="55">
        <f>O481</f>
        <v>0</v>
      </c>
      <c r="P468" s="113">
        <f>K468+O468</f>
        <v>0</v>
      </c>
    </row>
    <row r="469" spans="1:16" ht="18">
      <c r="A469" s="79" t="s">
        <v>55</v>
      </c>
      <c r="B469" s="53" t="s">
        <v>4</v>
      </c>
      <c r="C469" s="53" t="s">
        <v>71</v>
      </c>
      <c r="D469" s="53"/>
      <c r="E469" s="53"/>
      <c r="F469" s="53"/>
      <c r="G469" s="53"/>
      <c r="H469" s="55">
        <f>H470</f>
        <v>0</v>
      </c>
      <c r="I469" s="55">
        <f>I470</f>
        <v>28798.5</v>
      </c>
      <c r="J469" s="55">
        <f>H469+I469</f>
        <v>28798.5</v>
      </c>
      <c r="K469" s="55">
        <f aca="true" t="shared" si="142" ref="K469:O470">K470</f>
        <v>0</v>
      </c>
      <c r="L469" s="55">
        <f t="shared" si="142"/>
        <v>0</v>
      </c>
      <c r="M469" s="55">
        <f t="shared" si="142"/>
        <v>0</v>
      </c>
      <c r="N469" s="55">
        <f t="shared" si="142"/>
        <v>0</v>
      </c>
      <c r="O469" s="55">
        <f t="shared" si="142"/>
        <v>3798.5</v>
      </c>
      <c r="P469" s="113">
        <f>K469+O469</f>
        <v>3798.5</v>
      </c>
    </row>
    <row r="470" spans="1:16" ht="18">
      <c r="A470" s="79" t="s">
        <v>122</v>
      </c>
      <c r="B470" s="53" t="s">
        <v>4</v>
      </c>
      <c r="C470" s="53" t="s">
        <v>71</v>
      </c>
      <c r="D470" s="53" t="s">
        <v>70</v>
      </c>
      <c r="E470" s="53"/>
      <c r="F470" s="53"/>
      <c r="G470" s="53"/>
      <c r="H470" s="55">
        <f>H471</f>
        <v>0</v>
      </c>
      <c r="I470" s="55">
        <f>I471</f>
        <v>28798.5</v>
      </c>
      <c r="J470" s="55">
        <f>H470+I470</f>
        <v>28798.5</v>
      </c>
      <c r="K470" s="55">
        <f t="shared" si="142"/>
        <v>0</v>
      </c>
      <c r="L470" s="55">
        <f t="shared" si="142"/>
        <v>0</v>
      </c>
      <c r="M470" s="55">
        <f t="shared" si="142"/>
        <v>0</v>
      </c>
      <c r="N470" s="55">
        <f t="shared" si="142"/>
        <v>0</v>
      </c>
      <c r="O470" s="55">
        <f t="shared" si="142"/>
        <v>3798.5</v>
      </c>
      <c r="P470" s="113">
        <f>K470+O470</f>
        <v>3798.5</v>
      </c>
    </row>
    <row r="471" spans="1:16" ht="60">
      <c r="A471" s="77" t="s">
        <v>187</v>
      </c>
      <c r="B471" s="51" t="s">
        <v>4</v>
      </c>
      <c r="C471" s="51" t="s">
        <v>71</v>
      </c>
      <c r="D471" s="51" t="s">
        <v>70</v>
      </c>
      <c r="E471" s="51" t="s">
        <v>397</v>
      </c>
      <c r="F471" s="51"/>
      <c r="G471" s="51"/>
      <c r="H471" s="56">
        <f>H472+H477</f>
        <v>0</v>
      </c>
      <c r="I471" s="56">
        <f>I472+I477</f>
        <v>28798.5</v>
      </c>
      <c r="J471" s="56">
        <f aca="true" t="shared" si="143" ref="J471:J509">H471+I471</f>
        <v>28798.5</v>
      </c>
      <c r="K471" s="56">
        <f>K472+K477</f>
        <v>0</v>
      </c>
      <c r="L471" s="57"/>
      <c r="M471" s="57"/>
      <c r="N471" s="57"/>
      <c r="O471" s="56">
        <f>O472+O477</f>
        <v>3798.5</v>
      </c>
      <c r="P471" s="193">
        <f aca="true" t="shared" si="144" ref="P471:P509">K471+O471</f>
        <v>3798.5</v>
      </c>
    </row>
    <row r="472" spans="1:16" ht="30">
      <c r="A472" s="77" t="s">
        <v>195</v>
      </c>
      <c r="B472" s="51" t="s">
        <v>4</v>
      </c>
      <c r="C472" s="51" t="s">
        <v>71</v>
      </c>
      <c r="D472" s="51" t="s">
        <v>70</v>
      </c>
      <c r="E472" s="51" t="s">
        <v>196</v>
      </c>
      <c r="F472" s="51"/>
      <c r="G472" s="51"/>
      <c r="H472" s="56">
        <f aca="true" t="shared" si="145" ref="H472:I475">H473</f>
        <v>0</v>
      </c>
      <c r="I472" s="56">
        <f t="shared" si="145"/>
        <v>1020.7</v>
      </c>
      <c r="J472" s="191">
        <f t="shared" si="143"/>
        <v>1020.7</v>
      </c>
      <c r="K472" s="56">
        <f>K473</f>
        <v>0</v>
      </c>
      <c r="L472" s="56">
        <f>L473</f>
        <v>0</v>
      </c>
      <c r="M472" s="56">
        <f>M473</f>
        <v>0</v>
      </c>
      <c r="N472" s="56">
        <f>N473</f>
        <v>0</v>
      </c>
      <c r="O472" s="56">
        <f>O473</f>
        <v>1020.7</v>
      </c>
      <c r="P472" s="193">
        <f t="shared" si="144"/>
        <v>1020.7</v>
      </c>
    </row>
    <row r="473" spans="1:16" ht="18">
      <c r="A473" s="77" t="s">
        <v>312</v>
      </c>
      <c r="B473" s="51" t="s">
        <v>4</v>
      </c>
      <c r="C473" s="51" t="s">
        <v>71</v>
      </c>
      <c r="D473" s="51" t="s">
        <v>70</v>
      </c>
      <c r="E473" s="51" t="s">
        <v>197</v>
      </c>
      <c r="F473" s="51"/>
      <c r="G473" s="51"/>
      <c r="H473" s="56">
        <f t="shared" si="145"/>
        <v>0</v>
      </c>
      <c r="I473" s="56">
        <f t="shared" si="145"/>
        <v>1020.7</v>
      </c>
      <c r="J473" s="191">
        <f t="shared" si="143"/>
        <v>1020.7</v>
      </c>
      <c r="K473" s="56">
        <f>K474</f>
        <v>0</v>
      </c>
      <c r="L473" s="57"/>
      <c r="M473" s="57"/>
      <c r="N473" s="57"/>
      <c r="O473" s="56">
        <f>O474</f>
        <v>1020.7</v>
      </c>
      <c r="P473" s="193">
        <f t="shared" si="144"/>
        <v>1020.7</v>
      </c>
    </row>
    <row r="474" spans="1:16" ht="30">
      <c r="A474" s="76" t="s">
        <v>135</v>
      </c>
      <c r="B474" s="51" t="s">
        <v>4</v>
      </c>
      <c r="C474" s="51" t="s">
        <v>71</v>
      </c>
      <c r="D474" s="51" t="s">
        <v>70</v>
      </c>
      <c r="E474" s="51" t="s">
        <v>197</v>
      </c>
      <c r="F474" s="51" t="s">
        <v>136</v>
      </c>
      <c r="G474" s="51"/>
      <c r="H474" s="56">
        <f t="shared" si="145"/>
        <v>0</v>
      </c>
      <c r="I474" s="56">
        <f t="shared" si="145"/>
        <v>1020.7</v>
      </c>
      <c r="J474" s="191">
        <f t="shared" si="143"/>
        <v>1020.7</v>
      </c>
      <c r="K474" s="56">
        <f>K475</f>
        <v>0</v>
      </c>
      <c r="L474" s="57"/>
      <c r="M474" s="57"/>
      <c r="N474" s="57"/>
      <c r="O474" s="56">
        <f>O475</f>
        <v>1020.7</v>
      </c>
      <c r="P474" s="193">
        <f t="shared" si="144"/>
        <v>1020.7</v>
      </c>
    </row>
    <row r="475" spans="1:16" ht="30">
      <c r="A475" s="77" t="s">
        <v>139</v>
      </c>
      <c r="B475" s="51" t="s">
        <v>4</v>
      </c>
      <c r="C475" s="51" t="s">
        <v>71</v>
      </c>
      <c r="D475" s="51" t="s">
        <v>70</v>
      </c>
      <c r="E475" s="51" t="s">
        <v>197</v>
      </c>
      <c r="F475" s="51" t="s">
        <v>138</v>
      </c>
      <c r="G475" s="51"/>
      <c r="H475" s="56">
        <f t="shared" si="145"/>
        <v>0</v>
      </c>
      <c r="I475" s="56">
        <f t="shared" si="145"/>
        <v>1020.7</v>
      </c>
      <c r="J475" s="191">
        <f t="shared" si="143"/>
        <v>1020.7</v>
      </c>
      <c r="K475" s="56">
        <f>K476</f>
        <v>0</v>
      </c>
      <c r="L475" s="57"/>
      <c r="M475" s="57"/>
      <c r="N475" s="57"/>
      <c r="O475" s="56">
        <f>O476</f>
        <v>1020.7</v>
      </c>
      <c r="P475" s="193">
        <f t="shared" si="144"/>
        <v>1020.7</v>
      </c>
    </row>
    <row r="476" spans="1:16" ht="18">
      <c r="A476" s="80" t="s">
        <v>119</v>
      </c>
      <c r="B476" s="52" t="s">
        <v>4</v>
      </c>
      <c r="C476" s="52" t="s">
        <v>71</v>
      </c>
      <c r="D476" s="52" t="s">
        <v>70</v>
      </c>
      <c r="E476" s="52" t="s">
        <v>197</v>
      </c>
      <c r="F476" s="52" t="s">
        <v>138</v>
      </c>
      <c r="G476" s="52" t="s">
        <v>103</v>
      </c>
      <c r="H476" s="58">
        <v>0</v>
      </c>
      <c r="I476" s="58">
        <v>1020.7</v>
      </c>
      <c r="J476" s="192">
        <f t="shared" si="143"/>
        <v>1020.7</v>
      </c>
      <c r="K476" s="58">
        <v>0</v>
      </c>
      <c r="L476" s="59"/>
      <c r="M476" s="59"/>
      <c r="N476" s="59"/>
      <c r="O476" s="58">
        <v>1020.7</v>
      </c>
      <c r="P476" s="197">
        <f t="shared" si="144"/>
        <v>1020.7</v>
      </c>
    </row>
    <row r="477" spans="1:16" ht="45">
      <c r="A477" s="77" t="s">
        <v>398</v>
      </c>
      <c r="B477" s="51" t="s">
        <v>4</v>
      </c>
      <c r="C477" s="51" t="s">
        <v>71</v>
      </c>
      <c r="D477" s="51" t="s">
        <v>70</v>
      </c>
      <c r="E477" s="51" t="s">
        <v>198</v>
      </c>
      <c r="F477" s="51"/>
      <c r="G477" s="51"/>
      <c r="H477" s="56">
        <f>H478+H482</f>
        <v>0</v>
      </c>
      <c r="I477" s="56">
        <f>I478+I482</f>
        <v>27777.8</v>
      </c>
      <c r="J477" s="191">
        <f t="shared" si="143"/>
        <v>27777.8</v>
      </c>
      <c r="K477" s="56">
        <f>K478+K482</f>
        <v>0</v>
      </c>
      <c r="L477" s="57"/>
      <c r="M477" s="57"/>
      <c r="N477" s="57"/>
      <c r="O477" s="56">
        <f>O478+O482</f>
        <v>2777.8</v>
      </c>
      <c r="P477" s="193">
        <f t="shared" si="144"/>
        <v>2777.8</v>
      </c>
    </row>
    <row r="478" spans="1:16" ht="18">
      <c r="A478" s="77" t="s">
        <v>312</v>
      </c>
      <c r="B478" s="51" t="s">
        <v>4</v>
      </c>
      <c r="C478" s="51" t="s">
        <v>71</v>
      </c>
      <c r="D478" s="51" t="s">
        <v>70</v>
      </c>
      <c r="E478" s="51" t="s">
        <v>7</v>
      </c>
      <c r="F478" s="51"/>
      <c r="G478" s="51"/>
      <c r="H478" s="56">
        <f aca="true" t="shared" si="146" ref="H478:I480">H479</f>
        <v>0</v>
      </c>
      <c r="I478" s="56">
        <f t="shared" si="146"/>
        <v>25000</v>
      </c>
      <c r="J478" s="191">
        <f t="shared" si="143"/>
        <v>25000</v>
      </c>
      <c r="K478" s="56">
        <f>K479</f>
        <v>0</v>
      </c>
      <c r="L478" s="57"/>
      <c r="M478" s="57"/>
      <c r="N478" s="57"/>
      <c r="O478" s="56">
        <f>O479</f>
        <v>0</v>
      </c>
      <c r="P478" s="193">
        <f t="shared" si="144"/>
        <v>0</v>
      </c>
    </row>
    <row r="479" spans="1:16" ht="30">
      <c r="A479" s="76" t="s">
        <v>135</v>
      </c>
      <c r="B479" s="51" t="s">
        <v>4</v>
      </c>
      <c r="C479" s="51" t="s">
        <v>71</v>
      </c>
      <c r="D479" s="51" t="s">
        <v>70</v>
      </c>
      <c r="E479" s="51" t="s">
        <v>7</v>
      </c>
      <c r="F479" s="51" t="s">
        <v>136</v>
      </c>
      <c r="G479" s="51"/>
      <c r="H479" s="56">
        <f t="shared" si="146"/>
        <v>0</v>
      </c>
      <c r="I479" s="56">
        <f t="shared" si="146"/>
        <v>25000</v>
      </c>
      <c r="J479" s="191">
        <f t="shared" si="143"/>
        <v>25000</v>
      </c>
      <c r="K479" s="56">
        <f>K480</f>
        <v>0</v>
      </c>
      <c r="L479" s="57"/>
      <c r="M479" s="57"/>
      <c r="N479" s="57"/>
      <c r="O479" s="56">
        <f>O480</f>
        <v>0</v>
      </c>
      <c r="P479" s="193">
        <f t="shared" si="144"/>
        <v>0</v>
      </c>
    </row>
    <row r="480" spans="1:16" ht="30">
      <c r="A480" s="77" t="s">
        <v>139</v>
      </c>
      <c r="B480" s="51" t="s">
        <v>4</v>
      </c>
      <c r="C480" s="51" t="s">
        <v>71</v>
      </c>
      <c r="D480" s="51" t="s">
        <v>70</v>
      </c>
      <c r="E480" s="51" t="s">
        <v>7</v>
      </c>
      <c r="F480" s="51" t="s">
        <v>138</v>
      </c>
      <c r="G480" s="51"/>
      <c r="H480" s="56">
        <f t="shared" si="146"/>
        <v>0</v>
      </c>
      <c r="I480" s="56">
        <f t="shared" si="146"/>
        <v>25000</v>
      </c>
      <c r="J480" s="191">
        <f t="shared" si="143"/>
        <v>25000</v>
      </c>
      <c r="K480" s="56">
        <f>K481</f>
        <v>0</v>
      </c>
      <c r="L480" s="57"/>
      <c r="M480" s="57"/>
      <c r="N480" s="57"/>
      <c r="O480" s="56">
        <f>O481</f>
        <v>0</v>
      </c>
      <c r="P480" s="193">
        <f t="shared" si="144"/>
        <v>0</v>
      </c>
    </row>
    <row r="481" spans="1:16" ht="18">
      <c r="A481" s="80" t="s">
        <v>120</v>
      </c>
      <c r="B481" s="52" t="s">
        <v>4</v>
      </c>
      <c r="C481" s="52" t="s">
        <v>71</v>
      </c>
      <c r="D481" s="52" t="s">
        <v>70</v>
      </c>
      <c r="E481" s="52" t="s">
        <v>7</v>
      </c>
      <c r="F481" s="52" t="s">
        <v>138</v>
      </c>
      <c r="G481" s="52" t="s">
        <v>104</v>
      </c>
      <c r="H481" s="58">
        <v>0</v>
      </c>
      <c r="I481" s="58">
        <v>25000</v>
      </c>
      <c r="J481" s="192">
        <f t="shared" si="143"/>
        <v>25000</v>
      </c>
      <c r="K481" s="58">
        <v>0</v>
      </c>
      <c r="L481" s="59"/>
      <c r="M481" s="59"/>
      <c r="N481" s="59"/>
      <c r="O481" s="58">
        <v>0</v>
      </c>
      <c r="P481" s="197">
        <f t="shared" si="144"/>
        <v>0</v>
      </c>
    </row>
    <row r="482" spans="1:16" ht="18">
      <c r="A482" s="77" t="s">
        <v>312</v>
      </c>
      <c r="B482" s="51" t="s">
        <v>4</v>
      </c>
      <c r="C482" s="51" t="s">
        <v>71</v>
      </c>
      <c r="D482" s="51" t="s">
        <v>70</v>
      </c>
      <c r="E482" s="51" t="s">
        <v>199</v>
      </c>
      <c r="F482" s="51"/>
      <c r="G482" s="51"/>
      <c r="H482" s="56">
        <f aca="true" t="shared" si="147" ref="H482:I484">H483</f>
        <v>0</v>
      </c>
      <c r="I482" s="56">
        <f t="shared" si="147"/>
        <v>2777.8</v>
      </c>
      <c r="J482" s="191">
        <f t="shared" si="143"/>
        <v>2777.8</v>
      </c>
      <c r="K482" s="56">
        <f>K483</f>
        <v>0</v>
      </c>
      <c r="L482" s="57"/>
      <c r="M482" s="57"/>
      <c r="N482" s="57"/>
      <c r="O482" s="56">
        <f>O483</f>
        <v>2777.8</v>
      </c>
      <c r="P482" s="193">
        <f t="shared" si="144"/>
        <v>2777.8</v>
      </c>
    </row>
    <row r="483" spans="1:16" ht="30">
      <c r="A483" s="76" t="s">
        <v>135</v>
      </c>
      <c r="B483" s="51" t="s">
        <v>4</v>
      </c>
      <c r="C483" s="51" t="s">
        <v>71</v>
      </c>
      <c r="D483" s="51" t="s">
        <v>70</v>
      </c>
      <c r="E483" s="51" t="s">
        <v>199</v>
      </c>
      <c r="F483" s="51" t="s">
        <v>136</v>
      </c>
      <c r="G483" s="51"/>
      <c r="H483" s="56">
        <f t="shared" si="147"/>
        <v>0</v>
      </c>
      <c r="I483" s="56">
        <f t="shared" si="147"/>
        <v>2777.8</v>
      </c>
      <c r="J483" s="191">
        <f t="shared" si="143"/>
        <v>2777.8</v>
      </c>
      <c r="K483" s="56">
        <f>K484</f>
        <v>0</v>
      </c>
      <c r="L483" s="57"/>
      <c r="M483" s="57"/>
      <c r="N483" s="57"/>
      <c r="O483" s="56">
        <f>O484</f>
        <v>2777.8</v>
      </c>
      <c r="P483" s="193">
        <f t="shared" si="144"/>
        <v>2777.8</v>
      </c>
    </row>
    <row r="484" spans="1:16" ht="30">
      <c r="A484" s="77" t="s">
        <v>139</v>
      </c>
      <c r="B484" s="51" t="s">
        <v>4</v>
      </c>
      <c r="C484" s="51" t="s">
        <v>71</v>
      </c>
      <c r="D484" s="51" t="s">
        <v>70</v>
      </c>
      <c r="E484" s="51" t="s">
        <v>199</v>
      </c>
      <c r="F484" s="51" t="s">
        <v>138</v>
      </c>
      <c r="G484" s="51"/>
      <c r="H484" s="56">
        <f t="shared" si="147"/>
        <v>0</v>
      </c>
      <c r="I484" s="56">
        <f t="shared" si="147"/>
        <v>2777.8</v>
      </c>
      <c r="J484" s="191">
        <f t="shared" si="143"/>
        <v>2777.8</v>
      </c>
      <c r="K484" s="56">
        <f>K485</f>
        <v>0</v>
      </c>
      <c r="L484" s="57"/>
      <c r="M484" s="57"/>
      <c r="N484" s="57"/>
      <c r="O484" s="56">
        <f>O485</f>
        <v>2777.8</v>
      </c>
      <c r="P484" s="193">
        <f t="shared" si="144"/>
        <v>2777.8</v>
      </c>
    </row>
    <row r="485" spans="1:16" ht="18">
      <c r="A485" s="80" t="s">
        <v>119</v>
      </c>
      <c r="B485" s="52" t="s">
        <v>4</v>
      </c>
      <c r="C485" s="52" t="s">
        <v>71</v>
      </c>
      <c r="D485" s="52" t="s">
        <v>70</v>
      </c>
      <c r="E485" s="52" t="s">
        <v>199</v>
      </c>
      <c r="F485" s="52" t="s">
        <v>138</v>
      </c>
      <c r="G485" s="52" t="s">
        <v>103</v>
      </c>
      <c r="H485" s="58">
        <v>0</v>
      </c>
      <c r="I485" s="58">
        <v>2777.8</v>
      </c>
      <c r="J485" s="192">
        <f t="shared" si="143"/>
        <v>2777.8</v>
      </c>
      <c r="K485" s="58">
        <v>0</v>
      </c>
      <c r="L485" s="59"/>
      <c r="M485" s="59"/>
      <c r="N485" s="59"/>
      <c r="O485" s="58">
        <v>2777.8</v>
      </c>
      <c r="P485" s="197">
        <f t="shared" si="144"/>
        <v>2777.8</v>
      </c>
    </row>
    <row r="486" spans="1:16" ht="18">
      <c r="A486" s="82" t="s">
        <v>56</v>
      </c>
      <c r="B486" s="53" t="s">
        <v>4</v>
      </c>
      <c r="C486" s="53" t="s">
        <v>73</v>
      </c>
      <c r="D486" s="53"/>
      <c r="E486" s="53"/>
      <c r="F486" s="53"/>
      <c r="G486" s="53"/>
      <c r="H486" s="55">
        <f>H487+H492+H521</f>
        <v>0</v>
      </c>
      <c r="I486" s="55">
        <f>I487+I492+I521</f>
        <v>23201.6</v>
      </c>
      <c r="J486" s="190">
        <f t="shared" si="143"/>
        <v>23201.6</v>
      </c>
      <c r="K486" s="55">
        <f>K487+K492+K521</f>
        <v>0</v>
      </c>
      <c r="L486" s="54"/>
      <c r="M486" s="54"/>
      <c r="N486" s="54"/>
      <c r="O486" s="55">
        <f>O487+O492+O521</f>
        <v>23751.6</v>
      </c>
      <c r="P486" s="113">
        <f t="shared" si="144"/>
        <v>23751.6</v>
      </c>
    </row>
    <row r="487" spans="1:16" ht="18">
      <c r="A487" s="82" t="s">
        <v>58</v>
      </c>
      <c r="B487" s="53" t="s">
        <v>4</v>
      </c>
      <c r="C487" s="53" t="s">
        <v>73</v>
      </c>
      <c r="D487" s="53" t="s">
        <v>74</v>
      </c>
      <c r="E487" s="53"/>
      <c r="F487" s="53"/>
      <c r="G487" s="53"/>
      <c r="H487" s="55">
        <f aca="true" t="shared" si="148" ref="H487:I490">H488</f>
        <v>0</v>
      </c>
      <c r="I487" s="55">
        <f t="shared" si="148"/>
        <v>2200</v>
      </c>
      <c r="J487" s="190">
        <f t="shared" si="143"/>
        <v>2200</v>
      </c>
      <c r="K487" s="55">
        <f>K488</f>
        <v>0</v>
      </c>
      <c r="L487" s="54"/>
      <c r="M487" s="54"/>
      <c r="N487" s="54"/>
      <c r="O487" s="55">
        <f>O488</f>
        <v>2750</v>
      </c>
      <c r="P487" s="113">
        <f t="shared" si="144"/>
        <v>2750</v>
      </c>
    </row>
    <row r="488" spans="1:16" ht="45">
      <c r="A488" s="76" t="s">
        <v>451</v>
      </c>
      <c r="B488" s="147" t="s">
        <v>4</v>
      </c>
      <c r="C488" s="51" t="s">
        <v>73</v>
      </c>
      <c r="D488" s="51" t="s">
        <v>74</v>
      </c>
      <c r="E488" s="51" t="s">
        <v>462</v>
      </c>
      <c r="F488" s="51"/>
      <c r="G488" s="51"/>
      <c r="H488" s="56">
        <f t="shared" si="148"/>
        <v>0</v>
      </c>
      <c r="I488" s="56">
        <f t="shared" si="148"/>
        <v>2200</v>
      </c>
      <c r="J488" s="191">
        <f t="shared" si="143"/>
        <v>2200</v>
      </c>
      <c r="K488" s="56">
        <f>K489</f>
        <v>0</v>
      </c>
      <c r="L488" s="57"/>
      <c r="M488" s="57"/>
      <c r="N488" s="57"/>
      <c r="O488" s="56">
        <f>O489</f>
        <v>2750</v>
      </c>
      <c r="P488" s="193">
        <f t="shared" si="144"/>
        <v>2750</v>
      </c>
    </row>
    <row r="489" spans="1:16" ht="30">
      <c r="A489" s="200" t="s">
        <v>429</v>
      </c>
      <c r="B489" s="51" t="s">
        <v>4</v>
      </c>
      <c r="C489" s="51" t="s">
        <v>73</v>
      </c>
      <c r="D489" s="51" t="s">
        <v>74</v>
      </c>
      <c r="E489" s="51" t="s">
        <v>462</v>
      </c>
      <c r="F489" s="51" t="s">
        <v>238</v>
      </c>
      <c r="G489" s="51"/>
      <c r="H489" s="56">
        <f t="shared" si="148"/>
        <v>0</v>
      </c>
      <c r="I489" s="56">
        <f t="shared" si="148"/>
        <v>2200</v>
      </c>
      <c r="J489" s="191">
        <f t="shared" si="143"/>
        <v>2200</v>
      </c>
      <c r="K489" s="56">
        <f>K490</f>
        <v>0</v>
      </c>
      <c r="L489" s="57"/>
      <c r="M489" s="57"/>
      <c r="N489" s="57"/>
      <c r="O489" s="56">
        <f>O490</f>
        <v>2750</v>
      </c>
      <c r="P489" s="193">
        <f t="shared" si="144"/>
        <v>2750</v>
      </c>
    </row>
    <row r="490" spans="1:16" ht="18">
      <c r="A490" s="200" t="s">
        <v>268</v>
      </c>
      <c r="B490" s="51" t="s">
        <v>4</v>
      </c>
      <c r="C490" s="51" t="s">
        <v>73</v>
      </c>
      <c r="D490" s="51" t="s">
        <v>74</v>
      </c>
      <c r="E490" s="51" t="s">
        <v>462</v>
      </c>
      <c r="F490" s="51" t="s">
        <v>33</v>
      </c>
      <c r="G490" s="51"/>
      <c r="H490" s="56">
        <f t="shared" si="148"/>
        <v>0</v>
      </c>
      <c r="I490" s="56">
        <f t="shared" si="148"/>
        <v>2200</v>
      </c>
      <c r="J490" s="191">
        <f t="shared" si="143"/>
        <v>2200</v>
      </c>
      <c r="K490" s="56">
        <f>K491</f>
        <v>0</v>
      </c>
      <c r="L490" s="57"/>
      <c r="M490" s="57"/>
      <c r="N490" s="57"/>
      <c r="O490" s="56">
        <f>O491</f>
        <v>2750</v>
      </c>
      <c r="P490" s="193">
        <f t="shared" si="144"/>
        <v>2750</v>
      </c>
    </row>
    <row r="491" spans="1:16" ht="18">
      <c r="A491" s="80" t="s">
        <v>119</v>
      </c>
      <c r="B491" s="52" t="s">
        <v>4</v>
      </c>
      <c r="C491" s="52" t="s">
        <v>73</v>
      </c>
      <c r="D491" s="52" t="s">
        <v>74</v>
      </c>
      <c r="E491" s="130" t="s">
        <v>462</v>
      </c>
      <c r="F491" s="52" t="s">
        <v>33</v>
      </c>
      <c r="G491" s="52" t="s">
        <v>103</v>
      </c>
      <c r="H491" s="58">
        <v>0</v>
      </c>
      <c r="I491" s="58">
        <v>2200</v>
      </c>
      <c r="J491" s="192">
        <f t="shared" si="143"/>
        <v>2200</v>
      </c>
      <c r="K491" s="58">
        <v>0</v>
      </c>
      <c r="L491" s="59"/>
      <c r="M491" s="59"/>
      <c r="N491" s="59"/>
      <c r="O491" s="58">
        <v>2750</v>
      </c>
      <c r="P491" s="197">
        <f t="shared" si="144"/>
        <v>2750</v>
      </c>
    </row>
    <row r="492" spans="1:16" ht="18">
      <c r="A492" s="77" t="s">
        <v>249</v>
      </c>
      <c r="B492" s="53" t="s">
        <v>4</v>
      </c>
      <c r="C492" s="53" t="s">
        <v>73</v>
      </c>
      <c r="D492" s="53" t="s">
        <v>69</v>
      </c>
      <c r="E492" s="51"/>
      <c r="F492" s="51"/>
      <c r="G492" s="51"/>
      <c r="H492" s="55">
        <f>H493+H509+H515</f>
        <v>0</v>
      </c>
      <c r="I492" s="55">
        <f>I493+I509+I515</f>
        <v>21001.6</v>
      </c>
      <c r="J492" s="190">
        <f>H492+I492</f>
        <v>21001.6</v>
      </c>
      <c r="K492" s="55">
        <f>K493+K509+K515</f>
        <v>0</v>
      </c>
      <c r="L492" s="55">
        <f>L493+L509+L515</f>
        <v>0</v>
      </c>
      <c r="M492" s="55">
        <f>M493+M509+M515</f>
        <v>0</v>
      </c>
      <c r="N492" s="55">
        <f>N493+N509+N515</f>
        <v>0</v>
      </c>
      <c r="O492" s="55">
        <f>O493+O509+O515</f>
        <v>21001.6</v>
      </c>
      <c r="P492" s="113">
        <f>K492+O492</f>
        <v>21001.6</v>
      </c>
    </row>
    <row r="493" spans="1:16" ht="45">
      <c r="A493" s="76" t="s">
        <v>200</v>
      </c>
      <c r="B493" s="51" t="s">
        <v>4</v>
      </c>
      <c r="C493" s="51" t="s">
        <v>73</v>
      </c>
      <c r="D493" s="51" t="s">
        <v>69</v>
      </c>
      <c r="E493" s="51" t="s">
        <v>392</v>
      </c>
      <c r="F493" s="51"/>
      <c r="G493" s="51"/>
      <c r="H493" s="56">
        <f>H494+H499+H504</f>
        <v>0</v>
      </c>
      <c r="I493" s="56">
        <f>I494+I499+I504</f>
        <v>7060</v>
      </c>
      <c r="J493" s="191">
        <f t="shared" si="143"/>
        <v>7060</v>
      </c>
      <c r="K493" s="56">
        <f>K494+K499+K504</f>
        <v>0</v>
      </c>
      <c r="L493" s="57"/>
      <c r="M493" s="57"/>
      <c r="N493" s="57"/>
      <c r="O493" s="56">
        <f>O494+O499+O504</f>
        <v>7060</v>
      </c>
      <c r="P493" s="193">
        <f t="shared" si="144"/>
        <v>7060</v>
      </c>
    </row>
    <row r="494" spans="1:16" ht="45">
      <c r="A494" s="76" t="s">
        <v>158</v>
      </c>
      <c r="B494" s="51" t="s">
        <v>4</v>
      </c>
      <c r="C494" s="51" t="s">
        <v>73</v>
      </c>
      <c r="D494" s="51" t="s">
        <v>69</v>
      </c>
      <c r="E494" s="51" t="s">
        <v>201</v>
      </c>
      <c r="F494" s="51"/>
      <c r="G494" s="51"/>
      <c r="H494" s="56">
        <f aca="true" t="shared" si="149" ref="H494:I497">H495</f>
        <v>0</v>
      </c>
      <c r="I494" s="56">
        <f t="shared" si="149"/>
        <v>6360</v>
      </c>
      <c r="J494" s="191">
        <f t="shared" si="143"/>
        <v>6360</v>
      </c>
      <c r="K494" s="56">
        <f>K495</f>
        <v>0</v>
      </c>
      <c r="L494" s="57"/>
      <c r="M494" s="57"/>
      <c r="N494" s="57"/>
      <c r="O494" s="56">
        <f>O495</f>
        <v>6360</v>
      </c>
      <c r="P494" s="193">
        <f t="shared" si="144"/>
        <v>6360</v>
      </c>
    </row>
    <row r="495" spans="1:16" ht="18">
      <c r="A495" s="77" t="s">
        <v>312</v>
      </c>
      <c r="B495" s="51" t="s">
        <v>4</v>
      </c>
      <c r="C495" s="51" t="s">
        <v>73</v>
      </c>
      <c r="D495" s="51" t="s">
        <v>69</v>
      </c>
      <c r="E495" s="51" t="s">
        <v>202</v>
      </c>
      <c r="F495" s="51"/>
      <c r="G495" s="51"/>
      <c r="H495" s="56">
        <f t="shared" si="149"/>
        <v>0</v>
      </c>
      <c r="I495" s="56">
        <f t="shared" si="149"/>
        <v>6360</v>
      </c>
      <c r="J495" s="191">
        <f t="shared" si="143"/>
        <v>6360</v>
      </c>
      <c r="K495" s="56">
        <f>K496</f>
        <v>0</v>
      </c>
      <c r="L495" s="57"/>
      <c r="M495" s="57"/>
      <c r="N495" s="57"/>
      <c r="O495" s="56">
        <f>O496</f>
        <v>6360</v>
      </c>
      <c r="P495" s="193">
        <f t="shared" si="144"/>
        <v>6360</v>
      </c>
    </row>
    <row r="496" spans="1:16" ht="30">
      <c r="A496" s="76" t="s">
        <v>135</v>
      </c>
      <c r="B496" s="51" t="s">
        <v>4</v>
      </c>
      <c r="C496" s="51" t="s">
        <v>73</v>
      </c>
      <c r="D496" s="51" t="s">
        <v>69</v>
      </c>
      <c r="E496" s="51" t="s">
        <v>202</v>
      </c>
      <c r="F496" s="51" t="s">
        <v>136</v>
      </c>
      <c r="G496" s="51"/>
      <c r="H496" s="56">
        <f t="shared" si="149"/>
        <v>0</v>
      </c>
      <c r="I496" s="56">
        <f t="shared" si="149"/>
        <v>6360</v>
      </c>
      <c r="J496" s="191">
        <f t="shared" si="143"/>
        <v>6360</v>
      </c>
      <c r="K496" s="56">
        <f>K497</f>
        <v>0</v>
      </c>
      <c r="L496" s="57"/>
      <c r="M496" s="57"/>
      <c r="N496" s="57"/>
      <c r="O496" s="56">
        <f>O497</f>
        <v>6360</v>
      </c>
      <c r="P496" s="193">
        <f t="shared" si="144"/>
        <v>6360</v>
      </c>
    </row>
    <row r="497" spans="1:16" ht="30">
      <c r="A497" s="77" t="s">
        <v>139</v>
      </c>
      <c r="B497" s="51" t="s">
        <v>4</v>
      </c>
      <c r="C497" s="51" t="s">
        <v>73</v>
      </c>
      <c r="D497" s="51" t="s">
        <v>69</v>
      </c>
      <c r="E497" s="51" t="s">
        <v>202</v>
      </c>
      <c r="F497" s="51" t="s">
        <v>138</v>
      </c>
      <c r="G497" s="51"/>
      <c r="H497" s="56">
        <f t="shared" si="149"/>
        <v>0</v>
      </c>
      <c r="I497" s="56">
        <f t="shared" si="149"/>
        <v>6360</v>
      </c>
      <c r="J497" s="191">
        <f t="shared" si="143"/>
        <v>6360</v>
      </c>
      <c r="K497" s="56">
        <f>K498</f>
        <v>0</v>
      </c>
      <c r="L497" s="57"/>
      <c r="M497" s="57"/>
      <c r="N497" s="57"/>
      <c r="O497" s="56">
        <f>O498</f>
        <v>6360</v>
      </c>
      <c r="P497" s="193">
        <f t="shared" si="144"/>
        <v>6360</v>
      </c>
    </row>
    <row r="498" spans="1:16" ht="18">
      <c r="A498" s="80" t="s">
        <v>119</v>
      </c>
      <c r="B498" s="52" t="s">
        <v>4</v>
      </c>
      <c r="C498" s="52" t="s">
        <v>73</v>
      </c>
      <c r="D498" s="52" t="s">
        <v>69</v>
      </c>
      <c r="E498" s="52" t="s">
        <v>202</v>
      </c>
      <c r="F498" s="52" t="s">
        <v>138</v>
      </c>
      <c r="G498" s="52" t="s">
        <v>103</v>
      </c>
      <c r="H498" s="58">
        <v>0</v>
      </c>
      <c r="I498" s="58">
        <v>6360</v>
      </c>
      <c r="J498" s="192">
        <f t="shared" si="143"/>
        <v>6360</v>
      </c>
      <c r="K498" s="58">
        <v>0</v>
      </c>
      <c r="L498" s="59"/>
      <c r="M498" s="59"/>
      <c r="N498" s="59"/>
      <c r="O498" s="58">
        <v>6360</v>
      </c>
      <c r="P498" s="197">
        <f t="shared" si="144"/>
        <v>6360</v>
      </c>
    </row>
    <row r="499" spans="1:16" ht="30">
      <c r="A499" s="76" t="s">
        <v>388</v>
      </c>
      <c r="B499" s="51" t="s">
        <v>4</v>
      </c>
      <c r="C499" s="51" t="s">
        <v>73</v>
      </c>
      <c r="D499" s="51" t="s">
        <v>69</v>
      </c>
      <c r="E499" s="51" t="s">
        <v>393</v>
      </c>
      <c r="F499" s="52"/>
      <c r="G499" s="52"/>
      <c r="H499" s="56">
        <f aca="true" t="shared" si="150" ref="H499:I502">H500</f>
        <v>0</v>
      </c>
      <c r="I499" s="56">
        <f t="shared" si="150"/>
        <v>600</v>
      </c>
      <c r="J499" s="191">
        <f t="shared" si="143"/>
        <v>600</v>
      </c>
      <c r="K499" s="56">
        <f>K500</f>
        <v>0</v>
      </c>
      <c r="L499" s="57"/>
      <c r="M499" s="57"/>
      <c r="N499" s="57"/>
      <c r="O499" s="56">
        <f>O500</f>
        <v>600</v>
      </c>
      <c r="P499" s="193">
        <f t="shared" si="144"/>
        <v>600</v>
      </c>
    </row>
    <row r="500" spans="1:16" ht="18">
      <c r="A500" s="77" t="s">
        <v>312</v>
      </c>
      <c r="B500" s="51" t="s">
        <v>4</v>
      </c>
      <c r="C500" s="51" t="s">
        <v>73</v>
      </c>
      <c r="D500" s="51" t="s">
        <v>69</v>
      </c>
      <c r="E500" s="51" t="s">
        <v>394</v>
      </c>
      <c r="F500" s="52"/>
      <c r="G500" s="52"/>
      <c r="H500" s="56">
        <f t="shared" si="150"/>
        <v>0</v>
      </c>
      <c r="I500" s="56">
        <f t="shared" si="150"/>
        <v>600</v>
      </c>
      <c r="J500" s="191">
        <f t="shared" si="143"/>
        <v>600</v>
      </c>
      <c r="K500" s="56">
        <f>K501</f>
        <v>0</v>
      </c>
      <c r="L500" s="57"/>
      <c r="M500" s="57"/>
      <c r="N500" s="57"/>
      <c r="O500" s="56">
        <f>O501</f>
        <v>600</v>
      </c>
      <c r="P500" s="193">
        <f t="shared" si="144"/>
        <v>600</v>
      </c>
    </row>
    <row r="501" spans="1:16" ht="30">
      <c r="A501" s="76" t="s">
        <v>135</v>
      </c>
      <c r="B501" s="51" t="s">
        <v>4</v>
      </c>
      <c r="C501" s="51" t="s">
        <v>73</v>
      </c>
      <c r="D501" s="51" t="s">
        <v>69</v>
      </c>
      <c r="E501" s="51" t="s">
        <v>394</v>
      </c>
      <c r="F501" s="51" t="s">
        <v>136</v>
      </c>
      <c r="G501" s="52"/>
      <c r="H501" s="56">
        <f t="shared" si="150"/>
        <v>0</v>
      </c>
      <c r="I501" s="56">
        <f t="shared" si="150"/>
        <v>600</v>
      </c>
      <c r="J501" s="191">
        <f t="shared" si="143"/>
        <v>600</v>
      </c>
      <c r="K501" s="56">
        <f>K502</f>
        <v>0</v>
      </c>
      <c r="L501" s="57"/>
      <c r="M501" s="57"/>
      <c r="N501" s="57"/>
      <c r="O501" s="56">
        <f>O502</f>
        <v>600</v>
      </c>
      <c r="P501" s="193">
        <f t="shared" si="144"/>
        <v>600</v>
      </c>
    </row>
    <row r="502" spans="1:16" ht="30">
      <c r="A502" s="77" t="s">
        <v>139</v>
      </c>
      <c r="B502" s="51" t="s">
        <v>4</v>
      </c>
      <c r="C502" s="51" t="s">
        <v>73</v>
      </c>
      <c r="D502" s="51" t="s">
        <v>69</v>
      </c>
      <c r="E502" s="51" t="s">
        <v>394</v>
      </c>
      <c r="F502" s="51" t="s">
        <v>138</v>
      </c>
      <c r="G502" s="52"/>
      <c r="H502" s="56">
        <f t="shared" si="150"/>
        <v>0</v>
      </c>
      <c r="I502" s="56">
        <f t="shared" si="150"/>
        <v>600</v>
      </c>
      <c r="J502" s="191">
        <f t="shared" si="143"/>
        <v>600</v>
      </c>
      <c r="K502" s="56">
        <f>K503</f>
        <v>0</v>
      </c>
      <c r="L502" s="57"/>
      <c r="M502" s="57"/>
      <c r="N502" s="57"/>
      <c r="O502" s="56">
        <f>O503</f>
        <v>600</v>
      </c>
      <c r="P502" s="193">
        <f t="shared" si="144"/>
        <v>600</v>
      </c>
    </row>
    <row r="503" spans="1:16" ht="18">
      <c r="A503" s="80" t="s">
        <v>119</v>
      </c>
      <c r="B503" s="52" t="s">
        <v>4</v>
      </c>
      <c r="C503" s="52" t="s">
        <v>73</v>
      </c>
      <c r="D503" s="52" t="s">
        <v>69</v>
      </c>
      <c r="E503" s="52" t="s">
        <v>394</v>
      </c>
      <c r="F503" s="52" t="s">
        <v>138</v>
      </c>
      <c r="G503" s="52" t="s">
        <v>103</v>
      </c>
      <c r="H503" s="58">
        <v>0</v>
      </c>
      <c r="I503" s="58">
        <v>600</v>
      </c>
      <c r="J503" s="192">
        <f t="shared" si="143"/>
        <v>600</v>
      </c>
      <c r="K503" s="58">
        <v>0</v>
      </c>
      <c r="L503" s="59"/>
      <c r="M503" s="59"/>
      <c r="N503" s="59"/>
      <c r="O503" s="58">
        <v>600</v>
      </c>
      <c r="P503" s="197">
        <f t="shared" si="144"/>
        <v>600</v>
      </c>
    </row>
    <row r="504" spans="1:16" ht="30">
      <c r="A504" s="76" t="s">
        <v>473</v>
      </c>
      <c r="B504" s="51" t="s">
        <v>4</v>
      </c>
      <c r="C504" s="51" t="s">
        <v>73</v>
      </c>
      <c r="D504" s="51" t="s">
        <v>69</v>
      </c>
      <c r="E504" s="51" t="s">
        <v>395</v>
      </c>
      <c r="F504" s="52"/>
      <c r="G504" s="52"/>
      <c r="H504" s="56">
        <f aca="true" t="shared" si="151" ref="H504:I507">H505</f>
        <v>0</v>
      </c>
      <c r="I504" s="56">
        <f t="shared" si="151"/>
        <v>100</v>
      </c>
      <c r="J504" s="191">
        <f t="shared" si="143"/>
        <v>100</v>
      </c>
      <c r="K504" s="56">
        <f>K505</f>
        <v>0</v>
      </c>
      <c r="L504" s="57"/>
      <c r="M504" s="57"/>
      <c r="N504" s="57"/>
      <c r="O504" s="56">
        <f>O505</f>
        <v>100</v>
      </c>
      <c r="P504" s="193">
        <f t="shared" si="144"/>
        <v>100</v>
      </c>
    </row>
    <row r="505" spans="1:16" ht="18">
      <c r="A505" s="77" t="s">
        <v>312</v>
      </c>
      <c r="B505" s="51" t="s">
        <v>4</v>
      </c>
      <c r="C505" s="51" t="s">
        <v>73</v>
      </c>
      <c r="D505" s="51" t="s">
        <v>69</v>
      </c>
      <c r="E505" s="51" t="s">
        <v>396</v>
      </c>
      <c r="F505" s="52"/>
      <c r="G505" s="52"/>
      <c r="H505" s="56">
        <f t="shared" si="151"/>
        <v>0</v>
      </c>
      <c r="I505" s="56">
        <f t="shared" si="151"/>
        <v>100</v>
      </c>
      <c r="J505" s="191">
        <f t="shared" si="143"/>
        <v>100</v>
      </c>
      <c r="K505" s="56">
        <f>K506</f>
        <v>0</v>
      </c>
      <c r="L505" s="57"/>
      <c r="M505" s="57"/>
      <c r="N505" s="57"/>
      <c r="O505" s="56">
        <f>O506</f>
        <v>100</v>
      </c>
      <c r="P505" s="193">
        <f t="shared" si="144"/>
        <v>100</v>
      </c>
    </row>
    <row r="506" spans="1:16" ht="30">
      <c r="A506" s="76" t="s">
        <v>135</v>
      </c>
      <c r="B506" s="51" t="s">
        <v>4</v>
      </c>
      <c r="C506" s="51" t="s">
        <v>73</v>
      </c>
      <c r="D506" s="51" t="s">
        <v>69</v>
      </c>
      <c r="E506" s="51" t="s">
        <v>396</v>
      </c>
      <c r="F506" s="51" t="s">
        <v>136</v>
      </c>
      <c r="G506" s="52"/>
      <c r="H506" s="56">
        <f t="shared" si="151"/>
        <v>0</v>
      </c>
      <c r="I506" s="56">
        <f t="shared" si="151"/>
        <v>100</v>
      </c>
      <c r="J506" s="191">
        <f t="shared" si="143"/>
        <v>100</v>
      </c>
      <c r="K506" s="56">
        <f>K507</f>
        <v>0</v>
      </c>
      <c r="L506" s="57"/>
      <c r="M506" s="57"/>
      <c r="N506" s="57"/>
      <c r="O506" s="56">
        <f>O507</f>
        <v>100</v>
      </c>
      <c r="P506" s="193">
        <f t="shared" si="144"/>
        <v>100</v>
      </c>
    </row>
    <row r="507" spans="1:16" ht="30">
      <c r="A507" s="77" t="s">
        <v>139</v>
      </c>
      <c r="B507" s="51" t="s">
        <v>4</v>
      </c>
      <c r="C507" s="51" t="s">
        <v>73</v>
      </c>
      <c r="D507" s="51" t="s">
        <v>69</v>
      </c>
      <c r="E507" s="51" t="s">
        <v>396</v>
      </c>
      <c r="F507" s="51" t="s">
        <v>138</v>
      </c>
      <c r="G507" s="52"/>
      <c r="H507" s="56">
        <f t="shared" si="151"/>
        <v>0</v>
      </c>
      <c r="I507" s="56">
        <f t="shared" si="151"/>
        <v>100</v>
      </c>
      <c r="J507" s="191">
        <f t="shared" si="143"/>
        <v>100</v>
      </c>
      <c r="K507" s="56">
        <f>K508</f>
        <v>0</v>
      </c>
      <c r="L507" s="57"/>
      <c r="M507" s="57"/>
      <c r="N507" s="57"/>
      <c r="O507" s="56">
        <f>O508</f>
        <v>100</v>
      </c>
      <c r="P507" s="193">
        <f t="shared" si="144"/>
        <v>100</v>
      </c>
    </row>
    <row r="508" spans="1:16" ht="18">
      <c r="A508" s="80" t="s">
        <v>119</v>
      </c>
      <c r="B508" s="52" t="s">
        <v>4</v>
      </c>
      <c r="C508" s="52" t="s">
        <v>73</v>
      </c>
      <c r="D508" s="52" t="s">
        <v>69</v>
      </c>
      <c r="E508" s="52" t="s">
        <v>396</v>
      </c>
      <c r="F508" s="52" t="s">
        <v>138</v>
      </c>
      <c r="G508" s="52" t="s">
        <v>103</v>
      </c>
      <c r="H508" s="58">
        <v>0</v>
      </c>
      <c r="I508" s="58">
        <v>100</v>
      </c>
      <c r="J508" s="192">
        <f t="shared" si="143"/>
        <v>100</v>
      </c>
      <c r="K508" s="58">
        <v>0</v>
      </c>
      <c r="L508" s="59"/>
      <c r="M508" s="59"/>
      <c r="N508" s="59"/>
      <c r="O508" s="58">
        <v>100</v>
      </c>
      <c r="P508" s="197">
        <f t="shared" si="144"/>
        <v>100</v>
      </c>
    </row>
    <row r="509" spans="1:16" ht="60">
      <c r="A509" s="77" t="s">
        <v>193</v>
      </c>
      <c r="B509" s="51" t="s">
        <v>4</v>
      </c>
      <c r="C509" s="51" t="s">
        <v>73</v>
      </c>
      <c r="D509" s="51" t="s">
        <v>69</v>
      </c>
      <c r="E509" s="51" t="s">
        <v>384</v>
      </c>
      <c r="F509" s="51"/>
      <c r="G509" s="51"/>
      <c r="H509" s="56">
        <f aca="true" t="shared" si="152" ref="H509:I513">H510</f>
        <v>0</v>
      </c>
      <c r="I509" s="56">
        <f t="shared" si="152"/>
        <v>13500</v>
      </c>
      <c r="J509" s="191">
        <f t="shared" si="143"/>
        <v>13500</v>
      </c>
      <c r="K509" s="56">
        <f>K510</f>
        <v>0</v>
      </c>
      <c r="L509" s="57"/>
      <c r="M509" s="57"/>
      <c r="N509" s="57"/>
      <c r="O509" s="56">
        <f>O510</f>
        <v>13500</v>
      </c>
      <c r="P509" s="193">
        <f t="shared" si="144"/>
        <v>13500</v>
      </c>
    </row>
    <row r="510" spans="1:16" ht="45">
      <c r="A510" s="77" t="s">
        <v>385</v>
      </c>
      <c r="B510" s="51" t="s">
        <v>4</v>
      </c>
      <c r="C510" s="51" t="s">
        <v>73</v>
      </c>
      <c r="D510" s="51" t="s">
        <v>69</v>
      </c>
      <c r="E510" s="51" t="s">
        <v>386</v>
      </c>
      <c r="F510" s="51"/>
      <c r="G510" s="51"/>
      <c r="H510" s="56">
        <f t="shared" si="152"/>
        <v>0</v>
      </c>
      <c r="I510" s="56">
        <f t="shared" si="152"/>
        <v>13500</v>
      </c>
      <c r="J510" s="191">
        <f aca="true" t="shared" si="153" ref="J510:J529">H510+I510</f>
        <v>13500</v>
      </c>
      <c r="K510" s="56">
        <f>K511</f>
        <v>0</v>
      </c>
      <c r="L510" s="57"/>
      <c r="M510" s="57"/>
      <c r="N510" s="57"/>
      <c r="O510" s="56">
        <f>O511</f>
        <v>13500</v>
      </c>
      <c r="P510" s="193">
        <f aca="true" t="shared" si="154" ref="P510:P520">K510+O510</f>
        <v>13500</v>
      </c>
    </row>
    <row r="511" spans="1:16" ht="18">
      <c r="A511" s="77" t="s">
        <v>312</v>
      </c>
      <c r="B511" s="51" t="s">
        <v>4</v>
      </c>
      <c r="C511" s="51" t="s">
        <v>73</v>
      </c>
      <c r="D511" s="51" t="s">
        <v>69</v>
      </c>
      <c r="E511" s="51" t="s">
        <v>387</v>
      </c>
      <c r="F511" s="51"/>
      <c r="G511" s="51"/>
      <c r="H511" s="56">
        <f t="shared" si="152"/>
        <v>0</v>
      </c>
      <c r="I511" s="56">
        <f t="shared" si="152"/>
        <v>13500</v>
      </c>
      <c r="J511" s="191">
        <f t="shared" si="153"/>
        <v>13500</v>
      </c>
      <c r="K511" s="56">
        <f>K512</f>
        <v>0</v>
      </c>
      <c r="L511" s="57"/>
      <c r="M511" s="57"/>
      <c r="N511" s="57"/>
      <c r="O511" s="56">
        <f>O512</f>
        <v>13500</v>
      </c>
      <c r="P511" s="193">
        <f t="shared" si="154"/>
        <v>13500</v>
      </c>
    </row>
    <row r="512" spans="1:16" ht="30">
      <c r="A512" s="76" t="s">
        <v>135</v>
      </c>
      <c r="B512" s="51" t="s">
        <v>4</v>
      </c>
      <c r="C512" s="51" t="s">
        <v>73</v>
      </c>
      <c r="D512" s="51" t="s">
        <v>69</v>
      </c>
      <c r="E512" s="51" t="s">
        <v>387</v>
      </c>
      <c r="F512" s="51" t="s">
        <v>136</v>
      </c>
      <c r="G512" s="51"/>
      <c r="H512" s="56">
        <f t="shared" si="152"/>
        <v>0</v>
      </c>
      <c r="I512" s="56">
        <f t="shared" si="152"/>
        <v>13500</v>
      </c>
      <c r="J512" s="191">
        <f t="shared" si="153"/>
        <v>13500</v>
      </c>
      <c r="K512" s="56">
        <f>K513</f>
        <v>0</v>
      </c>
      <c r="L512" s="57"/>
      <c r="M512" s="57"/>
      <c r="N512" s="57"/>
      <c r="O512" s="56">
        <f>O513</f>
        <v>13500</v>
      </c>
      <c r="P512" s="193">
        <f t="shared" si="154"/>
        <v>13500</v>
      </c>
    </row>
    <row r="513" spans="1:16" ht="30">
      <c r="A513" s="77" t="s">
        <v>139</v>
      </c>
      <c r="B513" s="51" t="s">
        <v>4</v>
      </c>
      <c r="C513" s="51" t="s">
        <v>73</v>
      </c>
      <c r="D513" s="51" t="s">
        <v>69</v>
      </c>
      <c r="E513" s="51" t="s">
        <v>387</v>
      </c>
      <c r="F513" s="51" t="s">
        <v>138</v>
      </c>
      <c r="G513" s="51"/>
      <c r="H513" s="56">
        <f t="shared" si="152"/>
        <v>0</v>
      </c>
      <c r="I513" s="56">
        <f t="shared" si="152"/>
        <v>13500</v>
      </c>
      <c r="J513" s="191">
        <f t="shared" si="153"/>
        <v>13500</v>
      </c>
      <c r="K513" s="56">
        <f>K514</f>
        <v>0</v>
      </c>
      <c r="L513" s="57"/>
      <c r="M513" s="57"/>
      <c r="N513" s="57"/>
      <c r="O513" s="56">
        <f>O514</f>
        <v>13500</v>
      </c>
      <c r="P513" s="193">
        <f t="shared" si="154"/>
        <v>13500</v>
      </c>
    </row>
    <row r="514" spans="1:16" ht="18">
      <c r="A514" s="80" t="s">
        <v>119</v>
      </c>
      <c r="B514" s="52" t="s">
        <v>4</v>
      </c>
      <c r="C514" s="52" t="s">
        <v>73</v>
      </c>
      <c r="D514" s="52" t="s">
        <v>69</v>
      </c>
      <c r="E514" s="52" t="s">
        <v>387</v>
      </c>
      <c r="F514" s="52" t="s">
        <v>138</v>
      </c>
      <c r="G514" s="52" t="s">
        <v>103</v>
      </c>
      <c r="H514" s="58">
        <v>0</v>
      </c>
      <c r="I514" s="58">
        <v>13500</v>
      </c>
      <c r="J514" s="192">
        <f t="shared" si="153"/>
        <v>13500</v>
      </c>
      <c r="K514" s="58">
        <v>0</v>
      </c>
      <c r="L514" s="59"/>
      <c r="M514" s="59"/>
      <c r="N514" s="59"/>
      <c r="O514" s="58">
        <v>13500</v>
      </c>
      <c r="P514" s="197">
        <f t="shared" si="154"/>
        <v>13500</v>
      </c>
    </row>
    <row r="515" spans="1:16" ht="45">
      <c r="A515" s="87" t="s">
        <v>454</v>
      </c>
      <c r="B515" s="51" t="s">
        <v>4</v>
      </c>
      <c r="C515" s="51" t="s">
        <v>73</v>
      </c>
      <c r="D515" s="51" t="s">
        <v>69</v>
      </c>
      <c r="E515" s="51" t="s">
        <v>10</v>
      </c>
      <c r="F515" s="51"/>
      <c r="G515" s="51"/>
      <c r="H515" s="56">
        <f aca="true" t="shared" si="155" ref="H515:I519">H516</f>
        <v>0</v>
      </c>
      <c r="I515" s="56">
        <f t="shared" si="155"/>
        <v>441.6</v>
      </c>
      <c r="J515" s="191">
        <f t="shared" si="153"/>
        <v>441.6</v>
      </c>
      <c r="K515" s="56">
        <f>K516</f>
        <v>0</v>
      </c>
      <c r="L515" s="57"/>
      <c r="M515" s="57"/>
      <c r="N515" s="57"/>
      <c r="O515" s="56">
        <f>O516</f>
        <v>441.6</v>
      </c>
      <c r="P515" s="193">
        <f t="shared" si="154"/>
        <v>441.6</v>
      </c>
    </row>
    <row r="516" spans="1:16" ht="60">
      <c r="A516" s="77" t="s">
        <v>11</v>
      </c>
      <c r="B516" s="51" t="s">
        <v>4</v>
      </c>
      <c r="C516" s="51" t="s">
        <v>73</v>
      </c>
      <c r="D516" s="51" t="s">
        <v>69</v>
      </c>
      <c r="E516" s="51" t="s">
        <v>12</v>
      </c>
      <c r="F516" s="51"/>
      <c r="G516" s="51"/>
      <c r="H516" s="56">
        <f t="shared" si="155"/>
        <v>0</v>
      </c>
      <c r="I516" s="56">
        <f t="shared" si="155"/>
        <v>441.6</v>
      </c>
      <c r="J516" s="191">
        <f t="shared" si="153"/>
        <v>441.6</v>
      </c>
      <c r="K516" s="56">
        <f>K517</f>
        <v>0</v>
      </c>
      <c r="L516" s="57"/>
      <c r="M516" s="57"/>
      <c r="N516" s="57"/>
      <c r="O516" s="56">
        <f>O517</f>
        <v>441.6</v>
      </c>
      <c r="P516" s="193">
        <f t="shared" si="154"/>
        <v>441.6</v>
      </c>
    </row>
    <row r="517" spans="1:16" ht="18">
      <c r="A517" s="77" t="s">
        <v>312</v>
      </c>
      <c r="B517" s="51" t="s">
        <v>4</v>
      </c>
      <c r="C517" s="51" t="s">
        <v>73</v>
      </c>
      <c r="D517" s="51" t="s">
        <v>69</v>
      </c>
      <c r="E517" s="51" t="s">
        <v>13</v>
      </c>
      <c r="F517" s="51"/>
      <c r="G517" s="51"/>
      <c r="H517" s="56">
        <f t="shared" si="155"/>
        <v>0</v>
      </c>
      <c r="I517" s="56">
        <f t="shared" si="155"/>
        <v>441.6</v>
      </c>
      <c r="J517" s="191">
        <f t="shared" si="153"/>
        <v>441.6</v>
      </c>
      <c r="K517" s="56">
        <f>K518</f>
        <v>0</v>
      </c>
      <c r="L517" s="57"/>
      <c r="M517" s="57"/>
      <c r="N517" s="57"/>
      <c r="O517" s="56">
        <f>O518</f>
        <v>441.6</v>
      </c>
      <c r="P517" s="193">
        <f t="shared" si="154"/>
        <v>441.6</v>
      </c>
    </row>
    <row r="518" spans="1:16" ht="30">
      <c r="A518" s="76" t="s">
        <v>135</v>
      </c>
      <c r="B518" s="51" t="s">
        <v>4</v>
      </c>
      <c r="C518" s="51" t="s">
        <v>73</v>
      </c>
      <c r="D518" s="51" t="s">
        <v>69</v>
      </c>
      <c r="E518" s="51" t="s">
        <v>13</v>
      </c>
      <c r="F518" s="51" t="s">
        <v>136</v>
      </c>
      <c r="G518" s="51"/>
      <c r="H518" s="56">
        <f t="shared" si="155"/>
        <v>0</v>
      </c>
      <c r="I518" s="56">
        <f t="shared" si="155"/>
        <v>441.6</v>
      </c>
      <c r="J518" s="191">
        <f t="shared" si="153"/>
        <v>441.6</v>
      </c>
      <c r="K518" s="56">
        <f>K519</f>
        <v>0</v>
      </c>
      <c r="L518" s="57"/>
      <c r="M518" s="57"/>
      <c r="N518" s="57"/>
      <c r="O518" s="56">
        <f>O519</f>
        <v>441.6</v>
      </c>
      <c r="P518" s="193">
        <f t="shared" si="154"/>
        <v>441.6</v>
      </c>
    </row>
    <row r="519" spans="1:16" ht="30">
      <c r="A519" s="77" t="s">
        <v>139</v>
      </c>
      <c r="B519" s="51" t="s">
        <v>4</v>
      </c>
      <c r="C519" s="51" t="s">
        <v>73</v>
      </c>
      <c r="D519" s="51" t="s">
        <v>69</v>
      </c>
      <c r="E519" s="51" t="s">
        <v>13</v>
      </c>
      <c r="F519" s="51" t="s">
        <v>138</v>
      </c>
      <c r="G519" s="51"/>
      <c r="H519" s="56">
        <f t="shared" si="155"/>
        <v>0</v>
      </c>
      <c r="I519" s="56">
        <f t="shared" si="155"/>
        <v>441.6</v>
      </c>
      <c r="J519" s="191">
        <f t="shared" si="153"/>
        <v>441.6</v>
      </c>
      <c r="K519" s="56">
        <f>K520</f>
        <v>0</v>
      </c>
      <c r="L519" s="57"/>
      <c r="M519" s="57"/>
      <c r="N519" s="57"/>
      <c r="O519" s="56">
        <f>O520</f>
        <v>441.6</v>
      </c>
      <c r="P519" s="193">
        <f t="shared" si="154"/>
        <v>441.6</v>
      </c>
    </row>
    <row r="520" spans="1:16" ht="30">
      <c r="A520" s="80" t="s">
        <v>119</v>
      </c>
      <c r="B520" s="52" t="s">
        <v>4</v>
      </c>
      <c r="C520" s="52" t="s">
        <v>73</v>
      </c>
      <c r="D520" s="52" t="s">
        <v>69</v>
      </c>
      <c r="E520" s="52" t="s">
        <v>13</v>
      </c>
      <c r="F520" s="52" t="s">
        <v>138</v>
      </c>
      <c r="G520" s="52" t="s">
        <v>103</v>
      </c>
      <c r="H520" s="58">
        <v>0</v>
      </c>
      <c r="I520" s="58">
        <v>441.6</v>
      </c>
      <c r="J520" s="192">
        <f t="shared" si="153"/>
        <v>441.6</v>
      </c>
      <c r="K520" s="58">
        <v>0</v>
      </c>
      <c r="L520" s="59"/>
      <c r="M520" s="59"/>
      <c r="N520" s="59"/>
      <c r="O520" s="58">
        <v>441.6</v>
      </c>
      <c r="P520" s="197">
        <f t="shared" si="154"/>
        <v>441.6</v>
      </c>
    </row>
    <row r="521" spans="1:16" ht="28.5">
      <c r="A521" s="79" t="s">
        <v>282</v>
      </c>
      <c r="B521" s="53" t="s">
        <v>4</v>
      </c>
      <c r="C521" s="53" t="s">
        <v>73</v>
      </c>
      <c r="D521" s="53" t="s">
        <v>73</v>
      </c>
      <c r="E521" s="53"/>
      <c r="F521" s="53"/>
      <c r="G521" s="53"/>
      <c r="H521" s="55">
        <f>H522</f>
        <v>0</v>
      </c>
      <c r="I521" s="55">
        <f>I522</f>
        <v>0</v>
      </c>
      <c r="J521" s="190">
        <f t="shared" si="153"/>
        <v>0</v>
      </c>
      <c r="K521" s="55">
        <f>K522</f>
        <v>0</v>
      </c>
      <c r="L521" s="54"/>
      <c r="M521" s="54"/>
      <c r="N521" s="54"/>
      <c r="O521" s="55">
        <f>O522</f>
        <v>0</v>
      </c>
      <c r="P521" s="113">
        <f aca="true" t="shared" si="156" ref="P521:P552">K521+O521</f>
        <v>0</v>
      </c>
    </row>
    <row r="522" spans="1:16" ht="18">
      <c r="A522" s="76" t="s">
        <v>37</v>
      </c>
      <c r="B522" s="51" t="s">
        <v>4</v>
      </c>
      <c r="C522" s="51" t="s">
        <v>73</v>
      </c>
      <c r="D522" s="51" t="s">
        <v>73</v>
      </c>
      <c r="E522" s="51" t="s">
        <v>283</v>
      </c>
      <c r="F522" s="51"/>
      <c r="G522" s="51"/>
      <c r="H522" s="56">
        <f>H523</f>
        <v>0</v>
      </c>
      <c r="I522" s="56">
        <f>I523</f>
        <v>0</v>
      </c>
      <c r="J522" s="191">
        <f t="shared" si="153"/>
        <v>0</v>
      </c>
      <c r="K522" s="56">
        <f>K523</f>
        <v>0</v>
      </c>
      <c r="L522" s="57"/>
      <c r="M522" s="57"/>
      <c r="N522" s="57"/>
      <c r="O522" s="56">
        <f>O523</f>
        <v>0</v>
      </c>
      <c r="P522" s="193">
        <f t="shared" si="156"/>
        <v>0</v>
      </c>
    </row>
    <row r="523" spans="1:16" ht="30">
      <c r="A523" s="81" t="s">
        <v>132</v>
      </c>
      <c r="B523" s="51" t="s">
        <v>4</v>
      </c>
      <c r="C523" s="51" t="s">
        <v>73</v>
      </c>
      <c r="D523" s="51" t="s">
        <v>73</v>
      </c>
      <c r="E523" s="51" t="s">
        <v>284</v>
      </c>
      <c r="F523" s="51"/>
      <c r="G523" s="51"/>
      <c r="H523" s="56">
        <f>H524+H527</f>
        <v>0</v>
      </c>
      <c r="I523" s="56">
        <f>I524+I527</f>
        <v>0</v>
      </c>
      <c r="J523" s="191">
        <f t="shared" si="153"/>
        <v>0</v>
      </c>
      <c r="K523" s="56">
        <f>K524+K527</f>
        <v>0</v>
      </c>
      <c r="L523" s="57"/>
      <c r="M523" s="57"/>
      <c r="N523" s="57"/>
      <c r="O523" s="56">
        <f>O524+O527</f>
        <v>0</v>
      </c>
      <c r="P523" s="193">
        <f t="shared" si="156"/>
        <v>0</v>
      </c>
    </row>
    <row r="524" spans="1:16" ht="90">
      <c r="A524" s="76" t="s">
        <v>267</v>
      </c>
      <c r="B524" s="51" t="s">
        <v>4</v>
      </c>
      <c r="C524" s="51" t="s">
        <v>73</v>
      </c>
      <c r="D524" s="51" t="s">
        <v>73</v>
      </c>
      <c r="E524" s="51" t="s">
        <v>284</v>
      </c>
      <c r="F524" s="51" t="s">
        <v>133</v>
      </c>
      <c r="G524" s="51"/>
      <c r="H524" s="56">
        <f>H525</f>
        <v>0</v>
      </c>
      <c r="I524" s="56">
        <f>I525</f>
        <v>0</v>
      </c>
      <c r="J524" s="191">
        <f t="shared" si="153"/>
        <v>0</v>
      </c>
      <c r="K524" s="56">
        <f>K525</f>
        <v>0</v>
      </c>
      <c r="L524" s="57"/>
      <c r="M524" s="57"/>
      <c r="N524" s="57"/>
      <c r="O524" s="56">
        <f>O525</f>
        <v>0</v>
      </c>
      <c r="P524" s="193">
        <f t="shared" si="156"/>
        <v>0</v>
      </c>
    </row>
    <row r="525" spans="1:16" ht="30">
      <c r="A525" s="76" t="s">
        <v>137</v>
      </c>
      <c r="B525" s="51" t="s">
        <v>4</v>
      </c>
      <c r="C525" s="51" t="s">
        <v>73</v>
      </c>
      <c r="D525" s="51" t="s">
        <v>73</v>
      </c>
      <c r="E525" s="51" t="s">
        <v>284</v>
      </c>
      <c r="F525" s="51" t="s">
        <v>134</v>
      </c>
      <c r="G525" s="51"/>
      <c r="H525" s="56">
        <f>H526</f>
        <v>0</v>
      </c>
      <c r="I525" s="56">
        <f>I526</f>
        <v>0</v>
      </c>
      <c r="J525" s="191">
        <f t="shared" si="153"/>
        <v>0</v>
      </c>
      <c r="K525" s="56">
        <f>K526</f>
        <v>0</v>
      </c>
      <c r="L525" s="57"/>
      <c r="M525" s="57"/>
      <c r="N525" s="57"/>
      <c r="O525" s="56">
        <f>O526</f>
        <v>0</v>
      </c>
      <c r="P525" s="193">
        <f t="shared" si="156"/>
        <v>0</v>
      </c>
    </row>
    <row r="526" spans="1:16" ht="18">
      <c r="A526" s="78" t="s">
        <v>119</v>
      </c>
      <c r="B526" s="52" t="s">
        <v>4</v>
      </c>
      <c r="C526" s="52" t="s">
        <v>73</v>
      </c>
      <c r="D526" s="52" t="s">
        <v>73</v>
      </c>
      <c r="E526" s="52" t="s">
        <v>284</v>
      </c>
      <c r="F526" s="52" t="s">
        <v>134</v>
      </c>
      <c r="G526" s="52" t="s">
        <v>103</v>
      </c>
      <c r="H526" s="58">
        <v>0</v>
      </c>
      <c r="I526" s="58">
        <v>0</v>
      </c>
      <c r="J526" s="192">
        <f t="shared" si="153"/>
        <v>0</v>
      </c>
      <c r="K526" s="58">
        <v>0</v>
      </c>
      <c r="L526" s="59"/>
      <c r="M526" s="59"/>
      <c r="N526" s="59"/>
      <c r="O526" s="58">
        <v>0</v>
      </c>
      <c r="P526" s="197">
        <f t="shared" si="156"/>
        <v>0</v>
      </c>
    </row>
    <row r="527" spans="1:16" ht="30">
      <c r="A527" s="200" t="s">
        <v>135</v>
      </c>
      <c r="B527" s="51" t="s">
        <v>4</v>
      </c>
      <c r="C527" s="51" t="s">
        <v>73</v>
      </c>
      <c r="D527" s="51" t="s">
        <v>73</v>
      </c>
      <c r="E527" s="51" t="s">
        <v>284</v>
      </c>
      <c r="F527" s="51" t="s">
        <v>136</v>
      </c>
      <c r="G527" s="51"/>
      <c r="H527" s="56">
        <f>H528</f>
        <v>0</v>
      </c>
      <c r="I527" s="56">
        <f>I528</f>
        <v>0</v>
      </c>
      <c r="J527" s="191">
        <f t="shared" si="153"/>
        <v>0</v>
      </c>
      <c r="K527" s="56">
        <f>K528</f>
        <v>0</v>
      </c>
      <c r="L527" s="57"/>
      <c r="M527" s="57"/>
      <c r="N527" s="57"/>
      <c r="O527" s="56">
        <f>O528</f>
        <v>0</v>
      </c>
      <c r="P527" s="193">
        <f t="shared" si="156"/>
        <v>0</v>
      </c>
    </row>
    <row r="528" spans="1:16" ht="30">
      <c r="A528" s="77" t="s">
        <v>139</v>
      </c>
      <c r="B528" s="51" t="s">
        <v>4</v>
      </c>
      <c r="C528" s="51" t="s">
        <v>73</v>
      </c>
      <c r="D528" s="51" t="s">
        <v>73</v>
      </c>
      <c r="E528" s="51" t="s">
        <v>284</v>
      </c>
      <c r="F528" s="51" t="s">
        <v>138</v>
      </c>
      <c r="G528" s="51"/>
      <c r="H528" s="56">
        <f>H529</f>
        <v>0</v>
      </c>
      <c r="I528" s="56">
        <f>I529</f>
        <v>0</v>
      </c>
      <c r="J528" s="191">
        <f t="shared" si="153"/>
        <v>0</v>
      </c>
      <c r="K528" s="56">
        <f>K529</f>
        <v>0</v>
      </c>
      <c r="L528" s="57"/>
      <c r="M528" s="57"/>
      <c r="N528" s="57"/>
      <c r="O528" s="56">
        <f>O529</f>
        <v>0</v>
      </c>
      <c r="P528" s="193">
        <f t="shared" si="156"/>
        <v>0</v>
      </c>
    </row>
    <row r="529" spans="1:16" ht="18">
      <c r="A529" s="78" t="s">
        <v>119</v>
      </c>
      <c r="B529" s="52" t="s">
        <v>4</v>
      </c>
      <c r="C529" s="52" t="s">
        <v>73</v>
      </c>
      <c r="D529" s="52" t="s">
        <v>73</v>
      </c>
      <c r="E529" s="52" t="s">
        <v>284</v>
      </c>
      <c r="F529" s="52" t="s">
        <v>138</v>
      </c>
      <c r="G529" s="52" t="s">
        <v>103</v>
      </c>
      <c r="H529" s="58">
        <v>0</v>
      </c>
      <c r="I529" s="58">
        <v>0</v>
      </c>
      <c r="J529" s="192">
        <f t="shared" si="153"/>
        <v>0</v>
      </c>
      <c r="K529" s="58">
        <v>0</v>
      </c>
      <c r="L529" s="59"/>
      <c r="M529" s="59"/>
      <c r="N529" s="59"/>
      <c r="O529" s="58">
        <v>0</v>
      </c>
      <c r="P529" s="197">
        <f t="shared" si="156"/>
        <v>0</v>
      </c>
    </row>
    <row r="530" spans="1:16" ht="57.75">
      <c r="A530" s="82" t="s">
        <v>184</v>
      </c>
      <c r="B530" s="53" t="s">
        <v>432</v>
      </c>
      <c r="C530" s="52"/>
      <c r="D530" s="52"/>
      <c r="E530" s="52"/>
      <c r="F530" s="53"/>
      <c r="G530" s="53"/>
      <c r="H530" s="55">
        <f>H533+H556+H627</f>
        <v>72566</v>
      </c>
      <c r="I530" s="55">
        <f>I533+I556+I627</f>
        <v>0</v>
      </c>
      <c r="J530" s="190">
        <f aca="true" t="shared" si="157" ref="J530:J552">H530+I530</f>
        <v>72566</v>
      </c>
      <c r="K530" s="55">
        <f>K533+K556+K627</f>
        <v>72536</v>
      </c>
      <c r="L530" s="59"/>
      <c r="M530" s="59"/>
      <c r="N530" s="59"/>
      <c r="O530" s="55">
        <f>O533+O556+O627</f>
        <v>0</v>
      </c>
      <c r="P530" s="113">
        <f t="shared" si="156"/>
        <v>72536</v>
      </c>
    </row>
    <row r="531" spans="1:16" ht="18">
      <c r="A531" s="79" t="s">
        <v>119</v>
      </c>
      <c r="B531" s="53" t="s">
        <v>432</v>
      </c>
      <c r="C531" s="53"/>
      <c r="D531" s="53"/>
      <c r="E531" s="53"/>
      <c r="F531" s="53"/>
      <c r="G531" s="53" t="s">
        <v>103</v>
      </c>
      <c r="H531" s="55">
        <f>H541+H548+H555+H564+H569+H574+H580+H586+H592+H595+H598+H604+H610+H613+H616+H620+H623+H626+H635+H643+H638</f>
        <v>72566</v>
      </c>
      <c r="I531" s="55">
        <f>I541+I548+I555+I564+I569+I574+I580+I586+I592+I595+I598+I604+I610+I613+I616+I620+I623+I626+I635+I643+I638</f>
        <v>0</v>
      </c>
      <c r="J531" s="190">
        <f t="shared" si="157"/>
        <v>72566</v>
      </c>
      <c r="K531" s="55">
        <f>K541+K548+K555+K564+K569+K574+K580+K586+K592+K595+K598+K604+K610+K613+K616+K620+K623+K626+K635+K643+K638</f>
        <v>72536</v>
      </c>
      <c r="L531" s="59"/>
      <c r="M531" s="59"/>
      <c r="N531" s="59"/>
      <c r="O531" s="55">
        <f>O541+O548+O555+O564+O569+O574+O580+O586+O592+O595+O598+O604+O610+O613+O616+O620+O623+O626+O635+O643+O638</f>
        <v>0</v>
      </c>
      <c r="P531" s="113">
        <f t="shared" si="156"/>
        <v>72536</v>
      </c>
    </row>
    <row r="532" spans="1:16" ht="18">
      <c r="A532" s="79" t="s">
        <v>120</v>
      </c>
      <c r="B532" s="53" t="s">
        <v>432</v>
      </c>
      <c r="C532" s="53"/>
      <c r="D532" s="53"/>
      <c r="E532" s="53"/>
      <c r="F532" s="53"/>
      <c r="G532" s="53" t="s">
        <v>104</v>
      </c>
      <c r="H532" s="55">
        <v>0</v>
      </c>
      <c r="I532" s="55">
        <v>0</v>
      </c>
      <c r="J532" s="190">
        <f t="shared" si="157"/>
        <v>0</v>
      </c>
      <c r="K532" s="55">
        <v>0</v>
      </c>
      <c r="L532" s="59"/>
      <c r="M532" s="59"/>
      <c r="N532" s="59"/>
      <c r="O532" s="55">
        <v>0</v>
      </c>
      <c r="P532" s="113">
        <f t="shared" si="156"/>
        <v>0</v>
      </c>
    </row>
    <row r="533" spans="1:16" ht="18">
      <c r="A533" s="79" t="s">
        <v>59</v>
      </c>
      <c r="B533" s="53" t="s">
        <v>432</v>
      </c>
      <c r="C533" s="53" t="s">
        <v>75</v>
      </c>
      <c r="D533" s="51"/>
      <c r="E533" s="51"/>
      <c r="F533" s="53"/>
      <c r="G533" s="53"/>
      <c r="H533" s="55">
        <f>H534</f>
        <v>39343</v>
      </c>
      <c r="I533" s="55">
        <f>I534</f>
        <v>0</v>
      </c>
      <c r="J533" s="190">
        <f t="shared" si="157"/>
        <v>39343</v>
      </c>
      <c r="K533" s="55">
        <f>K534</f>
        <v>39343</v>
      </c>
      <c r="L533" s="59"/>
      <c r="M533" s="59"/>
      <c r="N533" s="59"/>
      <c r="O533" s="55">
        <f>O534</f>
        <v>0</v>
      </c>
      <c r="P533" s="113">
        <f t="shared" si="156"/>
        <v>39343</v>
      </c>
    </row>
    <row r="534" spans="1:16" ht="18">
      <c r="A534" s="79" t="s">
        <v>445</v>
      </c>
      <c r="B534" s="53" t="s">
        <v>432</v>
      </c>
      <c r="C534" s="53" t="s">
        <v>75</v>
      </c>
      <c r="D534" s="53" t="s">
        <v>69</v>
      </c>
      <c r="E534" s="53"/>
      <c r="F534" s="53"/>
      <c r="G534" s="53"/>
      <c r="H534" s="55">
        <f>H535+H542+H549</f>
        <v>39343</v>
      </c>
      <c r="I534" s="55">
        <f>I535+I542+I549</f>
        <v>0</v>
      </c>
      <c r="J534" s="190">
        <f t="shared" si="157"/>
        <v>39343</v>
      </c>
      <c r="K534" s="55">
        <f>K535+K542+K549</f>
        <v>39343</v>
      </c>
      <c r="L534" s="59"/>
      <c r="M534" s="59"/>
      <c r="N534" s="59"/>
      <c r="O534" s="55">
        <f>O535+O542+O549</f>
        <v>0</v>
      </c>
      <c r="P534" s="113">
        <f t="shared" si="156"/>
        <v>39343</v>
      </c>
    </row>
    <row r="535" spans="1:16" ht="45">
      <c r="A535" s="76" t="s">
        <v>186</v>
      </c>
      <c r="B535" s="51" t="s">
        <v>432</v>
      </c>
      <c r="C535" s="51" t="s">
        <v>75</v>
      </c>
      <c r="D535" s="51" t="s">
        <v>69</v>
      </c>
      <c r="E535" s="51" t="s">
        <v>289</v>
      </c>
      <c r="F535" s="51"/>
      <c r="G535" s="51"/>
      <c r="H535" s="56">
        <f aca="true" t="shared" si="158" ref="H535:K540">H536</f>
        <v>7335.4</v>
      </c>
      <c r="I535" s="56">
        <f t="shared" si="158"/>
        <v>0</v>
      </c>
      <c r="J535" s="191">
        <f t="shared" si="157"/>
        <v>7335.4</v>
      </c>
      <c r="K535" s="56">
        <f t="shared" si="158"/>
        <v>7335.4</v>
      </c>
      <c r="L535" s="57"/>
      <c r="M535" s="57"/>
      <c r="N535" s="57"/>
      <c r="O535" s="56">
        <f aca="true" t="shared" si="159" ref="O535:O540">O536</f>
        <v>0</v>
      </c>
      <c r="P535" s="193">
        <f t="shared" si="156"/>
        <v>7335.4</v>
      </c>
    </row>
    <row r="536" spans="1:16" ht="45">
      <c r="A536" s="77" t="s">
        <v>170</v>
      </c>
      <c r="B536" s="51" t="s">
        <v>432</v>
      </c>
      <c r="C536" s="51" t="s">
        <v>75</v>
      </c>
      <c r="D536" s="51" t="s">
        <v>69</v>
      </c>
      <c r="E536" s="51" t="s">
        <v>269</v>
      </c>
      <c r="F536" s="51"/>
      <c r="G536" s="51"/>
      <c r="H536" s="56">
        <f t="shared" si="158"/>
        <v>7335.4</v>
      </c>
      <c r="I536" s="56">
        <f t="shared" si="158"/>
        <v>0</v>
      </c>
      <c r="J536" s="191">
        <f t="shared" si="157"/>
        <v>7335.4</v>
      </c>
      <c r="K536" s="56">
        <f t="shared" si="158"/>
        <v>7335.4</v>
      </c>
      <c r="L536" s="57"/>
      <c r="M536" s="57"/>
      <c r="N536" s="57"/>
      <c r="O536" s="56">
        <f t="shared" si="159"/>
        <v>0</v>
      </c>
      <c r="P536" s="193">
        <f t="shared" si="156"/>
        <v>7335.4</v>
      </c>
    </row>
    <row r="537" spans="1:16" ht="45">
      <c r="A537" s="76" t="s">
        <v>220</v>
      </c>
      <c r="B537" s="51" t="s">
        <v>432</v>
      </c>
      <c r="C537" s="51" t="s">
        <v>75</v>
      </c>
      <c r="D537" s="51" t="s">
        <v>69</v>
      </c>
      <c r="E537" s="51" t="s">
        <v>270</v>
      </c>
      <c r="F537" s="51"/>
      <c r="G537" s="51"/>
      <c r="H537" s="56">
        <f t="shared" si="158"/>
        <v>7335.4</v>
      </c>
      <c r="I537" s="56">
        <f t="shared" si="158"/>
        <v>0</v>
      </c>
      <c r="J537" s="191">
        <f t="shared" si="157"/>
        <v>7335.4</v>
      </c>
      <c r="K537" s="56">
        <f t="shared" si="158"/>
        <v>7335.4</v>
      </c>
      <c r="L537" s="57"/>
      <c r="M537" s="57"/>
      <c r="N537" s="57"/>
      <c r="O537" s="56">
        <f t="shared" si="159"/>
        <v>0</v>
      </c>
      <c r="P537" s="193">
        <f t="shared" si="156"/>
        <v>7335.4</v>
      </c>
    </row>
    <row r="538" spans="1:16" ht="18">
      <c r="A538" s="81" t="s">
        <v>312</v>
      </c>
      <c r="B538" s="51" t="s">
        <v>432</v>
      </c>
      <c r="C538" s="51" t="s">
        <v>75</v>
      </c>
      <c r="D538" s="51" t="s">
        <v>69</v>
      </c>
      <c r="E538" s="51" t="s">
        <v>271</v>
      </c>
      <c r="F538" s="51"/>
      <c r="G538" s="51"/>
      <c r="H538" s="56">
        <f t="shared" si="158"/>
        <v>7335.4</v>
      </c>
      <c r="I538" s="56">
        <f t="shared" si="158"/>
        <v>0</v>
      </c>
      <c r="J538" s="191">
        <f t="shared" si="157"/>
        <v>7335.4</v>
      </c>
      <c r="K538" s="56">
        <f t="shared" si="158"/>
        <v>7335.4</v>
      </c>
      <c r="L538" s="57"/>
      <c r="M538" s="57"/>
      <c r="N538" s="57"/>
      <c r="O538" s="56">
        <f t="shared" si="159"/>
        <v>0</v>
      </c>
      <c r="P538" s="193">
        <f t="shared" si="156"/>
        <v>7335.4</v>
      </c>
    </row>
    <row r="539" spans="1:16" ht="45">
      <c r="A539" s="76" t="s">
        <v>142</v>
      </c>
      <c r="B539" s="51" t="s">
        <v>432</v>
      </c>
      <c r="C539" s="51" t="s">
        <v>75</v>
      </c>
      <c r="D539" s="51" t="s">
        <v>69</v>
      </c>
      <c r="E539" s="51" t="s">
        <v>271</v>
      </c>
      <c r="F539" s="51" t="s">
        <v>141</v>
      </c>
      <c r="G539" s="51"/>
      <c r="H539" s="56">
        <f t="shared" si="158"/>
        <v>7335.4</v>
      </c>
      <c r="I539" s="56">
        <f t="shared" si="158"/>
        <v>0</v>
      </c>
      <c r="J539" s="191">
        <f t="shared" si="157"/>
        <v>7335.4</v>
      </c>
      <c r="K539" s="56">
        <f t="shared" si="158"/>
        <v>7335.4</v>
      </c>
      <c r="L539" s="57"/>
      <c r="M539" s="57"/>
      <c r="N539" s="57"/>
      <c r="O539" s="56">
        <f t="shared" si="159"/>
        <v>0</v>
      </c>
      <c r="P539" s="193">
        <f t="shared" si="156"/>
        <v>7335.4</v>
      </c>
    </row>
    <row r="540" spans="1:16" ht="18">
      <c r="A540" s="76" t="s">
        <v>144</v>
      </c>
      <c r="B540" s="51" t="s">
        <v>432</v>
      </c>
      <c r="C540" s="51" t="s">
        <v>75</v>
      </c>
      <c r="D540" s="51" t="s">
        <v>69</v>
      </c>
      <c r="E540" s="51" t="s">
        <v>272</v>
      </c>
      <c r="F540" s="51" t="s">
        <v>143</v>
      </c>
      <c r="G540" s="51"/>
      <c r="H540" s="56">
        <f t="shared" si="158"/>
        <v>7335.4</v>
      </c>
      <c r="I540" s="56">
        <f t="shared" si="158"/>
        <v>0</v>
      </c>
      <c r="J540" s="191">
        <f t="shared" si="157"/>
        <v>7335.4</v>
      </c>
      <c r="K540" s="56">
        <f t="shared" si="158"/>
        <v>7335.4</v>
      </c>
      <c r="L540" s="57"/>
      <c r="M540" s="57"/>
      <c r="N540" s="57"/>
      <c r="O540" s="56">
        <f t="shared" si="159"/>
        <v>0</v>
      </c>
      <c r="P540" s="193">
        <f t="shared" si="156"/>
        <v>7335.4</v>
      </c>
    </row>
    <row r="541" spans="1:16" ht="18">
      <c r="A541" s="78" t="s">
        <v>119</v>
      </c>
      <c r="B541" s="52" t="s">
        <v>432</v>
      </c>
      <c r="C541" s="52" t="s">
        <v>75</v>
      </c>
      <c r="D541" s="52" t="s">
        <v>69</v>
      </c>
      <c r="E541" s="52" t="s">
        <v>272</v>
      </c>
      <c r="F541" s="52" t="s">
        <v>143</v>
      </c>
      <c r="G541" s="52" t="s">
        <v>103</v>
      </c>
      <c r="H541" s="58">
        <v>7335.4</v>
      </c>
      <c r="I541" s="58">
        <v>0</v>
      </c>
      <c r="J541" s="192">
        <f t="shared" si="157"/>
        <v>7335.4</v>
      </c>
      <c r="K541" s="58">
        <v>7335.4</v>
      </c>
      <c r="L541" s="59"/>
      <c r="M541" s="59"/>
      <c r="N541" s="59"/>
      <c r="O541" s="58">
        <v>0</v>
      </c>
      <c r="P541" s="197">
        <f t="shared" si="156"/>
        <v>7335.4</v>
      </c>
    </row>
    <row r="542" spans="1:16" ht="45">
      <c r="A542" s="76" t="s">
        <v>203</v>
      </c>
      <c r="B542" s="51" t="s">
        <v>432</v>
      </c>
      <c r="C542" s="51" t="s">
        <v>75</v>
      </c>
      <c r="D542" s="51" t="s">
        <v>69</v>
      </c>
      <c r="E542" s="51" t="s">
        <v>333</v>
      </c>
      <c r="F542" s="51"/>
      <c r="G542" s="51"/>
      <c r="H542" s="56">
        <f>H543</f>
        <v>22032.8</v>
      </c>
      <c r="I542" s="56">
        <f>I543</f>
        <v>0</v>
      </c>
      <c r="J542" s="191">
        <f t="shared" si="157"/>
        <v>22032.8</v>
      </c>
      <c r="K542" s="56">
        <f>K543</f>
        <v>22032.8</v>
      </c>
      <c r="L542" s="57"/>
      <c r="M542" s="57"/>
      <c r="N542" s="57"/>
      <c r="O542" s="56">
        <f aca="true" t="shared" si="160" ref="O542:O547">O543</f>
        <v>0</v>
      </c>
      <c r="P542" s="193">
        <f t="shared" si="156"/>
        <v>22032.8</v>
      </c>
    </row>
    <row r="543" spans="1:16" ht="45">
      <c r="A543" s="76" t="s">
        <v>39</v>
      </c>
      <c r="B543" s="51" t="s">
        <v>432</v>
      </c>
      <c r="C543" s="51" t="s">
        <v>75</v>
      </c>
      <c r="D543" s="51" t="s">
        <v>69</v>
      </c>
      <c r="E543" s="51" t="s">
        <v>335</v>
      </c>
      <c r="F543" s="51"/>
      <c r="G543" s="51"/>
      <c r="H543" s="56">
        <f>H544</f>
        <v>22032.8</v>
      </c>
      <c r="I543" s="56">
        <f>I544</f>
        <v>0</v>
      </c>
      <c r="J543" s="191">
        <f t="shared" si="157"/>
        <v>22032.8</v>
      </c>
      <c r="K543" s="56">
        <f>K544</f>
        <v>22032.8</v>
      </c>
      <c r="L543" s="57"/>
      <c r="M543" s="57"/>
      <c r="N543" s="57"/>
      <c r="O543" s="56">
        <f t="shared" si="160"/>
        <v>0</v>
      </c>
      <c r="P543" s="193">
        <f t="shared" si="156"/>
        <v>22032.8</v>
      </c>
    </row>
    <row r="544" spans="1:16" ht="60">
      <c r="A544" s="77" t="s">
        <v>206</v>
      </c>
      <c r="B544" s="51" t="s">
        <v>432</v>
      </c>
      <c r="C544" s="51" t="s">
        <v>75</v>
      </c>
      <c r="D544" s="51" t="s">
        <v>69</v>
      </c>
      <c r="E544" s="51" t="s">
        <v>336</v>
      </c>
      <c r="F544" s="51"/>
      <c r="G544" s="51"/>
      <c r="H544" s="56">
        <f aca="true" t="shared" si="161" ref="H544:K547">H545</f>
        <v>22032.8</v>
      </c>
      <c r="I544" s="56">
        <f t="shared" si="161"/>
        <v>0</v>
      </c>
      <c r="J544" s="191">
        <f t="shared" si="157"/>
        <v>22032.8</v>
      </c>
      <c r="K544" s="56">
        <f t="shared" si="161"/>
        <v>22032.8</v>
      </c>
      <c r="L544" s="57"/>
      <c r="M544" s="57"/>
      <c r="N544" s="57"/>
      <c r="O544" s="56">
        <f t="shared" si="160"/>
        <v>0</v>
      </c>
      <c r="P544" s="193">
        <f t="shared" si="156"/>
        <v>22032.8</v>
      </c>
    </row>
    <row r="545" spans="1:16" ht="18">
      <c r="A545" s="77" t="s">
        <v>312</v>
      </c>
      <c r="B545" s="51" t="s">
        <v>432</v>
      </c>
      <c r="C545" s="51" t="s">
        <v>75</v>
      </c>
      <c r="D545" s="51" t="s">
        <v>69</v>
      </c>
      <c r="E545" s="51" t="s">
        <v>337</v>
      </c>
      <c r="F545" s="51"/>
      <c r="G545" s="51"/>
      <c r="H545" s="56">
        <f t="shared" si="161"/>
        <v>22032.8</v>
      </c>
      <c r="I545" s="56">
        <f t="shared" si="161"/>
        <v>0</v>
      </c>
      <c r="J545" s="191">
        <f t="shared" si="157"/>
        <v>22032.8</v>
      </c>
      <c r="K545" s="56">
        <f t="shared" si="161"/>
        <v>22032.8</v>
      </c>
      <c r="L545" s="57"/>
      <c r="M545" s="57"/>
      <c r="N545" s="57"/>
      <c r="O545" s="56">
        <f t="shared" si="160"/>
        <v>0</v>
      </c>
      <c r="P545" s="193">
        <f t="shared" si="156"/>
        <v>22032.8</v>
      </c>
    </row>
    <row r="546" spans="1:16" ht="45">
      <c r="A546" s="76" t="s">
        <v>142</v>
      </c>
      <c r="B546" s="51" t="s">
        <v>432</v>
      </c>
      <c r="C546" s="51" t="s">
        <v>75</v>
      </c>
      <c r="D546" s="51" t="s">
        <v>69</v>
      </c>
      <c r="E546" s="51" t="s">
        <v>337</v>
      </c>
      <c r="F546" s="51" t="s">
        <v>141</v>
      </c>
      <c r="G546" s="51"/>
      <c r="H546" s="56">
        <f t="shared" si="161"/>
        <v>22032.8</v>
      </c>
      <c r="I546" s="56">
        <f t="shared" si="161"/>
        <v>0</v>
      </c>
      <c r="J546" s="191">
        <f t="shared" si="157"/>
        <v>22032.8</v>
      </c>
      <c r="K546" s="56">
        <f t="shared" si="161"/>
        <v>22032.8</v>
      </c>
      <c r="L546" s="57"/>
      <c r="M546" s="57"/>
      <c r="N546" s="57"/>
      <c r="O546" s="56">
        <f t="shared" si="160"/>
        <v>0</v>
      </c>
      <c r="P546" s="193">
        <f t="shared" si="156"/>
        <v>22032.8</v>
      </c>
    </row>
    <row r="547" spans="1:16" ht="18">
      <c r="A547" s="76" t="s">
        <v>144</v>
      </c>
      <c r="B547" s="51" t="s">
        <v>432</v>
      </c>
      <c r="C547" s="51" t="s">
        <v>75</v>
      </c>
      <c r="D547" s="51" t="s">
        <v>69</v>
      </c>
      <c r="E547" s="51" t="s">
        <v>337</v>
      </c>
      <c r="F547" s="51" t="s">
        <v>143</v>
      </c>
      <c r="G547" s="51"/>
      <c r="H547" s="56">
        <f t="shared" si="161"/>
        <v>22032.8</v>
      </c>
      <c r="I547" s="56">
        <f t="shared" si="161"/>
        <v>0</v>
      </c>
      <c r="J547" s="191">
        <f t="shared" si="157"/>
        <v>22032.8</v>
      </c>
      <c r="K547" s="56">
        <f t="shared" si="161"/>
        <v>22032.8</v>
      </c>
      <c r="L547" s="57"/>
      <c r="M547" s="57"/>
      <c r="N547" s="57"/>
      <c r="O547" s="56">
        <f t="shared" si="160"/>
        <v>0</v>
      </c>
      <c r="P547" s="193">
        <f t="shared" si="156"/>
        <v>22032.8</v>
      </c>
    </row>
    <row r="548" spans="1:16" ht="18">
      <c r="A548" s="78" t="s">
        <v>119</v>
      </c>
      <c r="B548" s="52" t="s">
        <v>432</v>
      </c>
      <c r="C548" s="52" t="s">
        <v>75</v>
      </c>
      <c r="D548" s="52" t="s">
        <v>69</v>
      </c>
      <c r="E548" s="52" t="s">
        <v>337</v>
      </c>
      <c r="F548" s="52" t="s">
        <v>143</v>
      </c>
      <c r="G548" s="52" t="s">
        <v>103</v>
      </c>
      <c r="H548" s="58">
        <v>22032.8</v>
      </c>
      <c r="I548" s="58">
        <v>0</v>
      </c>
      <c r="J548" s="192">
        <f t="shared" si="157"/>
        <v>22032.8</v>
      </c>
      <c r="K548" s="58">
        <v>22032.8</v>
      </c>
      <c r="L548" s="59"/>
      <c r="M548" s="59"/>
      <c r="N548" s="59"/>
      <c r="O548" s="58">
        <v>0</v>
      </c>
      <c r="P548" s="197">
        <f t="shared" si="156"/>
        <v>22032.8</v>
      </c>
    </row>
    <row r="549" spans="1:16" ht="60">
      <c r="A549" s="76" t="s">
        <v>204</v>
      </c>
      <c r="B549" s="51" t="s">
        <v>432</v>
      </c>
      <c r="C549" s="51" t="s">
        <v>75</v>
      </c>
      <c r="D549" s="51" t="s">
        <v>69</v>
      </c>
      <c r="E549" s="51" t="s">
        <v>415</v>
      </c>
      <c r="F549" s="51"/>
      <c r="G549" s="51"/>
      <c r="H549" s="56">
        <f aca="true" t="shared" si="162" ref="H549:K554">H550</f>
        <v>9974.8</v>
      </c>
      <c r="I549" s="56">
        <f t="shared" si="162"/>
        <v>0</v>
      </c>
      <c r="J549" s="191">
        <f t="shared" si="157"/>
        <v>9974.8</v>
      </c>
      <c r="K549" s="56">
        <f t="shared" si="162"/>
        <v>9974.8</v>
      </c>
      <c r="L549" s="57"/>
      <c r="M549" s="57"/>
      <c r="N549" s="57"/>
      <c r="O549" s="56">
        <f aca="true" t="shared" si="163" ref="O549:O554">O550</f>
        <v>0</v>
      </c>
      <c r="P549" s="193">
        <f t="shared" si="156"/>
        <v>9974.8</v>
      </c>
    </row>
    <row r="550" spans="1:16" ht="60">
      <c r="A550" s="76" t="s">
        <v>205</v>
      </c>
      <c r="B550" s="51" t="s">
        <v>432</v>
      </c>
      <c r="C550" s="51" t="s">
        <v>75</v>
      </c>
      <c r="D550" s="51" t="s">
        <v>69</v>
      </c>
      <c r="E550" s="51" t="s">
        <v>425</v>
      </c>
      <c r="F550" s="51"/>
      <c r="G550" s="51"/>
      <c r="H550" s="56">
        <f t="shared" si="162"/>
        <v>9974.8</v>
      </c>
      <c r="I550" s="56">
        <f t="shared" si="162"/>
        <v>0</v>
      </c>
      <c r="J550" s="191">
        <f t="shared" si="157"/>
        <v>9974.8</v>
      </c>
      <c r="K550" s="56">
        <f t="shared" si="162"/>
        <v>9974.8</v>
      </c>
      <c r="L550" s="57"/>
      <c r="M550" s="57"/>
      <c r="N550" s="57"/>
      <c r="O550" s="56">
        <f t="shared" si="163"/>
        <v>0</v>
      </c>
      <c r="P550" s="193">
        <f t="shared" si="156"/>
        <v>9974.8</v>
      </c>
    </row>
    <row r="551" spans="1:16" ht="75">
      <c r="A551" s="76" t="s">
        <v>422</v>
      </c>
      <c r="B551" s="51" t="s">
        <v>432</v>
      </c>
      <c r="C551" s="51" t="s">
        <v>75</v>
      </c>
      <c r="D551" s="51" t="s">
        <v>69</v>
      </c>
      <c r="E551" s="51" t="s">
        <v>424</v>
      </c>
      <c r="F551" s="51"/>
      <c r="G551" s="51"/>
      <c r="H551" s="56">
        <f t="shared" si="162"/>
        <v>9974.8</v>
      </c>
      <c r="I551" s="56">
        <f t="shared" si="162"/>
        <v>0</v>
      </c>
      <c r="J551" s="191">
        <f t="shared" si="157"/>
        <v>9974.8</v>
      </c>
      <c r="K551" s="56">
        <f t="shared" si="162"/>
        <v>9974.8</v>
      </c>
      <c r="L551" s="57"/>
      <c r="M551" s="57"/>
      <c r="N551" s="57"/>
      <c r="O551" s="56">
        <f t="shared" si="163"/>
        <v>0</v>
      </c>
      <c r="P551" s="193">
        <f t="shared" si="156"/>
        <v>9974.8</v>
      </c>
    </row>
    <row r="552" spans="1:16" ht="18">
      <c r="A552" s="77" t="s">
        <v>312</v>
      </c>
      <c r="B552" s="51" t="s">
        <v>432</v>
      </c>
      <c r="C552" s="51" t="s">
        <v>75</v>
      </c>
      <c r="D552" s="51" t="s">
        <v>69</v>
      </c>
      <c r="E552" s="51" t="s">
        <v>423</v>
      </c>
      <c r="F552" s="51"/>
      <c r="G552" s="51"/>
      <c r="H552" s="56">
        <f t="shared" si="162"/>
        <v>9974.8</v>
      </c>
      <c r="I552" s="56">
        <f t="shared" si="162"/>
        <v>0</v>
      </c>
      <c r="J552" s="191">
        <f t="shared" si="157"/>
        <v>9974.8</v>
      </c>
      <c r="K552" s="56">
        <f t="shared" si="162"/>
        <v>9974.8</v>
      </c>
      <c r="L552" s="57"/>
      <c r="M552" s="57"/>
      <c r="N552" s="57"/>
      <c r="O552" s="56">
        <f t="shared" si="163"/>
        <v>0</v>
      </c>
      <c r="P552" s="193">
        <f t="shared" si="156"/>
        <v>9974.8</v>
      </c>
    </row>
    <row r="553" spans="1:16" ht="45">
      <c r="A553" s="76" t="s">
        <v>142</v>
      </c>
      <c r="B553" s="51" t="s">
        <v>432</v>
      </c>
      <c r="C553" s="51" t="s">
        <v>75</v>
      </c>
      <c r="D553" s="51" t="s">
        <v>69</v>
      </c>
      <c r="E553" s="51" t="s">
        <v>423</v>
      </c>
      <c r="F553" s="51" t="s">
        <v>141</v>
      </c>
      <c r="G553" s="51"/>
      <c r="H553" s="56">
        <f t="shared" si="162"/>
        <v>9974.8</v>
      </c>
      <c r="I553" s="56">
        <f t="shared" si="162"/>
        <v>0</v>
      </c>
      <c r="J553" s="191">
        <f aca="true" t="shared" si="164" ref="J553:J584">H553+I553</f>
        <v>9974.8</v>
      </c>
      <c r="K553" s="56">
        <f t="shared" si="162"/>
        <v>9974.8</v>
      </c>
      <c r="L553" s="57"/>
      <c r="M553" s="57"/>
      <c r="N553" s="57"/>
      <c r="O553" s="56">
        <f t="shared" si="163"/>
        <v>0</v>
      </c>
      <c r="P553" s="193">
        <f aca="true" t="shared" si="165" ref="P553:P584">K553+O553</f>
        <v>9974.8</v>
      </c>
    </row>
    <row r="554" spans="1:16" ht="18">
      <c r="A554" s="76" t="s">
        <v>144</v>
      </c>
      <c r="B554" s="51" t="s">
        <v>432</v>
      </c>
      <c r="C554" s="51" t="s">
        <v>75</v>
      </c>
      <c r="D554" s="51" t="s">
        <v>69</v>
      </c>
      <c r="E554" s="51" t="s">
        <v>423</v>
      </c>
      <c r="F554" s="51" t="s">
        <v>143</v>
      </c>
      <c r="G554" s="51"/>
      <c r="H554" s="56">
        <f t="shared" si="162"/>
        <v>9974.8</v>
      </c>
      <c r="I554" s="56">
        <f t="shared" si="162"/>
        <v>0</v>
      </c>
      <c r="J554" s="191">
        <f t="shared" si="164"/>
        <v>9974.8</v>
      </c>
      <c r="K554" s="56">
        <f t="shared" si="162"/>
        <v>9974.8</v>
      </c>
      <c r="L554" s="57"/>
      <c r="M554" s="57"/>
      <c r="N554" s="57"/>
      <c r="O554" s="56">
        <f t="shared" si="163"/>
        <v>0</v>
      </c>
      <c r="P554" s="193">
        <f t="shared" si="165"/>
        <v>9974.8</v>
      </c>
    </row>
    <row r="555" spans="1:16" ht="18">
      <c r="A555" s="78" t="s">
        <v>119</v>
      </c>
      <c r="B555" s="52" t="s">
        <v>432</v>
      </c>
      <c r="C555" s="52" t="s">
        <v>75</v>
      </c>
      <c r="D555" s="52" t="s">
        <v>69</v>
      </c>
      <c r="E555" s="52" t="s">
        <v>423</v>
      </c>
      <c r="F555" s="52" t="s">
        <v>143</v>
      </c>
      <c r="G555" s="52" t="s">
        <v>103</v>
      </c>
      <c r="H555" s="58">
        <v>9974.8</v>
      </c>
      <c r="I555" s="58">
        <v>0</v>
      </c>
      <c r="J555" s="192">
        <f t="shared" si="164"/>
        <v>9974.8</v>
      </c>
      <c r="K555" s="58">
        <v>9974.8</v>
      </c>
      <c r="L555" s="59"/>
      <c r="M555" s="59"/>
      <c r="N555" s="59"/>
      <c r="O555" s="58">
        <v>0</v>
      </c>
      <c r="P555" s="197">
        <f t="shared" si="165"/>
        <v>9974.8</v>
      </c>
    </row>
    <row r="556" spans="1:16" ht="18">
      <c r="A556" s="79" t="s">
        <v>115</v>
      </c>
      <c r="B556" s="62" t="s">
        <v>432</v>
      </c>
      <c r="C556" s="53" t="s">
        <v>72</v>
      </c>
      <c r="D556" s="51"/>
      <c r="E556" s="51"/>
      <c r="F556" s="51"/>
      <c r="G556" s="51"/>
      <c r="H556" s="55">
        <f>H557+H605</f>
        <v>26423</v>
      </c>
      <c r="I556" s="55">
        <f>I557+I605</f>
        <v>0</v>
      </c>
      <c r="J556" s="190">
        <f t="shared" si="164"/>
        <v>26423</v>
      </c>
      <c r="K556" s="55">
        <f>K557+K605</f>
        <v>26393</v>
      </c>
      <c r="L556" s="59"/>
      <c r="M556" s="59"/>
      <c r="N556" s="59"/>
      <c r="O556" s="55">
        <f>O557+O605</f>
        <v>0</v>
      </c>
      <c r="P556" s="113">
        <f t="shared" si="165"/>
        <v>26393</v>
      </c>
    </row>
    <row r="557" spans="1:16" ht="18">
      <c r="A557" s="79" t="s">
        <v>64</v>
      </c>
      <c r="B557" s="62" t="s">
        <v>432</v>
      </c>
      <c r="C557" s="53" t="s">
        <v>72</v>
      </c>
      <c r="D557" s="53" t="s">
        <v>68</v>
      </c>
      <c r="E557" s="53"/>
      <c r="F557" s="53"/>
      <c r="G557" s="53"/>
      <c r="H557" s="55">
        <f>H558</f>
        <v>19590.8</v>
      </c>
      <c r="I557" s="55">
        <f>I558</f>
        <v>0</v>
      </c>
      <c r="J557" s="190">
        <f t="shared" si="164"/>
        <v>19590.8</v>
      </c>
      <c r="K557" s="55">
        <f>K558</f>
        <v>19560.8</v>
      </c>
      <c r="L557" s="59"/>
      <c r="M557" s="59"/>
      <c r="N557" s="59"/>
      <c r="O557" s="55">
        <f>O558</f>
        <v>0</v>
      </c>
      <c r="P557" s="113">
        <f t="shared" si="165"/>
        <v>19560.8</v>
      </c>
    </row>
    <row r="558" spans="1:16" ht="45">
      <c r="A558" s="77" t="s">
        <v>203</v>
      </c>
      <c r="B558" s="51" t="s">
        <v>432</v>
      </c>
      <c r="C558" s="51" t="s">
        <v>72</v>
      </c>
      <c r="D558" s="51" t="s">
        <v>68</v>
      </c>
      <c r="E558" s="51" t="s">
        <v>333</v>
      </c>
      <c r="F558" s="51"/>
      <c r="G558" s="51"/>
      <c r="H558" s="56">
        <f>H559+H575+H581+H587+H599</f>
        <v>19590.8</v>
      </c>
      <c r="I558" s="56">
        <f>I559+I575+I581+I587+I599</f>
        <v>0</v>
      </c>
      <c r="J558" s="191">
        <f t="shared" si="164"/>
        <v>19590.8</v>
      </c>
      <c r="K558" s="56">
        <f>K559+K575+K581+K587+K599</f>
        <v>19560.8</v>
      </c>
      <c r="L558" s="59"/>
      <c r="M558" s="59"/>
      <c r="N558" s="59"/>
      <c r="O558" s="56">
        <f>O559+O575+O581+O587+O599</f>
        <v>0</v>
      </c>
      <c r="P558" s="193">
        <f t="shared" si="165"/>
        <v>19560.8</v>
      </c>
    </row>
    <row r="559" spans="1:16" ht="45">
      <c r="A559" s="77" t="s">
        <v>221</v>
      </c>
      <c r="B559" s="51" t="s">
        <v>432</v>
      </c>
      <c r="C559" s="51" t="s">
        <v>72</v>
      </c>
      <c r="D559" s="51" t="s">
        <v>68</v>
      </c>
      <c r="E559" s="51" t="s">
        <v>334</v>
      </c>
      <c r="F559" s="51"/>
      <c r="G559" s="51"/>
      <c r="H559" s="56">
        <f>H560+H565+H570</f>
        <v>30</v>
      </c>
      <c r="I559" s="56">
        <f>I560+I565+I570</f>
        <v>0</v>
      </c>
      <c r="J559" s="191">
        <f t="shared" si="164"/>
        <v>30</v>
      </c>
      <c r="K559" s="56">
        <f>K560+K565+K570</f>
        <v>0</v>
      </c>
      <c r="L559" s="59"/>
      <c r="M559" s="59"/>
      <c r="N559" s="59"/>
      <c r="O559" s="56">
        <f>O560+O565+O570</f>
        <v>0</v>
      </c>
      <c r="P559" s="193">
        <f t="shared" si="165"/>
        <v>0</v>
      </c>
    </row>
    <row r="560" spans="1:16" ht="30">
      <c r="A560" s="77" t="s">
        <v>224</v>
      </c>
      <c r="B560" s="51" t="s">
        <v>432</v>
      </c>
      <c r="C560" s="51" t="s">
        <v>72</v>
      </c>
      <c r="D560" s="51" t="s">
        <v>68</v>
      </c>
      <c r="E560" s="122" t="s">
        <v>222</v>
      </c>
      <c r="F560" s="51"/>
      <c r="G560" s="51"/>
      <c r="H560" s="56">
        <f aca="true" t="shared" si="166" ref="H560:K563">H561</f>
        <v>10</v>
      </c>
      <c r="I560" s="56">
        <f t="shared" si="166"/>
        <v>0</v>
      </c>
      <c r="J560" s="191">
        <f t="shared" si="164"/>
        <v>10</v>
      </c>
      <c r="K560" s="56">
        <f t="shared" si="166"/>
        <v>0</v>
      </c>
      <c r="L560" s="59"/>
      <c r="M560" s="59"/>
      <c r="N560" s="59"/>
      <c r="O560" s="56">
        <f>O561</f>
        <v>0</v>
      </c>
      <c r="P560" s="193">
        <f t="shared" si="165"/>
        <v>0</v>
      </c>
    </row>
    <row r="561" spans="1:16" ht="18">
      <c r="A561" s="77" t="s">
        <v>312</v>
      </c>
      <c r="B561" s="51" t="s">
        <v>432</v>
      </c>
      <c r="C561" s="51" t="s">
        <v>72</v>
      </c>
      <c r="D561" s="51" t="s">
        <v>68</v>
      </c>
      <c r="E561" s="126" t="s">
        <v>223</v>
      </c>
      <c r="F561" s="51"/>
      <c r="G561" s="51"/>
      <c r="H561" s="56">
        <f t="shared" si="166"/>
        <v>10</v>
      </c>
      <c r="I561" s="56">
        <f t="shared" si="166"/>
        <v>0</v>
      </c>
      <c r="J561" s="191">
        <f t="shared" si="164"/>
        <v>10</v>
      </c>
      <c r="K561" s="56">
        <f t="shared" si="166"/>
        <v>0</v>
      </c>
      <c r="L561" s="59"/>
      <c r="M561" s="59"/>
      <c r="N561" s="59"/>
      <c r="O561" s="56">
        <f>O562</f>
        <v>0</v>
      </c>
      <c r="P561" s="193">
        <f t="shared" si="165"/>
        <v>0</v>
      </c>
    </row>
    <row r="562" spans="1:16" ht="45">
      <c r="A562" s="76" t="s">
        <v>142</v>
      </c>
      <c r="B562" s="51" t="s">
        <v>432</v>
      </c>
      <c r="C562" s="51" t="s">
        <v>72</v>
      </c>
      <c r="D562" s="51" t="s">
        <v>68</v>
      </c>
      <c r="E562" s="51" t="s">
        <v>223</v>
      </c>
      <c r="F562" s="51" t="s">
        <v>141</v>
      </c>
      <c r="G562" s="51"/>
      <c r="H562" s="56">
        <f t="shared" si="166"/>
        <v>10</v>
      </c>
      <c r="I562" s="56">
        <f t="shared" si="166"/>
        <v>0</v>
      </c>
      <c r="J562" s="191">
        <f t="shared" si="164"/>
        <v>10</v>
      </c>
      <c r="K562" s="56">
        <f t="shared" si="166"/>
        <v>0</v>
      </c>
      <c r="L562" s="59"/>
      <c r="M562" s="59"/>
      <c r="N562" s="59"/>
      <c r="O562" s="56">
        <f>O563</f>
        <v>0</v>
      </c>
      <c r="P562" s="193">
        <f t="shared" si="165"/>
        <v>0</v>
      </c>
    </row>
    <row r="563" spans="1:16" ht="18">
      <c r="A563" s="76" t="s">
        <v>144</v>
      </c>
      <c r="B563" s="51" t="s">
        <v>432</v>
      </c>
      <c r="C563" s="51" t="s">
        <v>72</v>
      </c>
      <c r="D563" s="51" t="s">
        <v>68</v>
      </c>
      <c r="E563" s="51" t="s">
        <v>223</v>
      </c>
      <c r="F563" s="51" t="s">
        <v>143</v>
      </c>
      <c r="G563" s="51"/>
      <c r="H563" s="56">
        <f t="shared" si="166"/>
        <v>10</v>
      </c>
      <c r="I563" s="56">
        <f t="shared" si="166"/>
        <v>0</v>
      </c>
      <c r="J563" s="191">
        <f t="shared" si="164"/>
        <v>10</v>
      </c>
      <c r="K563" s="56">
        <f t="shared" si="166"/>
        <v>0</v>
      </c>
      <c r="L563" s="59"/>
      <c r="M563" s="59"/>
      <c r="N563" s="59"/>
      <c r="O563" s="56">
        <f>O564</f>
        <v>0</v>
      </c>
      <c r="P563" s="193">
        <f t="shared" si="165"/>
        <v>0</v>
      </c>
    </row>
    <row r="564" spans="1:16" ht="18">
      <c r="A564" s="80" t="s">
        <v>119</v>
      </c>
      <c r="B564" s="52" t="s">
        <v>432</v>
      </c>
      <c r="C564" s="52" t="s">
        <v>72</v>
      </c>
      <c r="D564" s="52" t="s">
        <v>68</v>
      </c>
      <c r="E564" s="52" t="s">
        <v>223</v>
      </c>
      <c r="F564" s="52" t="s">
        <v>143</v>
      </c>
      <c r="G564" s="52" t="s">
        <v>103</v>
      </c>
      <c r="H564" s="58">
        <v>10</v>
      </c>
      <c r="I564" s="58">
        <v>0</v>
      </c>
      <c r="J564" s="192">
        <f t="shared" si="164"/>
        <v>10</v>
      </c>
      <c r="K564" s="58">
        <v>0</v>
      </c>
      <c r="L564" s="59"/>
      <c r="M564" s="59"/>
      <c r="N564" s="59"/>
      <c r="O564" s="58">
        <v>0</v>
      </c>
      <c r="P564" s="197">
        <f t="shared" si="165"/>
        <v>0</v>
      </c>
    </row>
    <row r="565" spans="1:16" ht="45">
      <c r="A565" s="124" t="s">
        <v>389</v>
      </c>
      <c r="B565" s="51" t="s">
        <v>432</v>
      </c>
      <c r="C565" s="51" t="s">
        <v>72</v>
      </c>
      <c r="D565" s="51" t="s">
        <v>68</v>
      </c>
      <c r="E565" s="122" t="s">
        <v>390</v>
      </c>
      <c r="F565" s="51"/>
      <c r="G565" s="51"/>
      <c r="H565" s="56">
        <f aca="true" t="shared" si="167" ref="H565:K568">H566</f>
        <v>10</v>
      </c>
      <c r="I565" s="56">
        <f t="shared" si="167"/>
        <v>0</v>
      </c>
      <c r="J565" s="191">
        <f t="shared" si="164"/>
        <v>10</v>
      </c>
      <c r="K565" s="56">
        <f t="shared" si="167"/>
        <v>0</v>
      </c>
      <c r="L565" s="57"/>
      <c r="M565" s="57"/>
      <c r="N565" s="57"/>
      <c r="O565" s="56">
        <f>O566</f>
        <v>0</v>
      </c>
      <c r="P565" s="193">
        <f t="shared" si="165"/>
        <v>0</v>
      </c>
    </row>
    <row r="566" spans="1:16" ht="18">
      <c r="A566" s="124" t="s">
        <v>312</v>
      </c>
      <c r="B566" s="51" t="s">
        <v>432</v>
      </c>
      <c r="C566" s="51" t="s">
        <v>72</v>
      </c>
      <c r="D566" s="51" t="s">
        <v>68</v>
      </c>
      <c r="E566" s="126" t="s">
        <v>391</v>
      </c>
      <c r="F566" s="51"/>
      <c r="G566" s="51"/>
      <c r="H566" s="56">
        <f t="shared" si="167"/>
        <v>10</v>
      </c>
      <c r="I566" s="56">
        <f t="shared" si="167"/>
        <v>0</v>
      </c>
      <c r="J566" s="191">
        <f t="shared" si="164"/>
        <v>10</v>
      </c>
      <c r="K566" s="56">
        <f t="shared" si="167"/>
        <v>0</v>
      </c>
      <c r="L566" s="57"/>
      <c r="M566" s="57"/>
      <c r="N566" s="57"/>
      <c r="O566" s="56">
        <f>O567</f>
        <v>0</v>
      </c>
      <c r="P566" s="193">
        <f t="shared" si="165"/>
        <v>0</v>
      </c>
    </row>
    <row r="567" spans="1:16" ht="30">
      <c r="A567" s="76" t="s">
        <v>135</v>
      </c>
      <c r="B567" s="51" t="s">
        <v>432</v>
      </c>
      <c r="C567" s="51" t="s">
        <v>72</v>
      </c>
      <c r="D567" s="51" t="s">
        <v>68</v>
      </c>
      <c r="E567" s="126" t="s">
        <v>391</v>
      </c>
      <c r="F567" s="51" t="s">
        <v>136</v>
      </c>
      <c r="G567" s="51"/>
      <c r="H567" s="56">
        <f t="shared" si="167"/>
        <v>10</v>
      </c>
      <c r="I567" s="56">
        <f t="shared" si="167"/>
        <v>0</v>
      </c>
      <c r="J567" s="191">
        <f t="shared" si="164"/>
        <v>10</v>
      </c>
      <c r="K567" s="56">
        <f t="shared" si="167"/>
        <v>0</v>
      </c>
      <c r="L567" s="57"/>
      <c r="M567" s="57"/>
      <c r="N567" s="57"/>
      <c r="O567" s="56">
        <f>O568</f>
        <v>0</v>
      </c>
      <c r="P567" s="193">
        <f t="shared" si="165"/>
        <v>0</v>
      </c>
    </row>
    <row r="568" spans="1:16" ht="30">
      <c r="A568" s="77" t="s">
        <v>139</v>
      </c>
      <c r="B568" s="51" t="s">
        <v>432</v>
      </c>
      <c r="C568" s="51" t="s">
        <v>72</v>
      </c>
      <c r="D568" s="51" t="s">
        <v>68</v>
      </c>
      <c r="E568" s="126" t="s">
        <v>391</v>
      </c>
      <c r="F568" s="51" t="s">
        <v>138</v>
      </c>
      <c r="G568" s="51"/>
      <c r="H568" s="56">
        <f t="shared" si="167"/>
        <v>10</v>
      </c>
      <c r="I568" s="56">
        <f t="shared" si="167"/>
        <v>0</v>
      </c>
      <c r="J568" s="191">
        <f t="shared" si="164"/>
        <v>10</v>
      </c>
      <c r="K568" s="56">
        <f t="shared" si="167"/>
        <v>0</v>
      </c>
      <c r="L568" s="57"/>
      <c r="M568" s="57"/>
      <c r="N568" s="57"/>
      <c r="O568" s="56">
        <f>O569</f>
        <v>0</v>
      </c>
      <c r="P568" s="193">
        <f t="shared" si="165"/>
        <v>0</v>
      </c>
    </row>
    <row r="569" spans="1:16" ht="18">
      <c r="A569" s="78" t="s">
        <v>119</v>
      </c>
      <c r="B569" s="52" t="s">
        <v>432</v>
      </c>
      <c r="C569" s="52" t="s">
        <v>72</v>
      </c>
      <c r="D569" s="52" t="s">
        <v>68</v>
      </c>
      <c r="E569" s="182" t="s">
        <v>391</v>
      </c>
      <c r="F569" s="52" t="s">
        <v>138</v>
      </c>
      <c r="G569" s="52" t="s">
        <v>103</v>
      </c>
      <c r="H569" s="58">
        <v>10</v>
      </c>
      <c r="I569" s="58">
        <v>0</v>
      </c>
      <c r="J569" s="192">
        <f t="shared" si="164"/>
        <v>10</v>
      </c>
      <c r="K569" s="58">
        <v>0</v>
      </c>
      <c r="L569" s="59"/>
      <c r="M569" s="59"/>
      <c r="N569" s="59"/>
      <c r="O569" s="58">
        <v>0</v>
      </c>
      <c r="P569" s="197">
        <f t="shared" si="165"/>
        <v>0</v>
      </c>
    </row>
    <row r="570" spans="1:16" ht="45">
      <c r="A570" s="124" t="s">
        <v>225</v>
      </c>
      <c r="B570" s="51" t="s">
        <v>432</v>
      </c>
      <c r="C570" s="51" t="s">
        <v>72</v>
      </c>
      <c r="D570" s="51" t="s">
        <v>68</v>
      </c>
      <c r="E570" s="122" t="s">
        <v>226</v>
      </c>
      <c r="F570" s="51"/>
      <c r="G570" s="51"/>
      <c r="H570" s="56">
        <f aca="true" t="shared" si="168" ref="H570:K573">H571</f>
        <v>10</v>
      </c>
      <c r="I570" s="56">
        <f t="shared" si="168"/>
        <v>0</v>
      </c>
      <c r="J570" s="191">
        <f t="shared" si="164"/>
        <v>10</v>
      </c>
      <c r="K570" s="56">
        <f t="shared" si="168"/>
        <v>0</v>
      </c>
      <c r="L570" s="57"/>
      <c r="M570" s="57"/>
      <c r="N570" s="57"/>
      <c r="O570" s="56">
        <f>O571</f>
        <v>0</v>
      </c>
      <c r="P570" s="193">
        <f t="shared" si="165"/>
        <v>0</v>
      </c>
    </row>
    <row r="571" spans="1:16" ht="18">
      <c r="A571" s="124" t="s">
        <v>312</v>
      </c>
      <c r="B571" s="51" t="s">
        <v>432</v>
      </c>
      <c r="C571" s="51" t="s">
        <v>72</v>
      </c>
      <c r="D571" s="51" t="s">
        <v>68</v>
      </c>
      <c r="E571" s="126" t="s">
        <v>227</v>
      </c>
      <c r="F571" s="51"/>
      <c r="G571" s="51"/>
      <c r="H571" s="56">
        <f t="shared" si="168"/>
        <v>10</v>
      </c>
      <c r="I571" s="56">
        <f t="shared" si="168"/>
        <v>0</v>
      </c>
      <c r="J571" s="191">
        <f t="shared" si="164"/>
        <v>10</v>
      </c>
      <c r="K571" s="56">
        <f t="shared" si="168"/>
        <v>0</v>
      </c>
      <c r="L571" s="57"/>
      <c r="M571" s="57"/>
      <c r="N571" s="57"/>
      <c r="O571" s="56">
        <f>O572</f>
        <v>0</v>
      </c>
      <c r="P571" s="193">
        <f t="shared" si="165"/>
        <v>0</v>
      </c>
    </row>
    <row r="572" spans="1:16" ht="30">
      <c r="A572" s="76" t="s">
        <v>135</v>
      </c>
      <c r="B572" s="51" t="s">
        <v>432</v>
      </c>
      <c r="C572" s="51" t="s">
        <v>72</v>
      </c>
      <c r="D572" s="51" t="s">
        <v>68</v>
      </c>
      <c r="E572" s="126" t="s">
        <v>227</v>
      </c>
      <c r="F572" s="51" t="s">
        <v>136</v>
      </c>
      <c r="G572" s="51"/>
      <c r="H572" s="56">
        <f t="shared" si="168"/>
        <v>10</v>
      </c>
      <c r="I572" s="56">
        <f t="shared" si="168"/>
        <v>0</v>
      </c>
      <c r="J572" s="191">
        <f t="shared" si="164"/>
        <v>10</v>
      </c>
      <c r="K572" s="56">
        <f t="shared" si="168"/>
        <v>0</v>
      </c>
      <c r="L572" s="57"/>
      <c r="M572" s="57"/>
      <c r="N572" s="57"/>
      <c r="O572" s="56">
        <f>O573</f>
        <v>0</v>
      </c>
      <c r="P572" s="193">
        <f t="shared" si="165"/>
        <v>0</v>
      </c>
    </row>
    <row r="573" spans="1:16" ht="30">
      <c r="A573" s="77" t="s">
        <v>139</v>
      </c>
      <c r="B573" s="51" t="s">
        <v>432</v>
      </c>
      <c r="C573" s="51" t="s">
        <v>72</v>
      </c>
      <c r="D573" s="51" t="s">
        <v>68</v>
      </c>
      <c r="E573" s="126" t="s">
        <v>227</v>
      </c>
      <c r="F573" s="51" t="s">
        <v>138</v>
      </c>
      <c r="G573" s="51"/>
      <c r="H573" s="56">
        <f t="shared" si="168"/>
        <v>10</v>
      </c>
      <c r="I573" s="56">
        <f t="shared" si="168"/>
        <v>0</v>
      </c>
      <c r="J573" s="191">
        <f t="shared" si="164"/>
        <v>10</v>
      </c>
      <c r="K573" s="56">
        <f t="shared" si="168"/>
        <v>0</v>
      </c>
      <c r="L573" s="57"/>
      <c r="M573" s="57"/>
      <c r="N573" s="57"/>
      <c r="O573" s="56">
        <f>O574</f>
        <v>0</v>
      </c>
      <c r="P573" s="193">
        <f t="shared" si="165"/>
        <v>0</v>
      </c>
    </row>
    <row r="574" spans="1:16" ht="18">
      <c r="A574" s="78" t="s">
        <v>119</v>
      </c>
      <c r="B574" s="52" t="s">
        <v>432</v>
      </c>
      <c r="C574" s="52" t="s">
        <v>72</v>
      </c>
      <c r="D574" s="52" t="s">
        <v>68</v>
      </c>
      <c r="E574" s="182" t="s">
        <v>227</v>
      </c>
      <c r="F574" s="52" t="s">
        <v>138</v>
      </c>
      <c r="G574" s="52" t="s">
        <v>103</v>
      </c>
      <c r="H574" s="58">
        <v>10</v>
      </c>
      <c r="I574" s="58">
        <v>0</v>
      </c>
      <c r="J574" s="192">
        <f t="shared" si="164"/>
        <v>10</v>
      </c>
      <c r="K574" s="58">
        <v>0</v>
      </c>
      <c r="L574" s="59"/>
      <c r="M574" s="59"/>
      <c r="N574" s="59"/>
      <c r="O574" s="58">
        <v>0</v>
      </c>
      <c r="P574" s="197">
        <f t="shared" si="165"/>
        <v>0</v>
      </c>
    </row>
    <row r="575" spans="1:16" ht="30">
      <c r="A575" s="76" t="s">
        <v>41</v>
      </c>
      <c r="B575" s="51" t="s">
        <v>432</v>
      </c>
      <c r="C575" s="51" t="s">
        <v>72</v>
      </c>
      <c r="D575" s="51" t="s">
        <v>68</v>
      </c>
      <c r="E575" s="51" t="s">
        <v>330</v>
      </c>
      <c r="F575" s="51"/>
      <c r="G575" s="51"/>
      <c r="H575" s="56">
        <f aca="true" t="shared" si="169" ref="H575:K579">H576</f>
        <v>13713.1</v>
      </c>
      <c r="I575" s="56">
        <f t="shared" si="169"/>
        <v>0</v>
      </c>
      <c r="J575" s="191">
        <f t="shared" si="164"/>
        <v>13713.1</v>
      </c>
      <c r="K575" s="56">
        <f t="shared" si="169"/>
        <v>13713.1</v>
      </c>
      <c r="L575" s="57"/>
      <c r="M575" s="57"/>
      <c r="N575" s="57"/>
      <c r="O575" s="56">
        <f>O576</f>
        <v>0</v>
      </c>
      <c r="P575" s="193">
        <f t="shared" si="165"/>
        <v>13713.1</v>
      </c>
    </row>
    <row r="576" spans="1:16" ht="60">
      <c r="A576" s="77" t="s">
        <v>329</v>
      </c>
      <c r="B576" s="51" t="s">
        <v>432</v>
      </c>
      <c r="C576" s="51" t="s">
        <v>72</v>
      </c>
      <c r="D576" s="51" t="s">
        <v>68</v>
      </c>
      <c r="E576" s="51" t="s">
        <v>331</v>
      </c>
      <c r="F576" s="51"/>
      <c r="G576" s="51"/>
      <c r="H576" s="56">
        <f t="shared" si="169"/>
        <v>13713.1</v>
      </c>
      <c r="I576" s="56">
        <f t="shared" si="169"/>
        <v>0</v>
      </c>
      <c r="J576" s="191">
        <f t="shared" si="164"/>
        <v>13713.1</v>
      </c>
      <c r="K576" s="56">
        <f t="shared" si="169"/>
        <v>13713.1</v>
      </c>
      <c r="L576" s="57"/>
      <c r="M576" s="57"/>
      <c r="N576" s="57"/>
      <c r="O576" s="56">
        <f>O577</f>
        <v>0</v>
      </c>
      <c r="P576" s="193">
        <f t="shared" si="165"/>
        <v>13713.1</v>
      </c>
    </row>
    <row r="577" spans="1:16" ht="18">
      <c r="A577" s="77" t="s">
        <v>312</v>
      </c>
      <c r="B577" s="51" t="s">
        <v>432</v>
      </c>
      <c r="C577" s="51" t="s">
        <v>72</v>
      </c>
      <c r="D577" s="51" t="s">
        <v>68</v>
      </c>
      <c r="E577" s="51" t="s">
        <v>332</v>
      </c>
      <c r="F577" s="51"/>
      <c r="G577" s="51"/>
      <c r="H577" s="56">
        <f t="shared" si="169"/>
        <v>13713.1</v>
      </c>
      <c r="I577" s="56">
        <f t="shared" si="169"/>
        <v>0</v>
      </c>
      <c r="J577" s="191">
        <f t="shared" si="164"/>
        <v>13713.1</v>
      </c>
      <c r="K577" s="56">
        <f t="shared" si="169"/>
        <v>13713.1</v>
      </c>
      <c r="L577" s="57"/>
      <c r="M577" s="57"/>
      <c r="N577" s="57"/>
      <c r="O577" s="56">
        <f>O578</f>
        <v>0</v>
      </c>
      <c r="P577" s="193">
        <f t="shared" si="165"/>
        <v>13713.1</v>
      </c>
    </row>
    <row r="578" spans="1:16" ht="45">
      <c r="A578" s="76" t="s">
        <v>142</v>
      </c>
      <c r="B578" s="51" t="s">
        <v>432</v>
      </c>
      <c r="C578" s="51" t="s">
        <v>72</v>
      </c>
      <c r="D578" s="51" t="s">
        <v>68</v>
      </c>
      <c r="E578" s="51" t="s">
        <v>332</v>
      </c>
      <c r="F578" s="51" t="s">
        <v>141</v>
      </c>
      <c r="G578" s="51"/>
      <c r="H578" s="56">
        <f t="shared" si="169"/>
        <v>13713.1</v>
      </c>
      <c r="I578" s="56">
        <f t="shared" si="169"/>
        <v>0</v>
      </c>
      <c r="J578" s="191">
        <f t="shared" si="164"/>
        <v>13713.1</v>
      </c>
      <c r="K578" s="56">
        <f t="shared" si="169"/>
        <v>13713.1</v>
      </c>
      <c r="L578" s="57"/>
      <c r="M578" s="57"/>
      <c r="N578" s="57"/>
      <c r="O578" s="56">
        <f>O579</f>
        <v>0</v>
      </c>
      <c r="P578" s="193">
        <f t="shared" si="165"/>
        <v>13713.1</v>
      </c>
    </row>
    <row r="579" spans="1:16" ht="18">
      <c r="A579" s="76" t="s">
        <v>144</v>
      </c>
      <c r="B579" s="51" t="s">
        <v>432</v>
      </c>
      <c r="C579" s="51" t="s">
        <v>72</v>
      </c>
      <c r="D579" s="51" t="s">
        <v>68</v>
      </c>
      <c r="E579" s="51" t="s">
        <v>332</v>
      </c>
      <c r="F579" s="51" t="s">
        <v>143</v>
      </c>
      <c r="G579" s="51"/>
      <c r="H579" s="56">
        <f t="shared" si="169"/>
        <v>13713.1</v>
      </c>
      <c r="I579" s="56">
        <f t="shared" si="169"/>
        <v>0</v>
      </c>
      <c r="J579" s="191">
        <f t="shared" si="164"/>
        <v>13713.1</v>
      </c>
      <c r="K579" s="56">
        <f t="shared" si="169"/>
        <v>13713.1</v>
      </c>
      <c r="L579" s="57"/>
      <c r="M579" s="57"/>
      <c r="N579" s="57"/>
      <c r="O579" s="56">
        <f>O580</f>
        <v>0</v>
      </c>
      <c r="P579" s="193">
        <f t="shared" si="165"/>
        <v>13713.1</v>
      </c>
    </row>
    <row r="580" spans="1:16" ht="18">
      <c r="A580" s="78" t="s">
        <v>119</v>
      </c>
      <c r="B580" s="52" t="s">
        <v>432</v>
      </c>
      <c r="C580" s="52" t="s">
        <v>72</v>
      </c>
      <c r="D580" s="52" t="s">
        <v>68</v>
      </c>
      <c r="E580" s="52" t="s">
        <v>332</v>
      </c>
      <c r="F580" s="52" t="s">
        <v>143</v>
      </c>
      <c r="G580" s="52" t="s">
        <v>103</v>
      </c>
      <c r="H580" s="58">
        <v>13713.1</v>
      </c>
      <c r="I580" s="58">
        <v>0</v>
      </c>
      <c r="J580" s="192">
        <f t="shared" si="164"/>
        <v>13713.1</v>
      </c>
      <c r="K580" s="58">
        <v>13713.1</v>
      </c>
      <c r="L580" s="59"/>
      <c r="M580" s="59"/>
      <c r="N580" s="59"/>
      <c r="O580" s="58">
        <v>0</v>
      </c>
      <c r="P580" s="197">
        <f t="shared" si="165"/>
        <v>13713.1</v>
      </c>
    </row>
    <row r="581" spans="1:16" ht="30">
      <c r="A581" s="77" t="s">
        <v>42</v>
      </c>
      <c r="B581" s="51" t="s">
        <v>432</v>
      </c>
      <c r="C581" s="51" t="s">
        <v>72</v>
      </c>
      <c r="D581" s="51" t="s">
        <v>68</v>
      </c>
      <c r="E581" s="51" t="s">
        <v>325</v>
      </c>
      <c r="F581" s="51"/>
      <c r="G581" s="51"/>
      <c r="H581" s="56">
        <f aca="true" t="shared" si="170" ref="H581:K585">H582</f>
        <v>2474.1</v>
      </c>
      <c r="I581" s="56">
        <f t="shared" si="170"/>
        <v>0</v>
      </c>
      <c r="J581" s="191">
        <f t="shared" si="164"/>
        <v>2474.1</v>
      </c>
      <c r="K581" s="56">
        <f t="shared" si="170"/>
        <v>2474.1</v>
      </c>
      <c r="L581" s="57"/>
      <c r="M581" s="57"/>
      <c r="N581" s="57"/>
      <c r="O581" s="56">
        <f>O582</f>
        <v>0</v>
      </c>
      <c r="P581" s="193">
        <f t="shared" si="165"/>
        <v>2474.1</v>
      </c>
    </row>
    <row r="582" spans="1:16" ht="30">
      <c r="A582" s="77" t="s">
        <v>326</v>
      </c>
      <c r="B582" s="51" t="s">
        <v>432</v>
      </c>
      <c r="C582" s="51" t="s">
        <v>72</v>
      </c>
      <c r="D582" s="51" t="s">
        <v>68</v>
      </c>
      <c r="E582" s="51" t="s">
        <v>327</v>
      </c>
      <c r="F582" s="51"/>
      <c r="G582" s="51"/>
      <c r="H582" s="56">
        <f t="shared" si="170"/>
        <v>2474.1</v>
      </c>
      <c r="I582" s="56">
        <f t="shared" si="170"/>
        <v>0</v>
      </c>
      <c r="J582" s="191">
        <f t="shared" si="164"/>
        <v>2474.1</v>
      </c>
      <c r="K582" s="56">
        <f t="shared" si="170"/>
        <v>2474.1</v>
      </c>
      <c r="L582" s="57"/>
      <c r="M582" s="57"/>
      <c r="N582" s="57"/>
      <c r="O582" s="56">
        <f>O583</f>
        <v>0</v>
      </c>
      <c r="P582" s="193">
        <f t="shared" si="165"/>
        <v>2474.1</v>
      </c>
    </row>
    <row r="583" spans="1:16" ht="18">
      <c r="A583" s="77" t="s">
        <v>312</v>
      </c>
      <c r="B583" s="51" t="s">
        <v>432</v>
      </c>
      <c r="C583" s="51" t="s">
        <v>72</v>
      </c>
      <c r="D583" s="51" t="s">
        <v>68</v>
      </c>
      <c r="E583" s="51" t="s">
        <v>328</v>
      </c>
      <c r="F583" s="51"/>
      <c r="G583" s="51"/>
      <c r="H583" s="56">
        <f t="shared" si="170"/>
        <v>2474.1</v>
      </c>
      <c r="I583" s="56">
        <f t="shared" si="170"/>
        <v>0</v>
      </c>
      <c r="J583" s="191">
        <f t="shared" si="164"/>
        <v>2474.1</v>
      </c>
      <c r="K583" s="56">
        <f t="shared" si="170"/>
        <v>2474.1</v>
      </c>
      <c r="L583" s="57"/>
      <c r="M583" s="57"/>
      <c r="N583" s="57"/>
      <c r="O583" s="56">
        <f>O584</f>
        <v>0</v>
      </c>
      <c r="P583" s="193">
        <f t="shared" si="165"/>
        <v>2474.1</v>
      </c>
    </row>
    <row r="584" spans="1:16" ht="45">
      <c r="A584" s="76" t="s">
        <v>142</v>
      </c>
      <c r="B584" s="51" t="s">
        <v>432</v>
      </c>
      <c r="C584" s="51" t="s">
        <v>72</v>
      </c>
      <c r="D584" s="51" t="s">
        <v>68</v>
      </c>
      <c r="E584" s="51" t="s">
        <v>328</v>
      </c>
      <c r="F584" s="51" t="s">
        <v>141</v>
      </c>
      <c r="G584" s="51"/>
      <c r="H584" s="56">
        <f t="shared" si="170"/>
        <v>2474.1</v>
      </c>
      <c r="I584" s="56">
        <f t="shared" si="170"/>
        <v>0</v>
      </c>
      <c r="J584" s="191">
        <f t="shared" si="164"/>
        <v>2474.1</v>
      </c>
      <c r="K584" s="56">
        <f t="shared" si="170"/>
        <v>2474.1</v>
      </c>
      <c r="L584" s="57"/>
      <c r="M584" s="57"/>
      <c r="N584" s="57"/>
      <c r="O584" s="56">
        <f>O585</f>
        <v>0</v>
      </c>
      <c r="P584" s="193">
        <f t="shared" si="165"/>
        <v>2474.1</v>
      </c>
    </row>
    <row r="585" spans="1:16" ht="18">
      <c r="A585" s="76" t="s">
        <v>144</v>
      </c>
      <c r="B585" s="51" t="s">
        <v>432</v>
      </c>
      <c r="C585" s="51" t="s">
        <v>72</v>
      </c>
      <c r="D585" s="51" t="s">
        <v>68</v>
      </c>
      <c r="E585" s="51" t="s">
        <v>328</v>
      </c>
      <c r="F585" s="51" t="s">
        <v>143</v>
      </c>
      <c r="G585" s="51"/>
      <c r="H585" s="56">
        <f t="shared" si="170"/>
        <v>2474.1</v>
      </c>
      <c r="I585" s="56">
        <f t="shared" si="170"/>
        <v>0</v>
      </c>
      <c r="J585" s="191">
        <f>H585+I585</f>
        <v>2474.1</v>
      </c>
      <c r="K585" s="56">
        <f t="shared" si="170"/>
        <v>2474.1</v>
      </c>
      <c r="L585" s="57"/>
      <c r="M585" s="57"/>
      <c r="N585" s="57"/>
      <c r="O585" s="56">
        <f>O586</f>
        <v>0</v>
      </c>
      <c r="P585" s="193">
        <f>K585+O585</f>
        <v>2474.1</v>
      </c>
    </row>
    <row r="586" spans="1:16" ht="18">
      <c r="A586" s="78" t="s">
        <v>119</v>
      </c>
      <c r="B586" s="52" t="s">
        <v>432</v>
      </c>
      <c r="C586" s="52" t="s">
        <v>72</v>
      </c>
      <c r="D586" s="52" t="s">
        <v>68</v>
      </c>
      <c r="E586" s="52" t="s">
        <v>328</v>
      </c>
      <c r="F586" s="52" t="s">
        <v>143</v>
      </c>
      <c r="G586" s="52" t="s">
        <v>103</v>
      </c>
      <c r="H586" s="58">
        <v>2474.1</v>
      </c>
      <c r="I586" s="58">
        <v>0</v>
      </c>
      <c r="J586" s="192">
        <f>H586+I586</f>
        <v>2474.1</v>
      </c>
      <c r="K586" s="58">
        <v>2474.1</v>
      </c>
      <c r="L586" s="59"/>
      <c r="M586" s="59"/>
      <c r="N586" s="59"/>
      <c r="O586" s="58">
        <v>0</v>
      </c>
      <c r="P586" s="197">
        <f>K586+O586</f>
        <v>2474.1</v>
      </c>
    </row>
    <row r="587" spans="1:16" ht="30">
      <c r="A587" s="77" t="s">
        <v>43</v>
      </c>
      <c r="B587" s="51" t="s">
        <v>432</v>
      </c>
      <c r="C587" s="51" t="s">
        <v>72</v>
      </c>
      <c r="D587" s="51" t="s">
        <v>68</v>
      </c>
      <c r="E587" s="51" t="s">
        <v>322</v>
      </c>
      <c r="F587" s="51"/>
      <c r="G587" s="51"/>
      <c r="H587" s="56">
        <f>H588</f>
        <v>2942.6</v>
      </c>
      <c r="I587" s="56">
        <f>I588</f>
        <v>0</v>
      </c>
      <c r="J587" s="191">
        <f aca="true" t="shared" si="171" ref="J587:J650">H587+I587</f>
        <v>2942.6</v>
      </c>
      <c r="K587" s="56">
        <f>K588</f>
        <v>2942.6</v>
      </c>
      <c r="L587" s="57"/>
      <c r="M587" s="57"/>
      <c r="N587" s="57"/>
      <c r="O587" s="56">
        <f>O588</f>
        <v>0</v>
      </c>
      <c r="P587" s="193">
        <f aca="true" t="shared" si="172" ref="P587:P650">K587+O587</f>
        <v>2942.6</v>
      </c>
    </row>
    <row r="588" spans="1:16" ht="30">
      <c r="A588" s="77" t="s">
        <v>156</v>
      </c>
      <c r="B588" s="51" t="s">
        <v>432</v>
      </c>
      <c r="C588" s="51" t="s">
        <v>72</v>
      </c>
      <c r="D588" s="51" t="s">
        <v>68</v>
      </c>
      <c r="E588" s="51" t="s">
        <v>323</v>
      </c>
      <c r="F588" s="51"/>
      <c r="G588" s="51"/>
      <c r="H588" s="56">
        <f>H589</f>
        <v>2942.6</v>
      </c>
      <c r="I588" s="56">
        <f>I589</f>
        <v>0</v>
      </c>
      <c r="J588" s="191">
        <f t="shared" si="171"/>
        <v>2942.6</v>
      </c>
      <c r="K588" s="56">
        <f>K589</f>
        <v>2942.6</v>
      </c>
      <c r="L588" s="57"/>
      <c r="M588" s="57"/>
      <c r="N588" s="57"/>
      <c r="O588" s="56">
        <f>O589</f>
        <v>0</v>
      </c>
      <c r="P588" s="193">
        <f t="shared" si="172"/>
        <v>2942.6</v>
      </c>
    </row>
    <row r="589" spans="1:16" ht="18">
      <c r="A589" s="77" t="s">
        <v>312</v>
      </c>
      <c r="B589" s="51" t="s">
        <v>432</v>
      </c>
      <c r="C589" s="51" t="s">
        <v>72</v>
      </c>
      <c r="D589" s="51" t="s">
        <v>68</v>
      </c>
      <c r="E589" s="51" t="s">
        <v>324</v>
      </c>
      <c r="F589" s="51"/>
      <c r="G589" s="51"/>
      <c r="H589" s="56">
        <f>H590+H593+H596</f>
        <v>2942.6</v>
      </c>
      <c r="I589" s="56">
        <f>I590+I593+I596</f>
        <v>0</v>
      </c>
      <c r="J589" s="191">
        <f t="shared" si="171"/>
        <v>2942.6</v>
      </c>
      <c r="K589" s="56">
        <f>K590+K593+K596</f>
        <v>2942.6</v>
      </c>
      <c r="L589" s="57"/>
      <c r="M589" s="57"/>
      <c r="N589" s="57"/>
      <c r="O589" s="56">
        <f>O590+O593+O596</f>
        <v>0</v>
      </c>
      <c r="P589" s="193">
        <f t="shared" si="172"/>
        <v>2942.6</v>
      </c>
    </row>
    <row r="590" spans="1:16" ht="90">
      <c r="A590" s="76" t="s">
        <v>267</v>
      </c>
      <c r="B590" s="51" t="s">
        <v>432</v>
      </c>
      <c r="C590" s="51" t="s">
        <v>72</v>
      </c>
      <c r="D590" s="51" t="s">
        <v>68</v>
      </c>
      <c r="E590" s="51" t="s">
        <v>324</v>
      </c>
      <c r="F590" s="51" t="s">
        <v>133</v>
      </c>
      <c r="G590" s="51"/>
      <c r="H590" s="56">
        <f>H591</f>
        <v>2408</v>
      </c>
      <c r="I590" s="56">
        <f>I591</f>
        <v>0</v>
      </c>
      <c r="J590" s="191">
        <f t="shared" si="171"/>
        <v>2408</v>
      </c>
      <c r="K590" s="56">
        <f>K591</f>
        <v>2408</v>
      </c>
      <c r="L590" s="57"/>
      <c r="M590" s="57"/>
      <c r="N590" s="57"/>
      <c r="O590" s="56">
        <f>O591</f>
        <v>0</v>
      </c>
      <c r="P590" s="193">
        <f t="shared" si="172"/>
        <v>2408</v>
      </c>
    </row>
    <row r="591" spans="1:16" ht="30">
      <c r="A591" s="76" t="s">
        <v>146</v>
      </c>
      <c r="B591" s="51" t="s">
        <v>432</v>
      </c>
      <c r="C591" s="51" t="s">
        <v>72</v>
      </c>
      <c r="D591" s="51" t="s">
        <v>68</v>
      </c>
      <c r="E591" s="51" t="s">
        <v>324</v>
      </c>
      <c r="F591" s="51" t="s">
        <v>145</v>
      </c>
      <c r="G591" s="51"/>
      <c r="H591" s="56">
        <f>H592</f>
        <v>2408</v>
      </c>
      <c r="I591" s="56">
        <f>I592</f>
        <v>0</v>
      </c>
      <c r="J591" s="191">
        <f t="shared" si="171"/>
        <v>2408</v>
      </c>
      <c r="K591" s="56">
        <f>K592</f>
        <v>2408</v>
      </c>
      <c r="L591" s="57"/>
      <c r="M591" s="57"/>
      <c r="N591" s="57"/>
      <c r="O591" s="56">
        <f>O592</f>
        <v>0</v>
      </c>
      <c r="P591" s="193">
        <f t="shared" si="172"/>
        <v>2408</v>
      </c>
    </row>
    <row r="592" spans="1:16" ht="18">
      <c r="A592" s="80" t="s">
        <v>119</v>
      </c>
      <c r="B592" s="52" t="s">
        <v>432</v>
      </c>
      <c r="C592" s="52" t="s">
        <v>72</v>
      </c>
      <c r="D592" s="52" t="s">
        <v>68</v>
      </c>
      <c r="E592" s="52" t="s">
        <v>324</v>
      </c>
      <c r="F592" s="52" t="s">
        <v>145</v>
      </c>
      <c r="G592" s="52" t="s">
        <v>103</v>
      </c>
      <c r="H592" s="58">
        <v>2408</v>
      </c>
      <c r="I592" s="58">
        <v>0</v>
      </c>
      <c r="J592" s="192">
        <f t="shared" si="171"/>
        <v>2408</v>
      </c>
      <c r="K592" s="58">
        <v>2408</v>
      </c>
      <c r="L592" s="59"/>
      <c r="M592" s="59"/>
      <c r="N592" s="59"/>
      <c r="O592" s="58">
        <v>0</v>
      </c>
      <c r="P592" s="197">
        <f t="shared" si="172"/>
        <v>2408</v>
      </c>
    </row>
    <row r="593" spans="1:16" ht="30">
      <c r="A593" s="76" t="s">
        <v>135</v>
      </c>
      <c r="B593" s="51" t="s">
        <v>432</v>
      </c>
      <c r="C593" s="51" t="s">
        <v>72</v>
      </c>
      <c r="D593" s="51" t="s">
        <v>68</v>
      </c>
      <c r="E593" s="51" t="s">
        <v>324</v>
      </c>
      <c r="F593" s="51" t="s">
        <v>136</v>
      </c>
      <c r="G593" s="51"/>
      <c r="H593" s="56">
        <f>H594</f>
        <v>529.6</v>
      </c>
      <c r="I593" s="56">
        <f>I594</f>
        <v>0</v>
      </c>
      <c r="J593" s="191">
        <f t="shared" si="171"/>
        <v>529.6</v>
      </c>
      <c r="K593" s="56">
        <f>K594</f>
        <v>529.6</v>
      </c>
      <c r="L593" s="59"/>
      <c r="M593" s="59"/>
      <c r="N593" s="59"/>
      <c r="O593" s="56">
        <f>O594</f>
        <v>0</v>
      </c>
      <c r="P593" s="193">
        <f t="shared" si="172"/>
        <v>529.6</v>
      </c>
    </row>
    <row r="594" spans="1:16" ht="30">
      <c r="A594" s="77" t="s">
        <v>139</v>
      </c>
      <c r="B594" s="51" t="s">
        <v>432</v>
      </c>
      <c r="C594" s="51" t="s">
        <v>72</v>
      </c>
      <c r="D594" s="51" t="s">
        <v>68</v>
      </c>
      <c r="E594" s="51" t="s">
        <v>324</v>
      </c>
      <c r="F594" s="51" t="s">
        <v>138</v>
      </c>
      <c r="G594" s="51"/>
      <c r="H594" s="56">
        <f>H595</f>
        <v>529.6</v>
      </c>
      <c r="I594" s="56">
        <f>I595</f>
        <v>0</v>
      </c>
      <c r="J594" s="191">
        <f t="shared" si="171"/>
        <v>529.6</v>
      </c>
      <c r="K594" s="56">
        <f>K595</f>
        <v>529.6</v>
      </c>
      <c r="L594" s="59"/>
      <c r="M594" s="59"/>
      <c r="N594" s="59"/>
      <c r="O594" s="56">
        <f>O595</f>
        <v>0</v>
      </c>
      <c r="P594" s="193">
        <f t="shared" si="172"/>
        <v>529.6</v>
      </c>
    </row>
    <row r="595" spans="1:16" ht="18">
      <c r="A595" s="78" t="s">
        <v>119</v>
      </c>
      <c r="B595" s="52" t="s">
        <v>432</v>
      </c>
      <c r="C595" s="52" t="s">
        <v>72</v>
      </c>
      <c r="D595" s="52" t="s">
        <v>68</v>
      </c>
      <c r="E595" s="52" t="s">
        <v>324</v>
      </c>
      <c r="F595" s="52" t="s">
        <v>138</v>
      </c>
      <c r="G595" s="52" t="s">
        <v>103</v>
      </c>
      <c r="H595" s="58">
        <v>529.6</v>
      </c>
      <c r="I595" s="58">
        <v>0</v>
      </c>
      <c r="J595" s="192">
        <f t="shared" si="171"/>
        <v>529.6</v>
      </c>
      <c r="K595" s="58">
        <v>529.6</v>
      </c>
      <c r="L595" s="59"/>
      <c r="M595" s="59"/>
      <c r="N595" s="59"/>
      <c r="O595" s="58">
        <v>0</v>
      </c>
      <c r="P595" s="197">
        <f t="shared" si="172"/>
        <v>529.6</v>
      </c>
    </row>
    <row r="596" spans="1:16" ht="18">
      <c r="A596" s="77" t="s">
        <v>148</v>
      </c>
      <c r="B596" s="51" t="s">
        <v>432</v>
      </c>
      <c r="C596" s="51" t="s">
        <v>72</v>
      </c>
      <c r="D596" s="51" t="s">
        <v>68</v>
      </c>
      <c r="E596" s="51" t="s">
        <v>324</v>
      </c>
      <c r="F596" s="51" t="s">
        <v>147</v>
      </c>
      <c r="G596" s="51"/>
      <c r="H596" s="56">
        <f>H597</f>
        <v>5</v>
      </c>
      <c r="I596" s="56">
        <f>I597</f>
        <v>0</v>
      </c>
      <c r="J596" s="191">
        <f t="shared" si="171"/>
        <v>5</v>
      </c>
      <c r="K596" s="56">
        <f>K597</f>
        <v>5</v>
      </c>
      <c r="L596" s="57"/>
      <c r="M596" s="57"/>
      <c r="N596" s="57"/>
      <c r="O596" s="56">
        <f>O597</f>
        <v>0</v>
      </c>
      <c r="P596" s="193">
        <f t="shared" si="172"/>
        <v>5</v>
      </c>
    </row>
    <row r="597" spans="1:16" ht="18">
      <c r="A597" s="77" t="s">
        <v>150</v>
      </c>
      <c r="B597" s="51" t="s">
        <v>432</v>
      </c>
      <c r="C597" s="51" t="s">
        <v>72</v>
      </c>
      <c r="D597" s="51" t="s">
        <v>68</v>
      </c>
      <c r="E597" s="51" t="s">
        <v>324</v>
      </c>
      <c r="F597" s="51" t="s">
        <v>149</v>
      </c>
      <c r="G597" s="51"/>
      <c r="H597" s="56">
        <f>H598</f>
        <v>5</v>
      </c>
      <c r="I597" s="56">
        <f>I598</f>
        <v>0</v>
      </c>
      <c r="J597" s="191">
        <f t="shared" si="171"/>
        <v>5</v>
      </c>
      <c r="K597" s="56">
        <f>K598</f>
        <v>5</v>
      </c>
      <c r="L597" s="57"/>
      <c r="M597" s="57"/>
      <c r="N597" s="57"/>
      <c r="O597" s="56">
        <f>O598</f>
        <v>0</v>
      </c>
      <c r="P597" s="193">
        <f t="shared" si="172"/>
        <v>5</v>
      </c>
    </row>
    <row r="598" spans="1:16" ht="18">
      <c r="A598" s="80" t="s">
        <v>119</v>
      </c>
      <c r="B598" s="52" t="s">
        <v>432</v>
      </c>
      <c r="C598" s="52" t="s">
        <v>72</v>
      </c>
      <c r="D598" s="52" t="s">
        <v>68</v>
      </c>
      <c r="E598" s="52" t="s">
        <v>324</v>
      </c>
      <c r="F598" s="52" t="s">
        <v>149</v>
      </c>
      <c r="G598" s="52" t="s">
        <v>103</v>
      </c>
      <c r="H598" s="58">
        <v>5</v>
      </c>
      <c r="I598" s="58">
        <v>0</v>
      </c>
      <c r="J598" s="192">
        <f t="shared" si="171"/>
        <v>5</v>
      </c>
      <c r="K598" s="58">
        <v>5</v>
      </c>
      <c r="L598" s="59"/>
      <c r="M598" s="59"/>
      <c r="N598" s="59"/>
      <c r="O598" s="58">
        <v>0</v>
      </c>
      <c r="P598" s="197">
        <f t="shared" si="172"/>
        <v>5</v>
      </c>
    </row>
    <row r="599" spans="1:16" ht="30">
      <c r="A599" s="77" t="s">
        <v>44</v>
      </c>
      <c r="B599" s="51" t="s">
        <v>432</v>
      </c>
      <c r="C599" s="51" t="s">
        <v>72</v>
      </c>
      <c r="D599" s="51" t="s">
        <v>68</v>
      </c>
      <c r="E599" s="51" t="s">
        <v>320</v>
      </c>
      <c r="F599" s="51"/>
      <c r="G599" s="51"/>
      <c r="H599" s="56">
        <f aca="true" t="shared" si="173" ref="H599:K603">H600</f>
        <v>431</v>
      </c>
      <c r="I599" s="56">
        <f t="shared" si="173"/>
        <v>0</v>
      </c>
      <c r="J599" s="191">
        <f t="shared" si="171"/>
        <v>431</v>
      </c>
      <c r="K599" s="56">
        <f t="shared" si="173"/>
        <v>431</v>
      </c>
      <c r="L599" s="59"/>
      <c r="M599" s="59"/>
      <c r="N599" s="59"/>
      <c r="O599" s="56">
        <f>O600</f>
        <v>0</v>
      </c>
      <c r="P599" s="193">
        <f t="shared" si="172"/>
        <v>431</v>
      </c>
    </row>
    <row r="600" spans="1:16" ht="30">
      <c r="A600" s="77" t="s">
        <v>319</v>
      </c>
      <c r="B600" s="51" t="s">
        <v>432</v>
      </c>
      <c r="C600" s="51" t="s">
        <v>72</v>
      </c>
      <c r="D600" s="51" t="s">
        <v>68</v>
      </c>
      <c r="E600" s="51" t="s">
        <v>320</v>
      </c>
      <c r="F600" s="51"/>
      <c r="G600" s="51"/>
      <c r="H600" s="56">
        <f t="shared" si="173"/>
        <v>431</v>
      </c>
      <c r="I600" s="56">
        <f t="shared" si="173"/>
        <v>0</v>
      </c>
      <c r="J600" s="191">
        <f t="shared" si="171"/>
        <v>431</v>
      </c>
      <c r="K600" s="56">
        <f t="shared" si="173"/>
        <v>431</v>
      </c>
      <c r="L600" s="59"/>
      <c r="M600" s="59"/>
      <c r="N600" s="59"/>
      <c r="O600" s="56">
        <f>O601</f>
        <v>0</v>
      </c>
      <c r="P600" s="193">
        <f t="shared" si="172"/>
        <v>431</v>
      </c>
    </row>
    <row r="601" spans="1:16" ht="18">
      <c r="A601" s="77" t="s">
        <v>312</v>
      </c>
      <c r="B601" s="51" t="s">
        <v>432</v>
      </c>
      <c r="C601" s="51" t="s">
        <v>72</v>
      </c>
      <c r="D601" s="51" t="s">
        <v>68</v>
      </c>
      <c r="E601" s="51" t="s">
        <v>321</v>
      </c>
      <c r="F601" s="51"/>
      <c r="G601" s="51"/>
      <c r="H601" s="56">
        <f t="shared" si="173"/>
        <v>431</v>
      </c>
      <c r="I601" s="56">
        <f t="shared" si="173"/>
        <v>0</v>
      </c>
      <c r="J601" s="191">
        <f t="shared" si="171"/>
        <v>431</v>
      </c>
      <c r="K601" s="56">
        <f t="shared" si="173"/>
        <v>431</v>
      </c>
      <c r="L601" s="59"/>
      <c r="M601" s="59"/>
      <c r="N601" s="59"/>
      <c r="O601" s="56">
        <f>O602</f>
        <v>0</v>
      </c>
      <c r="P601" s="193">
        <f t="shared" si="172"/>
        <v>431</v>
      </c>
    </row>
    <row r="602" spans="1:16" ht="30">
      <c r="A602" s="76" t="s">
        <v>135</v>
      </c>
      <c r="B602" s="51" t="s">
        <v>432</v>
      </c>
      <c r="C602" s="51" t="s">
        <v>72</v>
      </c>
      <c r="D602" s="51" t="s">
        <v>68</v>
      </c>
      <c r="E602" s="51" t="s">
        <v>321</v>
      </c>
      <c r="F602" s="51" t="s">
        <v>136</v>
      </c>
      <c r="G602" s="51"/>
      <c r="H602" s="56">
        <f t="shared" si="173"/>
        <v>431</v>
      </c>
      <c r="I602" s="56">
        <f t="shared" si="173"/>
        <v>0</v>
      </c>
      <c r="J602" s="191">
        <f t="shared" si="171"/>
        <v>431</v>
      </c>
      <c r="K602" s="56">
        <f t="shared" si="173"/>
        <v>431</v>
      </c>
      <c r="L602" s="59"/>
      <c r="M602" s="59"/>
      <c r="N602" s="59"/>
      <c r="O602" s="56">
        <f>O603</f>
        <v>0</v>
      </c>
      <c r="P602" s="193">
        <f t="shared" si="172"/>
        <v>431</v>
      </c>
    </row>
    <row r="603" spans="1:16" ht="30">
      <c r="A603" s="77" t="s">
        <v>139</v>
      </c>
      <c r="B603" s="51" t="s">
        <v>432</v>
      </c>
      <c r="C603" s="51" t="s">
        <v>72</v>
      </c>
      <c r="D603" s="51" t="s">
        <v>68</v>
      </c>
      <c r="E603" s="51" t="s">
        <v>321</v>
      </c>
      <c r="F603" s="51" t="s">
        <v>138</v>
      </c>
      <c r="G603" s="51"/>
      <c r="H603" s="56">
        <f t="shared" si="173"/>
        <v>431</v>
      </c>
      <c r="I603" s="56">
        <f t="shared" si="173"/>
        <v>0</v>
      </c>
      <c r="J603" s="191">
        <f t="shared" si="171"/>
        <v>431</v>
      </c>
      <c r="K603" s="56">
        <f t="shared" si="173"/>
        <v>431</v>
      </c>
      <c r="L603" s="59"/>
      <c r="M603" s="59"/>
      <c r="N603" s="59"/>
      <c r="O603" s="56">
        <f>O604</f>
        <v>0</v>
      </c>
      <c r="P603" s="193">
        <f t="shared" si="172"/>
        <v>431</v>
      </c>
    </row>
    <row r="604" spans="1:16" ht="18">
      <c r="A604" s="80" t="s">
        <v>119</v>
      </c>
      <c r="B604" s="52" t="s">
        <v>432</v>
      </c>
      <c r="C604" s="52" t="s">
        <v>72</v>
      </c>
      <c r="D604" s="52" t="s">
        <v>68</v>
      </c>
      <c r="E604" s="52" t="s">
        <v>321</v>
      </c>
      <c r="F604" s="52" t="s">
        <v>138</v>
      </c>
      <c r="G604" s="52" t="s">
        <v>103</v>
      </c>
      <c r="H604" s="58">
        <v>431</v>
      </c>
      <c r="I604" s="58">
        <v>0</v>
      </c>
      <c r="J604" s="192">
        <f t="shared" si="171"/>
        <v>431</v>
      </c>
      <c r="K604" s="58">
        <v>431</v>
      </c>
      <c r="L604" s="59"/>
      <c r="M604" s="59"/>
      <c r="N604" s="59"/>
      <c r="O604" s="58">
        <v>0</v>
      </c>
      <c r="P604" s="197">
        <f t="shared" si="172"/>
        <v>431</v>
      </c>
    </row>
    <row r="605" spans="1:16" ht="28.5">
      <c r="A605" s="79" t="s">
        <v>116</v>
      </c>
      <c r="B605" s="53" t="s">
        <v>432</v>
      </c>
      <c r="C605" s="53" t="s">
        <v>72</v>
      </c>
      <c r="D605" s="53" t="s">
        <v>71</v>
      </c>
      <c r="E605" s="53"/>
      <c r="F605" s="53"/>
      <c r="G605" s="53"/>
      <c r="H605" s="55">
        <f>H606</f>
        <v>6832.2</v>
      </c>
      <c r="I605" s="55">
        <f>I606</f>
        <v>0</v>
      </c>
      <c r="J605" s="190">
        <f t="shared" si="171"/>
        <v>6832.2</v>
      </c>
      <c r="K605" s="55">
        <f>K606</f>
        <v>6832.2</v>
      </c>
      <c r="L605" s="198"/>
      <c r="M605" s="198"/>
      <c r="N605" s="198"/>
      <c r="O605" s="55">
        <f>O606</f>
        <v>0</v>
      </c>
      <c r="P605" s="113">
        <f t="shared" si="172"/>
        <v>6832.2</v>
      </c>
    </row>
    <row r="606" spans="1:16" ht="18">
      <c r="A606" s="76" t="s">
        <v>37</v>
      </c>
      <c r="B606" s="51" t="s">
        <v>432</v>
      </c>
      <c r="C606" s="51" t="s">
        <v>72</v>
      </c>
      <c r="D606" s="51" t="s">
        <v>71</v>
      </c>
      <c r="E606" s="51" t="s">
        <v>283</v>
      </c>
      <c r="F606" s="51"/>
      <c r="G606" s="51"/>
      <c r="H606" s="56">
        <f>H607+H617</f>
        <v>6832.2</v>
      </c>
      <c r="I606" s="56">
        <f>I607+I617</f>
        <v>0</v>
      </c>
      <c r="J606" s="191">
        <f t="shared" si="171"/>
        <v>6832.2</v>
      </c>
      <c r="K606" s="56">
        <f>K607+K617</f>
        <v>6832.2</v>
      </c>
      <c r="L606" s="57"/>
      <c r="M606" s="57"/>
      <c r="N606" s="57"/>
      <c r="O606" s="56">
        <f>O607+O617</f>
        <v>0</v>
      </c>
      <c r="P606" s="193">
        <f t="shared" si="172"/>
        <v>6832.2</v>
      </c>
    </row>
    <row r="607" spans="1:16" ht="30">
      <c r="A607" s="81" t="s">
        <v>132</v>
      </c>
      <c r="B607" s="51" t="s">
        <v>432</v>
      </c>
      <c r="C607" s="51" t="s">
        <v>72</v>
      </c>
      <c r="D607" s="51" t="s">
        <v>71</v>
      </c>
      <c r="E607" s="51" t="s">
        <v>284</v>
      </c>
      <c r="F607" s="51"/>
      <c r="G607" s="51"/>
      <c r="H607" s="56">
        <f>H608+H611+H614</f>
        <v>2978.2</v>
      </c>
      <c r="I607" s="56">
        <f>I608+I611+I614</f>
        <v>0</v>
      </c>
      <c r="J607" s="191">
        <f t="shared" si="171"/>
        <v>2978.2</v>
      </c>
      <c r="K607" s="56">
        <f>K608+K611+K614</f>
        <v>2978.2</v>
      </c>
      <c r="L607" s="57"/>
      <c r="M607" s="57"/>
      <c r="N607" s="57"/>
      <c r="O607" s="56">
        <f>O608+O611+O614</f>
        <v>0</v>
      </c>
      <c r="P607" s="193">
        <f t="shared" si="172"/>
        <v>2978.2</v>
      </c>
    </row>
    <row r="608" spans="1:16" ht="90">
      <c r="A608" s="76" t="s">
        <v>267</v>
      </c>
      <c r="B608" s="51" t="s">
        <v>432</v>
      </c>
      <c r="C608" s="51" t="s">
        <v>72</v>
      </c>
      <c r="D608" s="51" t="s">
        <v>71</v>
      </c>
      <c r="E608" s="51" t="s">
        <v>284</v>
      </c>
      <c r="F608" s="51" t="s">
        <v>133</v>
      </c>
      <c r="G608" s="51"/>
      <c r="H608" s="56">
        <f>H609</f>
        <v>2936.5</v>
      </c>
      <c r="I608" s="56">
        <f>I609</f>
        <v>0</v>
      </c>
      <c r="J608" s="191">
        <f t="shared" si="171"/>
        <v>2936.5</v>
      </c>
      <c r="K608" s="56">
        <f>K609</f>
        <v>2936.5</v>
      </c>
      <c r="L608" s="57"/>
      <c r="M608" s="57"/>
      <c r="N608" s="57"/>
      <c r="O608" s="56">
        <f>O609</f>
        <v>0</v>
      </c>
      <c r="P608" s="193">
        <f t="shared" si="172"/>
        <v>2936.5</v>
      </c>
    </row>
    <row r="609" spans="1:16" ht="30">
      <c r="A609" s="76" t="s">
        <v>137</v>
      </c>
      <c r="B609" s="51" t="s">
        <v>432</v>
      </c>
      <c r="C609" s="51" t="s">
        <v>72</v>
      </c>
      <c r="D609" s="51" t="s">
        <v>71</v>
      </c>
      <c r="E609" s="51" t="s">
        <v>284</v>
      </c>
      <c r="F609" s="51" t="s">
        <v>134</v>
      </c>
      <c r="G609" s="51"/>
      <c r="H609" s="56">
        <f>H610</f>
        <v>2936.5</v>
      </c>
      <c r="I609" s="56">
        <f>I610</f>
        <v>0</v>
      </c>
      <c r="J609" s="191">
        <f t="shared" si="171"/>
        <v>2936.5</v>
      </c>
      <c r="K609" s="56">
        <f>K610</f>
        <v>2936.5</v>
      </c>
      <c r="L609" s="57"/>
      <c r="M609" s="57"/>
      <c r="N609" s="57"/>
      <c r="O609" s="56">
        <f>O610</f>
        <v>0</v>
      </c>
      <c r="P609" s="193">
        <f t="shared" si="172"/>
        <v>2936.5</v>
      </c>
    </row>
    <row r="610" spans="1:16" ht="18">
      <c r="A610" s="78" t="s">
        <v>119</v>
      </c>
      <c r="B610" s="52" t="s">
        <v>432</v>
      </c>
      <c r="C610" s="52" t="s">
        <v>72</v>
      </c>
      <c r="D610" s="52" t="s">
        <v>71</v>
      </c>
      <c r="E610" s="52" t="s">
        <v>284</v>
      </c>
      <c r="F610" s="52" t="s">
        <v>134</v>
      </c>
      <c r="G610" s="52" t="s">
        <v>103</v>
      </c>
      <c r="H610" s="58">
        <v>2936.5</v>
      </c>
      <c r="I610" s="58">
        <v>0</v>
      </c>
      <c r="J610" s="192">
        <f t="shared" si="171"/>
        <v>2936.5</v>
      </c>
      <c r="K610" s="58">
        <v>2936.5</v>
      </c>
      <c r="L610" s="59"/>
      <c r="M610" s="59"/>
      <c r="N610" s="59"/>
      <c r="O610" s="58">
        <v>0</v>
      </c>
      <c r="P610" s="197">
        <f t="shared" si="172"/>
        <v>2936.5</v>
      </c>
    </row>
    <row r="611" spans="1:16" ht="30">
      <c r="A611" s="76" t="s">
        <v>135</v>
      </c>
      <c r="B611" s="51" t="s">
        <v>432</v>
      </c>
      <c r="C611" s="51" t="s">
        <v>72</v>
      </c>
      <c r="D611" s="51" t="s">
        <v>71</v>
      </c>
      <c r="E611" s="51" t="s">
        <v>284</v>
      </c>
      <c r="F611" s="51" t="s">
        <v>136</v>
      </c>
      <c r="G611" s="51"/>
      <c r="H611" s="56">
        <f>H612</f>
        <v>36.7</v>
      </c>
      <c r="I611" s="56">
        <f>I612</f>
        <v>0</v>
      </c>
      <c r="J611" s="191">
        <f t="shared" si="171"/>
        <v>36.7</v>
      </c>
      <c r="K611" s="56">
        <f>K612</f>
        <v>36.7</v>
      </c>
      <c r="L611" s="57"/>
      <c r="M611" s="57"/>
      <c r="N611" s="57"/>
      <c r="O611" s="56">
        <f>O612</f>
        <v>0</v>
      </c>
      <c r="P611" s="193">
        <f t="shared" si="172"/>
        <v>36.7</v>
      </c>
    </row>
    <row r="612" spans="1:16" ht="30">
      <c r="A612" s="77" t="s">
        <v>139</v>
      </c>
      <c r="B612" s="51" t="s">
        <v>432</v>
      </c>
      <c r="C612" s="51" t="s">
        <v>72</v>
      </c>
      <c r="D612" s="51" t="s">
        <v>71</v>
      </c>
      <c r="E612" s="51" t="s">
        <v>284</v>
      </c>
      <c r="F612" s="51" t="s">
        <v>138</v>
      </c>
      <c r="G612" s="51"/>
      <c r="H612" s="56">
        <f>G613:H613</f>
        <v>36.7</v>
      </c>
      <c r="I612" s="56">
        <f>H613:I613</f>
        <v>0</v>
      </c>
      <c r="J612" s="191">
        <f t="shared" si="171"/>
        <v>36.7</v>
      </c>
      <c r="K612" s="56">
        <f>H613:K613</f>
        <v>36.7</v>
      </c>
      <c r="L612" s="57"/>
      <c r="M612" s="57"/>
      <c r="N612" s="57"/>
      <c r="O612" s="56">
        <f>L613:O613</f>
        <v>0</v>
      </c>
      <c r="P612" s="193">
        <f t="shared" si="172"/>
        <v>36.7</v>
      </c>
    </row>
    <row r="613" spans="1:16" ht="18">
      <c r="A613" s="78" t="s">
        <v>119</v>
      </c>
      <c r="B613" s="52" t="s">
        <v>432</v>
      </c>
      <c r="C613" s="52" t="s">
        <v>72</v>
      </c>
      <c r="D613" s="52" t="s">
        <v>71</v>
      </c>
      <c r="E613" s="52" t="s">
        <v>284</v>
      </c>
      <c r="F613" s="52" t="s">
        <v>138</v>
      </c>
      <c r="G613" s="52" t="s">
        <v>103</v>
      </c>
      <c r="H613" s="58">
        <v>36.7</v>
      </c>
      <c r="I613" s="58">
        <v>0</v>
      </c>
      <c r="J613" s="192">
        <f t="shared" si="171"/>
        <v>36.7</v>
      </c>
      <c r="K613" s="58">
        <v>36.7</v>
      </c>
      <c r="L613" s="59"/>
      <c r="M613" s="59"/>
      <c r="N613" s="59"/>
      <c r="O613" s="58">
        <v>0</v>
      </c>
      <c r="P613" s="197">
        <f t="shared" si="172"/>
        <v>36.7</v>
      </c>
    </row>
    <row r="614" spans="1:16" ht="18">
      <c r="A614" s="77" t="s">
        <v>148</v>
      </c>
      <c r="B614" s="51" t="s">
        <v>432</v>
      </c>
      <c r="C614" s="51" t="s">
        <v>72</v>
      </c>
      <c r="D614" s="51" t="s">
        <v>71</v>
      </c>
      <c r="E614" s="51" t="s">
        <v>284</v>
      </c>
      <c r="F614" s="51" t="s">
        <v>147</v>
      </c>
      <c r="G614" s="51"/>
      <c r="H614" s="56">
        <f>H615</f>
        <v>5</v>
      </c>
      <c r="I614" s="56">
        <f>I615</f>
        <v>0</v>
      </c>
      <c r="J614" s="191">
        <f t="shared" si="171"/>
        <v>5</v>
      </c>
      <c r="K614" s="56">
        <f>K615</f>
        <v>5</v>
      </c>
      <c r="L614" s="57"/>
      <c r="M614" s="57"/>
      <c r="N614" s="57"/>
      <c r="O614" s="56">
        <f>O615</f>
        <v>0</v>
      </c>
      <c r="P614" s="193">
        <f t="shared" si="172"/>
        <v>5</v>
      </c>
    </row>
    <row r="615" spans="1:16" ht="18">
      <c r="A615" s="77" t="s">
        <v>150</v>
      </c>
      <c r="B615" s="51" t="s">
        <v>432</v>
      </c>
      <c r="C615" s="51" t="s">
        <v>72</v>
      </c>
      <c r="D615" s="51" t="s">
        <v>71</v>
      </c>
      <c r="E615" s="51" t="s">
        <v>284</v>
      </c>
      <c r="F615" s="51" t="s">
        <v>149</v>
      </c>
      <c r="G615" s="51"/>
      <c r="H615" s="56">
        <f>H616</f>
        <v>5</v>
      </c>
      <c r="I615" s="56">
        <f>I616</f>
        <v>0</v>
      </c>
      <c r="J615" s="191">
        <f t="shared" si="171"/>
        <v>5</v>
      </c>
      <c r="K615" s="56">
        <f>K616</f>
        <v>5</v>
      </c>
      <c r="L615" s="57"/>
      <c r="M615" s="57"/>
      <c r="N615" s="57"/>
      <c r="O615" s="56">
        <f>O616</f>
        <v>0</v>
      </c>
      <c r="P615" s="193">
        <f t="shared" si="172"/>
        <v>5</v>
      </c>
    </row>
    <row r="616" spans="1:16" ht="18">
      <c r="A616" s="80" t="s">
        <v>119</v>
      </c>
      <c r="B616" s="51" t="s">
        <v>432</v>
      </c>
      <c r="C616" s="52" t="s">
        <v>72</v>
      </c>
      <c r="D616" s="52" t="s">
        <v>71</v>
      </c>
      <c r="E616" s="52" t="s">
        <v>284</v>
      </c>
      <c r="F616" s="52" t="s">
        <v>149</v>
      </c>
      <c r="G616" s="52" t="s">
        <v>103</v>
      </c>
      <c r="H616" s="58">
        <v>5</v>
      </c>
      <c r="I616" s="58">
        <v>0</v>
      </c>
      <c r="J616" s="191">
        <f t="shared" si="171"/>
        <v>5</v>
      </c>
      <c r="K616" s="58">
        <v>5</v>
      </c>
      <c r="L616" s="59"/>
      <c r="M616" s="59"/>
      <c r="N616" s="59"/>
      <c r="O616" s="58">
        <v>0</v>
      </c>
      <c r="P616" s="193">
        <f t="shared" si="172"/>
        <v>5</v>
      </c>
    </row>
    <row r="617" spans="1:16" ht="30">
      <c r="A617" s="76" t="s">
        <v>228</v>
      </c>
      <c r="B617" s="51" t="s">
        <v>432</v>
      </c>
      <c r="C617" s="51" t="s">
        <v>72</v>
      </c>
      <c r="D617" s="51" t="s">
        <v>71</v>
      </c>
      <c r="E617" s="51" t="s">
        <v>229</v>
      </c>
      <c r="F617" s="51"/>
      <c r="G617" s="51"/>
      <c r="H617" s="58">
        <f>H618+H621+H624</f>
        <v>3854</v>
      </c>
      <c r="I617" s="58">
        <f>I618+I621+I624</f>
        <v>0</v>
      </c>
      <c r="J617" s="191">
        <f t="shared" si="171"/>
        <v>3854</v>
      </c>
      <c r="K617" s="58">
        <f>K618+K621+K624</f>
        <v>3854</v>
      </c>
      <c r="L617" s="59"/>
      <c r="M617" s="59"/>
      <c r="N617" s="59"/>
      <c r="O617" s="58">
        <f>O618+O621+O624</f>
        <v>0</v>
      </c>
      <c r="P617" s="193">
        <f t="shared" si="172"/>
        <v>3854</v>
      </c>
    </row>
    <row r="618" spans="1:16" ht="90">
      <c r="A618" s="76" t="s">
        <v>267</v>
      </c>
      <c r="B618" s="51" t="s">
        <v>432</v>
      </c>
      <c r="C618" s="51" t="s">
        <v>72</v>
      </c>
      <c r="D618" s="51" t="s">
        <v>71</v>
      </c>
      <c r="E618" s="51" t="s">
        <v>229</v>
      </c>
      <c r="F618" s="51" t="s">
        <v>133</v>
      </c>
      <c r="G618" s="51"/>
      <c r="H618" s="56">
        <f>H619</f>
        <v>3558</v>
      </c>
      <c r="I618" s="56">
        <f>I619</f>
        <v>0</v>
      </c>
      <c r="J618" s="191">
        <f t="shared" si="171"/>
        <v>3558</v>
      </c>
      <c r="K618" s="56">
        <f>K619</f>
        <v>3558</v>
      </c>
      <c r="L618" s="59"/>
      <c r="M618" s="59"/>
      <c r="N618" s="59"/>
      <c r="O618" s="56">
        <f>O619</f>
        <v>0</v>
      </c>
      <c r="P618" s="193">
        <f t="shared" si="172"/>
        <v>3558</v>
      </c>
    </row>
    <row r="619" spans="1:16" ht="30">
      <c r="A619" s="76" t="s">
        <v>146</v>
      </c>
      <c r="B619" s="51" t="s">
        <v>432</v>
      </c>
      <c r="C619" s="51" t="s">
        <v>72</v>
      </c>
      <c r="D619" s="51" t="s">
        <v>71</v>
      </c>
      <c r="E619" s="51" t="s">
        <v>229</v>
      </c>
      <c r="F619" s="51" t="s">
        <v>145</v>
      </c>
      <c r="G619" s="51"/>
      <c r="H619" s="56">
        <f>H620</f>
        <v>3558</v>
      </c>
      <c r="I619" s="56">
        <f>I620</f>
        <v>0</v>
      </c>
      <c r="J619" s="191">
        <f t="shared" si="171"/>
        <v>3558</v>
      </c>
      <c r="K619" s="56">
        <f>K620</f>
        <v>3558</v>
      </c>
      <c r="L619" s="59"/>
      <c r="M619" s="59"/>
      <c r="N619" s="59"/>
      <c r="O619" s="56">
        <f>O620</f>
        <v>0</v>
      </c>
      <c r="P619" s="193">
        <f t="shared" si="172"/>
        <v>3558</v>
      </c>
    </row>
    <row r="620" spans="1:16" ht="18">
      <c r="A620" s="80" t="s">
        <v>119</v>
      </c>
      <c r="B620" s="52" t="s">
        <v>432</v>
      </c>
      <c r="C620" s="52" t="s">
        <v>72</v>
      </c>
      <c r="D620" s="52" t="s">
        <v>71</v>
      </c>
      <c r="E620" s="52" t="s">
        <v>229</v>
      </c>
      <c r="F620" s="52" t="s">
        <v>145</v>
      </c>
      <c r="G620" s="52" t="s">
        <v>103</v>
      </c>
      <c r="H620" s="58">
        <v>3558</v>
      </c>
      <c r="I620" s="58">
        <v>0</v>
      </c>
      <c r="J620" s="192">
        <f t="shared" si="171"/>
        <v>3558</v>
      </c>
      <c r="K620" s="58">
        <v>3558</v>
      </c>
      <c r="L620" s="59"/>
      <c r="M620" s="59"/>
      <c r="N620" s="59"/>
      <c r="O620" s="58">
        <v>0</v>
      </c>
      <c r="P620" s="197">
        <f t="shared" si="172"/>
        <v>3558</v>
      </c>
    </row>
    <row r="621" spans="1:16" ht="30">
      <c r="A621" s="76" t="s">
        <v>135</v>
      </c>
      <c r="B621" s="51" t="s">
        <v>432</v>
      </c>
      <c r="C621" s="51" t="s">
        <v>72</v>
      </c>
      <c r="D621" s="51" t="s">
        <v>71</v>
      </c>
      <c r="E621" s="51" t="s">
        <v>229</v>
      </c>
      <c r="F621" s="51" t="s">
        <v>136</v>
      </c>
      <c r="G621" s="51"/>
      <c r="H621" s="56">
        <f>H622</f>
        <v>291</v>
      </c>
      <c r="I621" s="56">
        <f>I622</f>
        <v>0</v>
      </c>
      <c r="J621" s="191">
        <f t="shared" si="171"/>
        <v>291</v>
      </c>
      <c r="K621" s="56">
        <f>K622</f>
        <v>291</v>
      </c>
      <c r="L621" s="59"/>
      <c r="M621" s="59"/>
      <c r="N621" s="59"/>
      <c r="O621" s="56">
        <f>O622</f>
        <v>0</v>
      </c>
      <c r="P621" s="193">
        <f t="shared" si="172"/>
        <v>291</v>
      </c>
    </row>
    <row r="622" spans="1:16" ht="30">
      <c r="A622" s="77" t="s">
        <v>139</v>
      </c>
      <c r="B622" s="51" t="s">
        <v>432</v>
      </c>
      <c r="C622" s="51" t="s">
        <v>72</v>
      </c>
      <c r="D622" s="51" t="s">
        <v>71</v>
      </c>
      <c r="E622" s="51" t="s">
        <v>229</v>
      </c>
      <c r="F622" s="51" t="s">
        <v>138</v>
      </c>
      <c r="G622" s="51"/>
      <c r="H622" s="56">
        <f>H623</f>
        <v>291</v>
      </c>
      <c r="I622" s="56">
        <f>I623</f>
        <v>0</v>
      </c>
      <c r="J622" s="191">
        <f t="shared" si="171"/>
        <v>291</v>
      </c>
      <c r="K622" s="56">
        <f>K623</f>
        <v>291</v>
      </c>
      <c r="L622" s="59"/>
      <c r="M622" s="59"/>
      <c r="N622" s="59"/>
      <c r="O622" s="56">
        <f>O623</f>
        <v>0</v>
      </c>
      <c r="P622" s="193">
        <f t="shared" si="172"/>
        <v>291</v>
      </c>
    </row>
    <row r="623" spans="1:16" ht="18">
      <c r="A623" s="78" t="s">
        <v>119</v>
      </c>
      <c r="B623" s="52" t="s">
        <v>432</v>
      </c>
      <c r="C623" s="52" t="s">
        <v>72</v>
      </c>
      <c r="D623" s="52" t="s">
        <v>71</v>
      </c>
      <c r="E623" s="52" t="s">
        <v>229</v>
      </c>
      <c r="F623" s="52" t="s">
        <v>138</v>
      </c>
      <c r="G623" s="52" t="s">
        <v>103</v>
      </c>
      <c r="H623" s="58">
        <v>291</v>
      </c>
      <c r="I623" s="58">
        <v>0</v>
      </c>
      <c r="J623" s="192">
        <f t="shared" si="171"/>
        <v>291</v>
      </c>
      <c r="K623" s="58">
        <v>291</v>
      </c>
      <c r="L623" s="59"/>
      <c r="M623" s="59"/>
      <c r="N623" s="59"/>
      <c r="O623" s="58">
        <v>0</v>
      </c>
      <c r="P623" s="197">
        <f t="shared" si="172"/>
        <v>291</v>
      </c>
    </row>
    <row r="624" spans="1:16" ht="18">
      <c r="A624" s="77" t="s">
        <v>148</v>
      </c>
      <c r="B624" s="51" t="s">
        <v>432</v>
      </c>
      <c r="C624" s="51" t="s">
        <v>72</v>
      </c>
      <c r="D624" s="51" t="s">
        <v>71</v>
      </c>
      <c r="E624" s="51" t="s">
        <v>229</v>
      </c>
      <c r="F624" s="51" t="s">
        <v>147</v>
      </c>
      <c r="G624" s="51"/>
      <c r="H624" s="56">
        <f>H625</f>
        <v>5</v>
      </c>
      <c r="I624" s="56">
        <f>I625</f>
        <v>0</v>
      </c>
      <c r="J624" s="191">
        <f t="shared" si="171"/>
        <v>5</v>
      </c>
      <c r="K624" s="56">
        <f>K625</f>
        <v>5</v>
      </c>
      <c r="L624" s="57"/>
      <c r="M624" s="57"/>
      <c r="N624" s="57"/>
      <c r="O624" s="56">
        <f>O625</f>
        <v>0</v>
      </c>
      <c r="P624" s="193">
        <f t="shared" si="172"/>
        <v>5</v>
      </c>
    </row>
    <row r="625" spans="1:16" ht="18">
      <c r="A625" s="77" t="s">
        <v>150</v>
      </c>
      <c r="B625" s="51" t="s">
        <v>432</v>
      </c>
      <c r="C625" s="51" t="s">
        <v>72</v>
      </c>
      <c r="D625" s="51" t="s">
        <v>71</v>
      </c>
      <c r="E625" s="51" t="s">
        <v>229</v>
      </c>
      <c r="F625" s="51" t="s">
        <v>149</v>
      </c>
      <c r="G625" s="51"/>
      <c r="H625" s="56">
        <f>H626</f>
        <v>5</v>
      </c>
      <c r="I625" s="56">
        <f>I626</f>
        <v>0</v>
      </c>
      <c r="J625" s="191">
        <f t="shared" si="171"/>
        <v>5</v>
      </c>
      <c r="K625" s="56">
        <f>K626</f>
        <v>5</v>
      </c>
      <c r="L625" s="57"/>
      <c r="M625" s="57"/>
      <c r="N625" s="57"/>
      <c r="O625" s="56">
        <f>O626</f>
        <v>0</v>
      </c>
      <c r="P625" s="193">
        <f t="shared" si="172"/>
        <v>5</v>
      </c>
    </row>
    <row r="626" spans="1:16" ht="18">
      <c r="A626" s="80" t="s">
        <v>119</v>
      </c>
      <c r="B626" s="52" t="s">
        <v>432</v>
      </c>
      <c r="C626" s="52" t="s">
        <v>72</v>
      </c>
      <c r="D626" s="52" t="s">
        <v>71</v>
      </c>
      <c r="E626" s="52" t="s">
        <v>229</v>
      </c>
      <c r="F626" s="52" t="s">
        <v>149</v>
      </c>
      <c r="G626" s="52" t="s">
        <v>103</v>
      </c>
      <c r="H626" s="58">
        <v>5</v>
      </c>
      <c r="I626" s="58">
        <v>0</v>
      </c>
      <c r="J626" s="192">
        <f t="shared" si="171"/>
        <v>5</v>
      </c>
      <c r="K626" s="58">
        <v>5</v>
      </c>
      <c r="L626" s="59"/>
      <c r="M626" s="59"/>
      <c r="N626" s="59"/>
      <c r="O626" s="58">
        <v>0</v>
      </c>
      <c r="P626" s="197">
        <f t="shared" si="172"/>
        <v>5</v>
      </c>
    </row>
    <row r="627" spans="1:16" ht="18">
      <c r="A627" s="79" t="s">
        <v>118</v>
      </c>
      <c r="B627" s="53" t="s">
        <v>432</v>
      </c>
      <c r="C627" s="53" t="s">
        <v>86</v>
      </c>
      <c r="D627" s="51"/>
      <c r="E627" s="51"/>
      <c r="F627" s="51"/>
      <c r="G627" s="51"/>
      <c r="H627" s="55">
        <f aca="true" t="shared" si="174" ref="H627:K629">H628</f>
        <v>6800</v>
      </c>
      <c r="I627" s="55">
        <f t="shared" si="174"/>
        <v>0</v>
      </c>
      <c r="J627" s="190">
        <f t="shared" si="171"/>
        <v>6800</v>
      </c>
      <c r="K627" s="55">
        <f t="shared" si="174"/>
        <v>6800</v>
      </c>
      <c r="L627" s="59"/>
      <c r="M627" s="59"/>
      <c r="N627" s="59"/>
      <c r="O627" s="55">
        <f>O628</f>
        <v>0</v>
      </c>
      <c r="P627" s="113">
        <f t="shared" si="172"/>
        <v>6800</v>
      </c>
    </row>
    <row r="628" spans="1:16" ht="18">
      <c r="A628" s="79" t="s">
        <v>112</v>
      </c>
      <c r="B628" s="53" t="s">
        <v>432</v>
      </c>
      <c r="C628" s="53" t="s">
        <v>86</v>
      </c>
      <c r="D628" s="53" t="s">
        <v>74</v>
      </c>
      <c r="E628" s="53"/>
      <c r="F628" s="53"/>
      <c r="G628" s="53"/>
      <c r="H628" s="55">
        <f t="shared" si="174"/>
        <v>6800</v>
      </c>
      <c r="I628" s="55">
        <f t="shared" si="174"/>
        <v>0</v>
      </c>
      <c r="J628" s="190">
        <f t="shared" si="171"/>
        <v>6800</v>
      </c>
      <c r="K628" s="55">
        <f t="shared" si="174"/>
        <v>6800</v>
      </c>
      <c r="L628" s="59"/>
      <c r="M628" s="59"/>
      <c r="N628" s="59"/>
      <c r="O628" s="55">
        <f>O629</f>
        <v>0</v>
      </c>
      <c r="P628" s="113">
        <f t="shared" si="172"/>
        <v>6800</v>
      </c>
    </row>
    <row r="629" spans="1:16" ht="60">
      <c r="A629" s="76" t="s">
        <v>204</v>
      </c>
      <c r="B629" s="51" t="s">
        <v>432</v>
      </c>
      <c r="C629" s="51" t="s">
        <v>86</v>
      </c>
      <c r="D629" s="51" t="s">
        <v>74</v>
      </c>
      <c r="E629" s="51" t="s">
        <v>415</v>
      </c>
      <c r="F629" s="51"/>
      <c r="G629" s="51"/>
      <c r="H629" s="56">
        <f t="shared" si="174"/>
        <v>6800</v>
      </c>
      <c r="I629" s="56">
        <f t="shared" si="174"/>
        <v>0</v>
      </c>
      <c r="J629" s="191">
        <f t="shared" si="171"/>
        <v>6800</v>
      </c>
      <c r="K629" s="56">
        <f t="shared" si="174"/>
        <v>6800</v>
      </c>
      <c r="L629" s="57"/>
      <c r="M629" s="57"/>
      <c r="N629" s="57"/>
      <c r="O629" s="56">
        <f>O630</f>
        <v>0</v>
      </c>
      <c r="P629" s="193">
        <f t="shared" si="172"/>
        <v>6800</v>
      </c>
    </row>
    <row r="630" spans="1:16" ht="60">
      <c r="A630" s="76" t="s">
        <v>192</v>
      </c>
      <c r="B630" s="51" t="s">
        <v>432</v>
      </c>
      <c r="C630" s="51" t="s">
        <v>86</v>
      </c>
      <c r="D630" s="51" t="s">
        <v>74</v>
      </c>
      <c r="E630" s="51" t="s">
        <v>419</v>
      </c>
      <c r="F630" s="51"/>
      <c r="G630" s="51"/>
      <c r="H630" s="56">
        <f>H631+H639</f>
        <v>6800</v>
      </c>
      <c r="I630" s="56">
        <f>I631+I639</f>
        <v>0</v>
      </c>
      <c r="J630" s="191">
        <f t="shared" si="171"/>
        <v>6800</v>
      </c>
      <c r="K630" s="56">
        <f>K631+K639</f>
        <v>6800</v>
      </c>
      <c r="L630" s="57"/>
      <c r="M630" s="57"/>
      <c r="N630" s="57"/>
      <c r="O630" s="56">
        <f>O631+O639</f>
        <v>0</v>
      </c>
      <c r="P630" s="193">
        <f t="shared" si="172"/>
        <v>6800</v>
      </c>
    </row>
    <row r="631" spans="1:16" ht="75">
      <c r="A631" s="76" t="s">
        <v>416</v>
      </c>
      <c r="B631" s="51" t="s">
        <v>432</v>
      </c>
      <c r="C631" s="51" t="s">
        <v>86</v>
      </c>
      <c r="D631" s="51" t="s">
        <v>74</v>
      </c>
      <c r="E631" s="51" t="s">
        <v>420</v>
      </c>
      <c r="F631" s="51"/>
      <c r="G631" s="51"/>
      <c r="H631" s="56">
        <f aca="true" t="shared" si="175" ref="H631:K634">H632</f>
        <v>800</v>
      </c>
      <c r="I631" s="56">
        <f t="shared" si="175"/>
        <v>0</v>
      </c>
      <c r="J631" s="191">
        <f t="shared" si="171"/>
        <v>800</v>
      </c>
      <c r="K631" s="56">
        <f t="shared" si="175"/>
        <v>800</v>
      </c>
      <c r="L631" s="57"/>
      <c r="M631" s="57"/>
      <c r="N631" s="57"/>
      <c r="O631" s="56">
        <f>O632</f>
        <v>0</v>
      </c>
      <c r="P631" s="193">
        <f t="shared" si="172"/>
        <v>800</v>
      </c>
    </row>
    <row r="632" spans="1:16" ht="18">
      <c r="A632" s="77" t="s">
        <v>312</v>
      </c>
      <c r="B632" s="51" t="s">
        <v>432</v>
      </c>
      <c r="C632" s="51" t="s">
        <v>86</v>
      </c>
      <c r="D632" s="51" t="s">
        <v>74</v>
      </c>
      <c r="E632" s="51" t="s">
        <v>421</v>
      </c>
      <c r="F632" s="51"/>
      <c r="G632" s="51"/>
      <c r="H632" s="56">
        <f>H633+H636</f>
        <v>800</v>
      </c>
      <c r="I632" s="56">
        <f>I633+I636</f>
        <v>0</v>
      </c>
      <c r="J632" s="191">
        <f t="shared" si="171"/>
        <v>800</v>
      </c>
      <c r="K632" s="56">
        <f>K633+K636</f>
        <v>800</v>
      </c>
      <c r="L632" s="57"/>
      <c r="M632" s="57"/>
      <c r="N632" s="57"/>
      <c r="O632" s="56">
        <f>O633+O636</f>
        <v>0</v>
      </c>
      <c r="P632" s="193">
        <f t="shared" si="172"/>
        <v>800</v>
      </c>
    </row>
    <row r="633" spans="1:16" ht="30">
      <c r="A633" s="76" t="s">
        <v>135</v>
      </c>
      <c r="B633" s="51" t="s">
        <v>432</v>
      </c>
      <c r="C633" s="51" t="s">
        <v>86</v>
      </c>
      <c r="D633" s="51" t="s">
        <v>74</v>
      </c>
      <c r="E633" s="51" t="s">
        <v>421</v>
      </c>
      <c r="F633" s="51" t="s">
        <v>136</v>
      </c>
      <c r="G633" s="51"/>
      <c r="H633" s="56">
        <f t="shared" si="175"/>
        <v>650</v>
      </c>
      <c r="I633" s="56">
        <f t="shared" si="175"/>
        <v>0</v>
      </c>
      <c r="J633" s="191">
        <f t="shared" si="171"/>
        <v>650</v>
      </c>
      <c r="K633" s="56">
        <f t="shared" si="175"/>
        <v>650</v>
      </c>
      <c r="L633" s="57"/>
      <c r="M633" s="57"/>
      <c r="N633" s="57"/>
      <c r="O633" s="56">
        <f>O634</f>
        <v>0</v>
      </c>
      <c r="P633" s="193">
        <f t="shared" si="172"/>
        <v>650</v>
      </c>
    </row>
    <row r="634" spans="1:16" ht="30">
      <c r="A634" s="77" t="s">
        <v>139</v>
      </c>
      <c r="B634" s="51" t="s">
        <v>432</v>
      </c>
      <c r="C634" s="51" t="s">
        <v>86</v>
      </c>
      <c r="D634" s="51" t="s">
        <v>74</v>
      </c>
      <c r="E634" s="51" t="s">
        <v>421</v>
      </c>
      <c r="F634" s="51" t="s">
        <v>138</v>
      </c>
      <c r="G634" s="51"/>
      <c r="H634" s="56">
        <f t="shared" si="175"/>
        <v>650</v>
      </c>
      <c r="I634" s="56">
        <f t="shared" si="175"/>
        <v>0</v>
      </c>
      <c r="J634" s="191">
        <f t="shared" si="171"/>
        <v>650</v>
      </c>
      <c r="K634" s="56">
        <f t="shared" si="175"/>
        <v>650</v>
      </c>
      <c r="L634" s="57"/>
      <c r="M634" s="57"/>
      <c r="N634" s="57"/>
      <c r="O634" s="56">
        <f>O635</f>
        <v>0</v>
      </c>
      <c r="P634" s="193">
        <f t="shared" si="172"/>
        <v>650</v>
      </c>
    </row>
    <row r="635" spans="1:16" ht="18">
      <c r="A635" s="78" t="s">
        <v>119</v>
      </c>
      <c r="B635" s="52" t="s">
        <v>432</v>
      </c>
      <c r="C635" s="52" t="s">
        <v>86</v>
      </c>
      <c r="D635" s="52" t="s">
        <v>74</v>
      </c>
      <c r="E635" s="52" t="s">
        <v>421</v>
      </c>
      <c r="F635" s="52" t="s">
        <v>138</v>
      </c>
      <c r="G635" s="52" t="s">
        <v>103</v>
      </c>
      <c r="H635" s="58">
        <v>650</v>
      </c>
      <c r="I635" s="58">
        <v>0</v>
      </c>
      <c r="J635" s="192">
        <f t="shared" si="171"/>
        <v>650</v>
      </c>
      <c r="K635" s="58">
        <v>650</v>
      </c>
      <c r="L635" s="59"/>
      <c r="M635" s="59"/>
      <c r="N635" s="59"/>
      <c r="O635" s="58">
        <v>0</v>
      </c>
      <c r="P635" s="197">
        <f t="shared" si="172"/>
        <v>650</v>
      </c>
    </row>
    <row r="636" spans="1:16" ht="30">
      <c r="A636" s="76" t="s">
        <v>152</v>
      </c>
      <c r="B636" s="51" t="s">
        <v>432</v>
      </c>
      <c r="C636" s="51" t="s">
        <v>86</v>
      </c>
      <c r="D636" s="51" t="s">
        <v>74</v>
      </c>
      <c r="E636" s="51" t="s">
        <v>421</v>
      </c>
      <c r="F636" s="51" t="s">
        <v>151</v>
      </c>
      <c r="G636" s="51"/>
      <c r="H636" s="56">
        <f>H637</f>
        <v>150</v>
      </c>
      <c r="I636" s="56">
        <f>I637</f>
        <v>0</v>
      </c>
      <c r="J636" s="191">
        <f t="shared" si="171"/>
        <v>150</v>
      </c>
      <c r="K636" s="56">
        <f>K637</f>
        <v>150</v>
      </c>
      <c r="L636" s="57"/>
      <c r="M636" s="57"/>
      <c r="N636" s="57"/>
      <c r="O636" s="56">
        <f>O637</f>
        <v>0</v>
      </c>
      <c r="P636" s="193">
        <f t="shared" si="172"/>
        <v>150</v>
      </c>
    </row>
    <row r="637" spans="1:16" ht="18">
      <c r="A637" s="76" t="s">
        <v>9</v>
      </c>
      <c r="B637" s="51" t="s">
        <v>432</v>
      </c>
      <c r="C637" s="51" t="s">
        <v>86</v>
      </c>
      <c r="D637" s="51" t="s">
        <v>74</v>
      </c>
      <c r="E637" s="51" t="s">
        <v>421</v>
      </c>
      <c r="F637" s="51" t="s">
        <v>8</v>
      </c>
      <c r="G637" s="51"/>
      <c r="H637" s="56">
        <f>H638</f>
        <v>150</v>
      </c>
      <c r="I637" s="56">
        <f>I638</f>
        <v>0</v>
      </c>
      <c r="J637" s="191">
        <f t="shared" si="171"/>
        <v>150</v>
      </c>
      <c r="K637" s="56">
        <f>K638</f>
        <v>150</v>
      </c>
      <c r="L637" s="57"/>
      <c r="M637" s="57"/>
      <c r="N637" s="57"/>
      <c r="O637" s="56">
        <f>O638</f>
        <v>0</v>
      </c>
      <c r="P637" s="193">
        <f t="shared" si="172"/>
        <v>150</v>
      </c>
    </row>
    <row r="638" spans="1:16" ht="18">
      <c r="A638" s="80" t="s">
        <v>119</v>
      </c>
      <c r="B638" s="52" t="s">
        <v>432</v>
      </c>
      <c r="C638" s="52" t="s">
        <v>86</v>
      </c>
      <c r="D638" s="52" t="s">
        <v>74</v>
      </c>
      <c r="E638" s="52" t="s">
        <v>421</v>
      </c>
      <c r="F638" s="52" t="s">
        <v>8</v>
      </c>
      <c r="G638" s="52" t="s">
        <v>103</v>
      </c>
      <c r="H638" s="58">
        <v>150</v>
      </c>
      <c r="I638" s="58">
        <v>0</v>
      </c>
      <c r="J638" s="192">
        <f t="shared" si="171"/>
        <v>150</v>
      </c>
      <c r="K638" s="58">
        <v>150</v>
      </c>
      <c r="L638" s="59"/>
      <c r="M638" s="59"/>
      <c r="N638" s="59"/>
      <c r="O638" s="58">
        <v>0</v>
      </c>
      <c r="P638" s="197">
        <f t="shared" si="172"/>
        <v>150</v>
      </c>
    </row>
    <row r="639" spans="1:16" ht="90">
      <c r="A639" s="76" t="s">
        <v>487</v>
      </c>
      <c r="B639" s="51" t="s">
        <v>432</v>
      </c>
      <c r="C639" s="51" t="s">
        <v>86</v>
      </c>
      <c r="D639" s="51" t="s">
        <v>74</v>
      </c>
      <c r="E639" s="51" t="s">
        <v>418</v>
      </c>
      <c r="F639" s="51"/>
      <c r="G639" s="51"/>
      <c r="H639" s="56">
        <f aca="true" t="shared" si="176" ref="H639:K642">H640</f>
        <v>6000</v>
      </c>
      <c r="I639" s="56">
        <f t="shared" si="176"/>
        <v>0</v>
      </c>
      <c r="J639" s="191">
        <f t="shared" si="171"/>
        <v>6000</v>
      </c>
      <c r="K639" s="56">
        <f t="shared" si="176"/>
        <v>6000</v>
      </c>
      <c r="L639" s="59"/>
      <c r="M639" s="59"/>
      <c r="N639" s="59"/>
      <c r="O639" s="56">
        <f>O640</f>
        <v>0</v>
      </c>
      <c r="P639" s="193">
        <f t="shared" si="172"/>
        <v>6000</v>
      </c>
    </row>
    <row r="640" spans="1:16" ht="18">
      <c r="A640" s="77" t="s">
        <v>312</v>
      </c>
      <c r="B640" s="51" t="s">
        <v>432</v>
      </c>
      <c r="C640" s="51" t="s">
        <v>86</v>
      </c>
      <c r="D640" s="51" t="s">
        <v>74</v>
      </c>
      <c r="E640" s="110" t="s">
        <v>417</v>
      </c>
      <c r="F640" s="51"/>
      <c r="G640" s="51"/>
      <c r="H640" s="56">
        <f t="shared" si="176"/>
        <v>6000</v>
      </c>
      <c r="I640" s="56">
        <f t="shared" si="176"/>
        <v>0</v>
      </c>
      <c r="J640" s="191">
        <f t="shared" si="171"/>
        <v>6000</v>
      </c>
      <c r="K640" s="56">
        <f t="shared" si="176"/>
        <v>6000</v>
      </c>
      <c r="L640" s="59"/>
      <c r="M640" s="59"/>
      <c r="N640" s="59"/>
      <c r="O640" s="56">
        <f>O641</f>
        <v>0</v>
      </c>
      <c r="P640" s="193">
        <f t="shared" si="172"/>
        <v>6000</v>
      </c>
    </row>
    <row r="641" spans="1:16" ht="45">
      <c r="A641" s="76" t="s">
        <v>142</v>
      </c>
      <c r="B641" s="51" t="s">
        <v>432</v>
      </c>
      <c r="C641" s="51" t="s">
        <v>86</v>
      </c>
      <c r="D641" s="51" t="s">
        <v>74</v>
      </c>
      <c r="E641" s="51" t="s">
        <v>417</v>
      </c>
      <c r="F641" s="51" t="s">
        <v>141</v>
      </c>
      <c r="G641" s="51"/>
      <c r="H641" s="56">
        <f t="shared" si="176"/>
        <v>6000</v>
      </c>
      <c r="I641" s="56">
        <f t="shared" si="176"/>
        <v>0</v>
      </c>
      <c r="J641" s="191">
        <f t="shared" si="171"/>
        <v>6000</v>
      </c>
      <c r="K641" s="56">
        <f t="shared" si="176"/>
        <v>6000</v>
      </c>
      <c r="L641" s="59"/>
      <c r="M641" s="59"/>
      <c r="N641" s="59"/>
      <c r="O641" s="56">
        <f>O642</f>
        <v>0</v>
      </c>
      <c r="P641" s="193">
        <f t="shared" si="172"/>
        <v>6000</v>
      </c>
    </row>
    <row r="642" spans="1:16" ht="18">
      <c r="A642" s="76" t="s">
        <v>237</v>
      </c>
      <c r="B642" s="51" t="s">
        <v>432</v>
      </c>
      <c r="C642" s="51" t="s">
        <v>86</v>
      </c>
      <c r="D642" s="51" t="s">
        <v>74</v>
      </c>
      <c r="E642" s="51" t="s">
        <v>417</v>
      </c>
      <c r="F642" s="51" t="s">
        <v>236</v>
      </c>
      <c r="G642" s="51"/>
      <c r="H642" s="56">
        <f t="shared" si="176"/>
        <v>6000</v>
      </c>
      <c r="I642" s="56">
        <f t="shared" si="176"/>
        <v>0</v>
      </c>
      <c r="J642" s="191">
        <f t="shared" si="171"/>
        <v>6000</v>
      </c>
      <c r="K642" s="56">
        <f t="shared" si="176"/>
        <v>6000</v>
      </c>
      <c r="L642" s="59"/>
      <c r="M642" s="59"/>
      <c r="N642" s="59"/>
      <c r="O642" s="56">
        <f>O643</f>
        <v>0</v>
      </c>
      <c r="P642" s="193">
        <f t="shared" si="172"/>
        <v>6000</v>
      </c>
    </row>
    <row r="643" spans="1:16" ht="18">
      <c r="A643" s="78" t="s">
        <v>119</v>
      </c>
      <c r="B643" s="52" t="s">
        <v>432</v>
      </c>
      <c r="C643" s="52" t="s">
        <v>86</v>
      </c>
      <c r="D643" s="52" t="s">
        <v>74</v>
      </c>
      <c r="E643" s="52" t="s">
        <v>417</v>
      </c>
      <c r="F643" s="52" t="s">
        <v>236</v>
      </c>
      <c r="G643" s="52" t="s">
        <v>103</v>
      </c>
      <c r="H643" s="58">
        <v>6000</v>
      </c>
      <c r="I643" s="58">
        <v>0</v>
      </c>
      <c r="J643" s="192">
        <f t="shared" si="171"/>
        <v>6000</v>
      </c>
      <c r="K643" s="58">
        <v>6000</v>
      </c>
      <c r="L643" s="59"/>
      <c r="M643" s="59"/>
      <c r="N643" s="59"/>
      <c r="O643" s="58">
        <v>0</v>
      </c>
      <c r="P643" s="197">
        <f t="shared" si="172"/>
        <v>6000</v>
      </c>
    </row>
    <row r="644" spans="1:16" ht="42.75">
      <c r="A644" s="79" t="s">
        <v>108</v>
      </c>
      <c r="B644" s="53" t="s">
        <v>90</v>
      </c>
      <c r="C644" s="53"/>
      <c r="D644" s="53"/>
      <c r="E644" s="53"/>
      <c r="F644" s="53"/>
      <c r="G644" s="53"/>
      <c r="H644" s="55">
        <f>H647+H660+H674+H681+H667</f>
        <v>12867.8</v>
      </c>
      <c r="I644" s="55">
        <f>I647+I660+I674+I681+I667</f>
        <v>0</v>
      </c>
      <c r="J644" s="190">
        <f t="shared" si="171"/>
        <v>12867.8</v>
      </c>
      <c r="K644" s="55">
        <f>K647+K660+K674+K681+K667</f>
        <v>15819.199999999999</v>
      </c>
      <c r="L644" s="55" t="e">
        <f>L647+#REF!+L660+#REF!+L674</f>
        <v>#REF!</v>
      </c>
      <c r="M644" s="55" t="e">
        <f>M647+#REF!+M660+#REF!+M674</f>
        <v>#REF!</v>
      </c>
      <c r="N644" s="55" t="e">
        <f>N647+#REF!+N660+#REF!+N674</f>
        <v>#REF!</v>
      </c>
      <c r="O644" s="55">
        <f>O647+O660+O674+O681+O667</f>
        <v>0</v>
      </c>
      <c r="P644" s="113">
        <f t="shared" si="172"/>
        <v>15819.199999999999</v>
      </c>
    </row>
    <row r="645" spans="1:16" ht="18">
      <c r="A645" s="79" t="s">
        <v>119</v>
      </c>
      <c r="B645" s="53" t="s">
        <v>90</v>
      </c>
      <c r="C645" s="53"/>
      <c r="D645" s="53"/>
      <c r="E645" s="53"/>
      <c r="F645" s="53"/>
      <c r="G645" s="53" t="s">
        <v>103</v>
      </c>
      <c r="H645" s="55">
        <f>H653+H656+H659+H666+H680+H685</f>
        <v>12867.8</v>
      </c>
      <c r="I645" s="55">
        <f>I653+I656+I659+I666+I680+I685</f>
        <v>0</v>
      </c>
      <c r="J645" s="190">
        <f t="shared" si="171"/>
        <v>12867.8</v>
      </c>
      <c r="K645" s="55">
        <f>K653+K656+K659+K666+K680+K685</f>
        <v>15301.9</v>
      </c>
      <c r="L645" s="55" t="e">
        <f>L653+L656+L659+#REF!+#REF!+#REF!+L666+#REF!+L680+#REF!</f>
        <v>#REF!</v>
      </c>
      <c r="M645" s="55" t="e">
        <f>M653+M656+M659+#REF!+#REF!+#REF!+M666+#REF!+M680+#REF!</f>
        <v>#REF!</v>
      </c>
      <c r="N645" s="55" t="e">
        <f>N653+N656+N659+#REF!+#REF!+#REF!+N666+#REF!+N680+#REF!</f>
        <v>#REF!</v>
      </c>
      <c r="O645" s="55">
        <f>O653+O656+O659+O666+O680+O685</f>
        <v>0</v>
      </c>
      <c r="P645" s="113">
        <f t="shared" si="172"/>
        <v>15301.9</v>
      </c>
    </row>
    <row r="646" spans="1:16" ht="18">
      <c r="A646" s="79" t="s">
        <v>120</v>
      </c>
      <c r="B646" s="53" t="s">
        <v>90</v>
      </c>
      <c r="C646" s="53"/>
      <c r="D646" s="53"/>
      <c r="E646" s="53"/>
      <c r="F646" s="53"/>
      <c r="G646" s="53" t="s">
        <v>104</v>
      </c>
      <c r="H646" s="55">
        <f>H673</f>
        <v>0</v>
      </c>
      <c r="I646" s="55">
        <f>I673</f>
        <v>0</v>
      </c>
      <c r="J646" s="190">
        <f t="shared" si="171"/>
        <v>0</v>
      </c>
      <c r="K646" s="55">
        <f>K673</f>
        <v>517.3</v>
      </c>
      <c r="L646" s="55" t="e">
        <f>#REF!</f>
        <v>#REF!</v>
      </c>
      <c r="M646" s="55" t="e">
        <f>#REF!</f>
        <v>#REF!</v>
      </c>
      <c r="N646" s="55" t="e">
        <f>#REF!</f>
        <v>#REF!</v>
      </c>
      <c r="O646" s="55">
        <f>O673</f>
        <v>0</v>
      </c>
      <c r="P646" s="113">
        <f t="shared" si="172"/>
        <v>517.3</v>
      </c>
    </row>
    <row r="647" spans="1:16" ht="18">
      <c r="A647" s="79" t="s">
        <v>125</v>
      </c>
      <c r="B647" s="53" t="s">
        <v>90</v>
      </c>
      <c r="C647" s="53" t="s">
        <v>68</v>
      </c>
      <c r="D647" s="53"/>
      <c r="E647" s="53"/>
      <c r="F647" s="51"/>
      <c r="G647" s="51"/>
      <c r="H647" s="55">
        <f aca="true" t="shared" si="177" ref="H647:I649">H648</f>
        <v>4962.8</v>
      </c>
      <c r="I647" s="55">
        <f t="shared" si="177"/>
        <v>0</v>
      </c>
      <c r="J647" s="190">
        <f t="shared" si="171"/>
        <v>4962.8</v>
      </c>
      <c r="K647" s="55">
        <f>K648</f>
        <v>4962.8</v>
      </c>
      <c r="L647" s="55" t="e">
        <f>L648+#REF!+#REF!</f>
        <v>#REF!</v>
      </c>
      <c r="M647" s="55" t="e">
        <f>M648+#REF!+#REF!</f>
        <v>#REF!</v>
      </c>
      <c r="N647" s="55" t="e">
        <f>N648+#REF!+#REF!</f>
        <v>#REF!</v>
      </c>
      <c r="O647" s="55">
        <f>O648</f>
        <v>0</v>
      </c>
      <c r="P647" s="113">
        <f t="shared" si="172"/>
        <v>4962.8</v>
      </c>
    </row>
    <row r="648" spans="1:16" ht="42.75">
      <c r="A648" s="79" t="s">
        <v>246</v>
      </c>
      <c r="B648" s="53" t="s">
        <v>90</v>
      </c>
      <c r="C648" s="53" t="s">
        <v>68</v>
      </c>
      <c r="D648" s="53" t="s">
        <v>76</v>
      </c>
      <c r="E648" s="53"/>
      <c r="F648" s="53"/>
      <c r="G648" s="53"/>
      <c r="H648" s="55">
        <f t="shared" si="177"/>
        <v>4962.8</v>
      </c>
      <c r="I648" s="55">
        <f t="shared" si="177"/>
        <v>0</v>
      </c>
      <c r="J648" s="190">
        <f t="shared" si="171"/>
        <v>4962.8</v>
      </c>
      <c r="K648" s="55">
        <f aca="true" t="shared" si="178" ref="K648:O649">K649</f>
        <v>4962.8</v>
      </c>
      <c r="L648" s="55">
        <f t="shared" si="178"/>
        <v>0</v>
      </c>
      <c r="M648" s="55">
        <f t="shared" si="178"/>
        <v>0</v>
      </c>
      <c r="N648" s="55">
        <f t="shared" si="178"/>
        <v>0</v>
      </c>
      <c r="O648" s="55">
        <f t="shared" si="178"/>
        <v>0</v>
      </c>
      <c r="P648" s="113">
        <f t="shared" si="172"/>
        <v>4962.8</v>
      </c>
    </row>
    <row r="649" spans="1:16" ht="18">
      <c r="A649" s="76" t="s">
        <v>37</v>
      </c>
      <c r="B649" s="51" t="s">
        <v>90</v>
      </c>
      <c r="C649" s="51" t="s">
        <v>68</v>
      </c>
      <c r="D649" s="51" t="s">
        <v>76</v>
      </c>
      <c r="E649" s="51" t="s">
        <v>338</v>
      </c>
      <c r="F649" s="51"/>
      <c r="G649" s="51"/>
      <c r="H649" s="56">
        <f t="shared" si="177"/>
        <v>4962.8</v>
      </c>
      <c r="I649" s="56">
        <f t="shared" si="177"/>
        <v>0</v>
      </c>
      <c r="J649" s="191">
        <f t="shared" si="171"/>
        <v>4962.8</v>
      </c>
      <c r="K649" s="56">
        <f t="shared" si="178"/>
        <v>4962.8</v>
      </c>
      <c r="L649" s="56">
        <f t="shared" si="178"/>
        <v>0</v>
      </c>
      <c r="M649" s="56">
        <f t="shared" si="178"/>
        <v>0</v>
      </c>
      <c r="N649" s="56">
        <f t="shared" si="178"/>
        <v>0</v>
      </c>
      <c r="O649" s="56">
        <f t="shared" si="178"/>
        <v>0</v>
      </c>
      <c r="P649" s="193">
        <f t="shared" si="172"/>
        <v>4962.8</v>
      </c>
    </row>
    <row r="650" spans="1:16" ht="30">
      <c r="A650" s="81" t="s">
        <v>132</v>
      </c>
      <c r="B650" s="51" t="s">
        <v>90</v>
      </c>
      <c r="C650" s="51" t="s">
        <v>68</v>
      </c>
      <c r="D650" s="51" t="s">
        <v>76</v>
      </c>
      <c r="E650" s="51" t="s">
        <v>284</v>
      </c>
      <c r="F650" s="51"/>
      <c r="G650" s="51"/>
      <c r="H650" s="56">
        <f>H651+H654+H657</f>
        <v>4962.8</v>
      </c>
      <c r="I650" s="56">
        <f>I651+I654+I657</f>
        <v>0</v>
      </c>
      <c r="J650" s="191">
        <f t="shared" si="171"/>
        <v>4962.8</v>
      </c>
      <c r="K650" s="56">
        <f>K651+K654+K657</f>
        <v>4962.8</v>
      </c>
      <c r="L650" s="56">
        <f>L651+L654+L657</f>
        <v>0</v>
      </c>
      <c r="M650" s="56">
        <f>M651+M654+M657</f>
        <v>0</v>
      </c>
      <c r="N650" s="56">
        <f>N651+N654+N657</f>
        <v>0</v>
      </c>
      <c r="O650" s="56">
        <f>O651+O654+O657</f>
        <v>0</v>
      </c>
      <c r="P650" s="193">
        <f t="shared" si="172"/>
        <v>4962.8</v>
      </c>
    </row>
    <row r="651" spans="1:16" ht="90">
      <c r="A651" s="76" t="s">
        <v>267</v>
      </c>
      <c r="B651" s="51" t="s">
        <v>90</v>
      </c>
      <c r="C651" s="51" t="s">
        <v>68</v>
      </c>
      <c r="D651" s="51" t="s">
        <v>76</v>
      </c>
      <c r="E651" s="51" t="s">
        <v>284</v>
      </c>
      <c r="F651" s="51" t="s">
        <v>133</v>
      </c>
      <c r="G651" s="51"/>
      <c r="H651" s="56">
        <f>H652</f>
        <v>4640</v>
      </c>
      <c r="I651" s="56">
        <f>I652</f>
        <v>0</v>
      </c>
      <c r="J651" s="191">
        <f aca="true" t="shared" si="179" ref="J651:J688">H651+I651</f>
        <v>4640</v>
      </c>
      <c r="K651" s="56">
        <f aca="true" t="shared" si="180" ref="K651:O652">K652</f>
        <v>4640</v>
      </c>
      <c r="L651" s="57">
        <f t="shared" si="180"/>
        <v>0</v>
      </c>
      <c r="M651" s="57">
        <f t="shared" si="180"/>
        <v>0</v>
      </c>
      <c r="N651" s="57">
        <f t="shared" si="180"/>
        <v>0</v>
      </c>
      <c r="O651" s="56">
        <f t="shared" si="180"/>
        <v>0</v>
      </c>
      <c r="P651" s="193">
        <f aca="true" t="shared" si="181" ref="P651:P688">K651+O651</f>
        <v>4640</v>
      </c>
    </row>
    <row r="652" spans="1:16" ht="30">
      <c r="A652" s="76" t="s">
        <v>137</v>
      </c>
      <c r="B652" s="51" t="s">
        <v>90</v>
      </c>
      <c r="C652" s="51" t="s">
        <v>68</v>
      </c>
      <c r="D652" s="51" t="s">
        <v>76</v>
      </c>
      <c r="E652" s="51" t="s">
        <v>284</v>
      </c>
      <c r="F652" s="51" t="s">
        <v>134</v>
      </c>
      <c r="G652" s="51"/>
      <c r="H652" s="56">
        <f>H653</f>
        <v>4640</v>
      </c>
      <c r="I652" s="56">
        <f>I653</f>
        <v>0</v>
      </c>
      <c r="J652" s="191">
        <f t="shared" si="179"/>
        <v>4640</v>
      </c>
      <c r="K652" s="56">
        <f t="shared" si="180"/>
        <v>4640</v>
      </c>
      <c r="L652" s="57">
        <f t="shared" si="180"/>
        <v>0</v>
      </c>
      <c r="M652" s="57">
        <f t="shared" si="180"/>
        <v>0</v>
      </c>
      <c r="N652" s="57">
        <f t="shared" si="180"/>
        <v>0</v>
      </c>
      <c r="O652" s="56">
        <f t="shared" si="180"/>
        <v>0</v>
      </c>
      <c r="P652" s="193">
        <f t="shared" si="181"/>
        <v>4640</v>
      </c>
    </row>
    <row r="653" spans="1:16" ht="18">
      <c r="A653" s="78" t="s">
        <v>119</v>
      </c>
      <c r="B653" s="52" t="s">
        <v>90</v>
      </c>
      <c r="C653" s="52" t="s">
        <v>68</v>
      </c>
      <c r="D653" s="52" t="s">
        <v>76</v>
      </c>
      <c r="E653" s="52" t="s">
        <v>284</v>
      </c>
      <c r="F653" s="52" t="s">
        <v>134</v>
      </c>
      <c r="G653" s="52" t="s">
        <v>103</v>
      </c>
      <c r="H653" s="58">
        <v>4640</v>
      </c>
      <c r="I653" s="58">
        <v>0</v>
      </c>
      <c r="J653" s="192">
        <f t="shared" si="179"/>
        <v>4640</v>
      </c>
      <c r="K653" s="58">
        <v>4640</v>
      </c>
      <c r="L653" s="58">
        <v>0</v>
      </c>
      <c r="M653" s="58">
        <v>0</v>
      </c>
      <c r="N653" s="58">
        <v>0</v>
      </c>
      <c r="O653" s="58">
        <v>0</v>
      </c>
      <c r="P653" s="197">
        <f t="shared" si="181"/>
        <v>4640</v>
      </c>
    </row>
    <row r="654" spans="1:16" ht="30">
      <c r="A654" s="76" t="s">
        <v>135</v>
      </c>
      <c r="B654" s="51" t="s">
        <v>90</v>
      </c>
      <c r="C654" s="51" t="s">
        <v>68</v>
      </c>
      <c r="D654" s="51" t="s">
        <v>76</v>
      </c>
      <c r="E654" s="51" t="s">
        <v>284</v>
      </c>
      <c r="F654" s="51" t="s">
        <v>136</v>
      </c>
      <c r="G654" s="51"/>
      <c r="H654" s="56">
        <f>H655</f>
        <v>321.8</v>
      </c>
      <c r="I654" s="56">
        <f>I655</f>
        <v>0</v>
      </c>
      <c r="J654" s="191">
        <f t="shared" si="179"/>
        <v>321.8</v>
      </c>
      <c r="K654" s="56">
        <f aca="true" t="shared" si="182" ref="K654:O655">K655</f>
        <v>321.8</v>
      </c>
      <c r="L654" s="57">
        <f t="shared" si="182"/>
        <v>0</v>
      </c>
      <c r="M654" s="57">
        <f t="shared" si="182"/>
        <v>0</v>
      </c>
      <c r="N654" s="57">
        <f t="shared" si="182"/>
        <v>0</v>
      </c>
      <c r="O654" s="56">
        <f t="shared" si="182"/>
        <v>0</v>
      </c>
      <c r="P654" s="193">
        <f t="shared" si="181"/>
        <v>321.8</v>
      </c>
    </row>
    <row r="655" spans="1:16" ht="30">
      <c r="A655" s="77" t="s">
        <v>139</v>
      </c>
      <c r="B655" s="51" t="s">
        <v>90</v>
      </c>
      <c r="C655" s="51" t="s">
        <v>68</v>
      </c>
      <c r="D655" s="51" t="s">
        <v>76</v>
      </c>
      <c r="E655" s="51" t="s">
        <v>284</v>
      </c>
      <c r="F655" s="51" t="s">
        <v>138</v>
      </c>
      <c r="G655" s="51"/>
      <c r="H655" s="56">
        <f>H656</f>
        <v>321.8</v>
      </c>
      <c r="I655" s="56">
        <f>I656</f>
        <v>0</v>
      </c>
      <c r="J655" s="191">
        <f t="shared" si="179"/>
        <v>321.8</v>
      </c>
      <c r="K655" s="56">
        <f t="shared" si="182"/>
        <v>321.8</v>
      </c>
      <c r="L655" s="57">
        <f t="shared" si="182"/>
        <v>0</v>
      </c>
      <c r="M655" s="57">
        <f t="shared" si="182"/>
        <v>0</v>
      </c>
      <c r="N655" s="57">
        <f t="shared" si="182"/>
        <v>0</v>
      </c>
      <c r="O655" s="56">
        <f t="shared" si="182"/>
        <v>0</v>
      </c>
      <c r="P655" s="193">
        <f t="shared" si="181"/>
        <v>321.8</v>
      </c>
    </row>
    <row r="656" spans="1:16" ht="18">
      <c r="A656" s="78" t="s">
        <v>119</v>
      </c>
      <c r="B656" s="52" t="s">
        <v>90</v>
      </c>
      <c r="C656" s="52" t="s">
        <v>68</v>
      </c>
      <c r="D656" s="52" t="s">
        <v>76</v>
      </c>
      <c r="E656" s="52" t="s">
        <v>284</v>
      </c>
      <c r="F656" s="52" t="s">
        <v>138</v>
      </c>
      <c r="G656" s="52" t="s">
        <v>103</v>
      </c>
      <c r="H656" s="58">
        <v>321.8</v>
      </c>
      <c r="I656" s="58">
        <v>0</v>
      </c>
      <c r="J656" s="192">
        <f t="shared" si="179"/>
        <v>321.8</v>
      </c>
      <c r="K656" s="58">
        <v>321.8</v>
      </c>
      <c r="L656" s="59">
        <v>0</v>
      </c>
      <c r="M656" s="59">
        <v>0</v>
      </c>
      <c r="N656" s="59">
        <v>0</v>
      </c>
      <c r="O656" s="58">
        <v>0</v>
      </c>
      <c r="P656" s="197">
        <f t="shared" si="181"/>
        <v>321.8</v>
      </c>
    </row>
    <row r="657" spans="1:16" ht="18">
      <c r="A657" s="77" t="s">
        <v>148</v>
      </c>
      <c r="B657" s="51" t="s">
        <v>90</v>
      </c>
      <c r="C657" s="51" t="s">
        <v>68</v>
      </c>
      <c r="D657" s="51" t="s">
        <v>76</v>
      </c>
      <c r="E657" s="51" t="s">
        <v>284</v>
      </c>
      <c r="F657" s="51" t="s">
        <v>147</v>
      </c>
      <c r="G657" s="51"/>
      <c r="H657" s="56">
        <f>H658</f>
        <v>1</v>
      </c>
      <c r="I657" s="56">
        <f>I658</f>
        <v>0</v>
      </c>
      <c r="J657" s="191">
        <f t="shared" si="179"/>
        <v>1</v>
      </c>
      <c r="K657" s="56">
        <f aca="true" t="shared" si="183" ref="K657:O658">K658</f>
        <v>1</v>
      </c>
      <c r="L657" s="56">
        <f t="shared" si="183"/>
        <v>0</v>
      </c>
      <c r="M657" s="56">
        <f t="shared" si="183"/>
        <v>0</v>
      </c>
      <c r="N657" s="56">
        <f t="shared" si="183"/>
        <v>0</v>
      </c>
      <c r="O657" s="56">
        <f t="shared" si="183"/>
        <v>0</v>
      </c>
      <c r="P657" s="193">
        <f t="shared" si="181"/>
        <v>1</v>
      </c>
    </row>
    <row r="658" spans="1:16" ht="18">
      <c r="A658" s="77" t="s">
        <v>150</v>
      </c>
      <c r="B658" s="51" t="s">
        <v>90</v>
      </c>
      <c r="C658" s="51" t="s">
        <v>68</v>
      </c>
      <c r="D658" s="51" t="s">
        <v>76</v>
      </c>
      <c r="E658" s="51" t="s">
        <v>284</v>
      </c>
      <c r="F658" s="51" t="s">
        <v>149</v>
      </c>
      <c r="G658" s="51"/>
      <c r="H658" s="56">
        <f>H659</f>
        <v>1</v>
      </c>
      <c r="I658" s="56">
        <f>I659</f>
        <v>0</v>
      </c>
      <c r="J658" s="191">
        <f t="shared" si="179"/>
        <v>1</v>
      </c>
      <c r="K658" s="56">
        <f t="shared" si="183"/>
        <v>1</v>
      </c>
      <c r="L658" s="56">
        <f t="shared" si="183"/>
        <v>0</v>
      </c>
      <c r="M658" s="56">
        <f t="shared" si="183"/>
        <v>0</v>
      </c>
      <c r="N658" s="56">
        <f t="shared" si="183"/>
        <v>0</v>
      </c>
      <c r="O658" s="56">
        <f t="shared" si="183"/>
        <v>0</v>
      </c>
      <c r="P658" s="193">
        <f t="shared" si="181"/>
        <v>1</v>
      </c>
    </row>
    <row r="659" spans="1:16" ht="18">
      <c r="A659" s="78" t="s">
        <v>119</v>
      </c>
      <c r="B659" s="52" t="s">
        <v>90</v>
      </c>
      <c r="C659" s="52" t="s">
        <v>68</v>
      </c>
      <c r="D659" s="52" t="s">
        <v>76</v>
      </c>
      <c r="E659" s="52" t="s">
        <v>284</v>
      </c>
      <c r="F659" s="52" t="s">
        <v>149</v>
      </c>
      <c r="G659" s="52" t="s">
        <v>103</v>
      </c>
      <c r="H659" s="58">
        <v>1</v>
      </c>
      <c r="I659" s="58">
        <v>0</v>
      </c>
      <c r="J659" s="190">
        <f t="shared" si="179"/>
        <v>1</v>
      </c>
      <c r="K659" s="58">
        <v>1</v>
      </c>
      <c r="L659" s="58">
        <v>0</v>
      </c>
      <c r="M659" s="58">
        <v>0</v>
      </c>
      <c r="N659" s="58">
        <v>0</v>
      </c>
      <c r="O659" s="58">
        <v>0</v>
      </c>
      <c r="P659" s="113">
        <f t="shared" si="181"/>
        <v>1</v>
      </c>
    </row>
    <row r="660" spans="1:16" ht="18">
      <c r="A660" s="79" t="s">
        <v>56</v>
      </c>
      <c r="B660" s="53" t="s">
        <v>90</v>
      </c>
      <c r="C660" s="53" t="s">
        <v>73</v>
      </c>
      <c r="D660" s="51"/>
      <c r="E660" s="51"/>
      <c r="F660" s="51"/>
      <c r="G660" s="51"/>
      <c r="H660" s="55">
        <f aca="true" t="shared" si="184" ref="H660:I665">H661</f>
        <v>680</v>
      </c>
      <c r="I660" s="55">
        <f t="shared" si="184"/>
        <v>0</v>
      </c>
      <c r="J660" s="190">
        <f t="shared" si="179"/>
        <v>680</v>
      </c>
      <c r="K660" s="55">
        <f>K661</f>
        <v>680</v>
      </c>
      <c r="L660" s="55" t="e">
        <f>#REF!+L661</f>
        <v>#REF!</v>
      </c>
      <c r="M660" s="55" t="e">
        <f>#REF!+M661</f>
        <v>#REF!</v>
      </c>
      <c r="N660" s="55" t="e">
        <f>#REF!+N661</f>
        <v>#REF!</v>
      </c>
      <c r="O660" s="55">
        <f>O661</f>
        <v>0</v>
      </c>
      <c r="P660" s="113">
        <f t="shared" si="181"/>
        <v>680</v>
      </c>
    </row>
    <row r="661" spans="1:16" ht="18">
      <c r="A661" s="82" t="s">
        <v>58</v>
      </c>
      <c r="B661" s="53" t="s">
        <v>90</v>
      </c>
      <c r="C661" s="53" t="s">
        <v>73</v>
      </c>
      <c r="D661" s="53" t="s">
        <v>74</v>
      </c>
      <c r="E661" s="51"/>
      <c r="F661" s="51"/>
      <c r="G661" s="51"/>
      <c r="H661" s="55">
        <f t="shared" si="184"/>
        <v>680</v>
      </c>
      <c r="I661" s="55">
        <f t="shared" si="184"/>
        <v>0</v>
      </c>
      <c r="J661" s="190">
        <f t="shared" si="179"/>
        <v>680</v>
      </c>
      <c r="K661" s="55">
        <f aca="true" t="shared" si="185" ref="K661:O665">K662</f>
        <v>680</v>
      </c>
      <c r="L661" s="55">
        <f t="shared" si="185"/>
        <v>0</v>
      </c>
      <c r="M661" s="55">
        <f t="shared" si="185"/>
        <v>0</v>
      </c>
      <c r="N661" s="55">
        <f t="shared" si="185"/>
        <v>0</v>
      </c>
      <c r="O661" s="55">
        <f t="shared" si="185"/>
        <v>0</v>
      </c>
      <c r="P661" s="113">
        <f t="shared" si="181"/>
        <v>680</v>
      </c>
    </row>
    <row r="662" spans="1:16" ht="18">
      <c r="A662" s="77" t="s">
        <v>37</v>
      </c>
      <c r="B662" s="51" t="s">
        <v>90</v>
      </c>
      <c r="C662" s="51" t="s">
        <v>73</v>
      </c>
      <c r="D662" s="51" t="s">
        <v>74</v>
      </c>
      <c r="E662" s="51" t="s">
        <v>283</v>
      </c>
      <c r="F662" s="51"/>
      <c r="G662" s="51"/>
      <c r="H662" s="56">
        <f t="shared" si="184"/>
        <v>680</v>
      </c>
      <c r="I662" s="56">
        <f t="shared" si="184"/>
        <v>0</v>
      </c>
      <c r="J662" s="191">
        <f t="shared" si="179"/>
        <v>680</v>
      </c>
      <c r="K662" s="56">
        <f t="shared" si="185"/>
        <v>680</v>
      </c>
      <c r="L662" s="56">
        <f t="shared" si="185"/>
        <v>0</v>
      </c>
      <c r="M662" s="56">
        <f t="shared" si="185"/>
        <v>0</v>
      </c>
      <c r="N662" s="56">
        <f t="shared" si="185"/>
        <v>0</v>
      </c>
      <c r="O662" s="56">
        <f t="shared" si="185"/>
        <v>0</v>
      </c>
      <c r="P662" s="193">
        <f t="shared" si="181"/>
        <v>680</v>
      </c>
    </row>
    <row r="663" spans="1:16" ht="75">
      <c r="A663" s="77" t="s">
        <v>467</v>
      </c>
      <c r="B663" s="51" t="s">
        <v>90</v>
      </c>
      <c r="C663" s="51" t="s">
        <v>73</v>
      </c>
      <c r="D663" s="51" t="s">
        <v>74</v>
      </c>
      <c r="E663" s="51" t="s">
        <v>306</v>
      </c>
      <c r="F663" s="51"/>
      <c r="G663" s="51"/>
      <c r="H663" s="56">
        <f t="shared" si="184"/>
        <v>680</v>
      </c>
      <c r="I663" s="56">
        <f t="shared" si="184"/>
        <v>0</v>
      </c>
      <c r="J663" s="191">
        <f t="shared" si="179"/>
        <v>680</v>
      </c>
      <c r="K663" s="56">
        <f t="shared" si="185"/>
        <v>680</v>
      </c>
      <c r="L663" s="56">
        <f t="shared" si="185"/>
        <v>0</v>
      </c>
      <c r="M663" s="56">
        <f t="shared" si="185"/>
        <v>0</v>
      </c>
      <c r="N663" s="56">
        <f t="shared" si="185"/>
        <v>0</v>
      </c>
      <c r="O663" s="56">
        <f t="shared" si="185"/>
        <v>0</v>
      </c>
      <c r="P663" s="193">
        <f t="shared" si="181"/>
        <v>680</v>
      </c>
    </row>
    <row r="664" spans="1:16" ht="18">
      <c r="A664" s="77" t="s">
        <v>148</v>
      </c>
      <c r="B664" s="51" t="s">
        <v>90</v>
      </c>
      <c r="C664" s="51" t="s">
        <v>73</v>
      </c>
      <c r="D664" s="51" t="s">
        <v>74</v>
      </c>
      <c r="E664" s="51" t="s">
        <v>306</v>
      </c>
      <c r="F664" s="51" t="s">
        <v>147</v>
      </c>
      <c r="G664" s="51"/>
      <c r="H664" s="56">
        <f t="shared" si="184"/>
        <v>680</v>
      </c>
      <c r="I664" s="56">
        <f t="shared" si="184"/>
        <v>0</v>
      </c>
      <c r="J664" s="191">
        <f t="shared" si="179"/>
        <v>680</v>
      </c>
      <c r="K664" s="56">
        <f t="shared" si="185"/>
        <v>680</v>
      </c>
      <c r="L664" s="56">
        <f t="shared" si="185"/>
        <v>0</v>
      </c>
      <c r="M664" s="56">
        <f t="shared" si="185"/>
        <v>0</v>
      </c>
      <c r="N664" s="56">
        <f t="shared" si="185"/>
        <v>0</v>
      </c>
      <c r="O664" s="56">
        <f t="shared" si="185"/>
        <v>0</v>
      </c>
      <c r="P664" s="193">
        <f t="shared" si="181"/>
        <v>680</v>
      </c>
    </row>
    <row r="665" spans="1:16" ht="60">
      <c r="A665" s="77" t="s">
        <v>240</v>
      </c>
      <c r="B665" s="51" t="s">
        <v>90</v>
      </c>
      <c r="C665" s="51" t="s">
        <v>73</v>
      </c>
      <c r="D665" s="51" t="s">
        <v>74</v>
      </c>
      <c r="E665" s="51" t="s">
        <v>306</v>
      </c>
      <c r="F665" s="51" t="s">
        <v>239</v>
      </c>
      <c r="G665" s="51"/>
      <c r="H665" s="56">
        <f t="shared" si="184"/>
        <v>680</v>
      </c>
      <c r="I665" s="56">
        <f t="shared" si="184"/>
        <v>0</v>
      </c>
      <c r="J665" s="191">
        <f t="shared" si="179"/>
        <v>680</v>
      </c>
      <c r="K665" s="56">
        <f t="shared" si="185"/>
        <v>680</v>
      </c>
      <c r="L665" s="56">
        <f t="shared" si="185"/>
        <v>0</v>
      </c>
      <c r="M665" s="56">
        <f t="shared" si="185"/>
        <v>0</v>
      </c>
      <c r="N665" s="56">
        <f t="shared" si="185"/>
        <v>0</v>
      </c>
      <c r="O665" s="56">
        <f t="shared" si="185"/>
        <v>0</v>
      </c>
      <c r="P665" s="193">
        <f t="shared" si="181"/>
        <v>680</v>
      </c>
    </row>
    <row r="666" spans="1:16" ht="18">
      <c r="A666" s="78" t="s">
        <v>119</v>
      </c>
      <c r="B666" s="52" t="s">
        <v>90</v>
      </c>
      <c r="C666" s="52" t="s">
        <v>73</v>
      </c>
      <c r="D666" s="52" t="s">
        <v>74</v>
      </c>
      <c r="E666" s="52" t="s">
        <v>306</v>
      </c>
      <c r="F666" s="52" t="s">
        <v>239</v>
      </c>
      <c r="G666" s="52" t="s">
        <v>103</v>
      </c>
      <c r="H666" s="58">
        <v>680</v>
      </c>
      <c r="I666" s="58">
        <v>0</v>
      </c>
      <c r="J666" s="192">
        <f t="shared" si="179"/>
        <v>680</v>
      </c>
      <c r="K666" s="58">
        <v>680</v>
      </c>
      <c r="L666" s="58">
        <v>0</v>
      </c>
      <c r="M666" s="58">
        <v>0</v>
      </c>
      <c r="N666" s="58">
        <v>0</v>
      </c>
      <c r="O666" s="58">
        <v>0</v>
      </c>
      <c r="P666" s="197">
        <f t="shared" si="181"/>
        <v>680</v>
      </c>
    </row>
    <row r="667" spans="1:16" ht="18">
      <c r="A667" s="79" t="s">
        <v>65</v>
      </c>
      <c r="B667" s="53" t="s">
        <v>90</v>
      </c>
      <c r="C667" s="53" t="s">
        <v>82</v>
      </c>
      <c r="D667" s="53"/>
      <c r="E667" s="53"/>
      <c r="F667" s="53"/>
      <c r="G667" s="53"/>
      <c r="H667" s="55">
        <f aca="true" t="shared" si="186" ref="H667:K672">H668</f>
        <v>0</v>
      </c>
      <c r="I667" s="55">
        <f t="shared" si="186"/>
        <v>0</v>
      </c>
      <c r="J667" s="190">
        <f t="shared" si="179"/>
        <v>0</v>
      </c>
      <c r="K667" s="55">
        <f t="shared" si="186"/>
        <v>517.3</v>
      </c>
      <c r="L667" s="196"/>
      <c r="M667" s="196"/>
      <c r="N667" s="196"/>
      <c r="O667" s="55">
        <f aca="true" t="shared" si="187" ref="O667:O672">O668</f>
        <v>0</v>
      </c>
      <c r="P667" s="113">
        <f t="shared" si="181"/>
        <v>517.3</v>
      </c>
    </row>
    <row r="668" spans="1:16" ht="18">
      <c r="A668" s="82" t="s">
        <v>80</v>
      </c>
      <c r="B668" s="53" t="s">
        <v>90</v>
      </c>
      <c r="C668" s="53" t="s">
        <v>82</v>
      </c>
      <c r="D668" s="53" t="s">
        <v>69</v>
      </c>
      <c r="E668" s="53"/>
      <c r="F668" s="53"/>
      <c r="G668" s="53"/>
      <c r="H668" s="55">
        <f t="shared" si="186"/>
        <v>0</v>
      </c>
      <c r="I668" s="55">
        <f t="shared" si="186"/>
        <v>0</v>
      </c>
      <c r="J668" s="190">
        <f t="shared" si="179"/>
        <v>0</v>
      </c>
      <c r="K668" s="55">
        <f t="shared" si="186"/>
        <v>517.3</v>
      </c>
      <c r="L668" s="196"/>
      <c r="M668" s="196"/>
      <c r="N668" s="196"/>
      <c r="O668" s="55">
        <f t="shared" si="187"/>
        <v>0</v>
      </c>
      <c r="P668" s="113">
        <f t="shared" si="181"/>
        <v>517.3</v>
      </c>
    </row>
    <row r="669" spans="1:16" ht="18">
      <c r="A669" s="77" t="s">
        <v>37</v>
      </c>
      <c r="B669" s="51" t="s">
        <v>90</v>
      </c>
      <c r="C669" s="51" t="s">
        <v>82</v>
      </c>
      <c r="D669" s="51" t="s">
        <v>69</v>
      </c>
      <c r="E669" s="51" t="s">
        <v>283</v>
      </c>
      <c r="F669" s="51"/>
      <c r="G669" s="51"/>
      <c r="H669" s="56">
        <f t="shared" si="186"/>
        <v>0</v>
      </c>
      <c r="I669" s="56">
        <f t="shared" si="186"/>
        <v>0</v>
      </c>
      <c r="J669" s="191">
        <f t="shared" si="179"/>
        <v>0</v>
      </c>
      <c r="K669" s="56">
        <f t="shared" si="186"/>
        <v>517.3</v>
      </c>
      <c r="L669" s="58"/>
      <c r="M669" s="58"/>
      <c r="N669" s="58"/>
      <c r="O669" s="56">
        <f t="shared" si="187"/>
        <v>0</v>
      </c>
      <c r="P669" s="193">
        <f t="shared" si="181"/>
        <v>517.3</v>
      </c>
    </row>
    <row r="670" spans="1:16" ht="105">
      <c r="A670" s="150" t="s">
        <v>481</v>
      </c>
      <c r="B670" s="51" t="s">
        <v>90</v>
      </c>
      <c r="C670" s="51" t="s">
        <v>82</v>
      </c>
      <c r="D670" s="51" t="s">
        <v>69</v>
      </c>
      <c r="E670" s="51" t="s">
        <v>482</v>
      </c>
      <c r="F670" s="51"/>
      <c r="G670" s="51"/>
      <c r="H670" s="56">
        <f t="shared" si="186"/>
        <v>0</v>
      </c>
      <c r="I670" s="56">
        <f t="shared" si="186"/>
        <v>0</v>
      </c>
      <c r="J670" s="191">
        <f t="shared" si="179"/>
        <v>0</v>
      </c>
      <c r="K670" s="56">
        <f t="shared" si="186"/>
        <v>517.3</v>
      </c>
      <c r="L670" s="58"/>
      <c r="M670" s="58"/>
      <c r="N670" s="58"/>
      <c r="O670" s="56">
        <f t="shared" si="187"/>
        <v>0</v>
      </c>
      <c r="P670" s="193">
        <f t="shared" si="181"/>
        <v>517.3</v>
      </c>
    </row>
    <row r="671" spans="1:16" ht="30">
      <c r="A671" s="77" t="s">
        <v>152</v>
      </c>
      <c r="B671" s="51" t="s">
        <v>90</v>
      </c>
      <c r="C671" s="51" t="s">
        <v>82</v>
      </c>
      <c r="D671" s="51" t="s">
        <v>69</v>
      </c>
      <c r="E671" s="51" t="s">
        <v>482</v>
      </c>
      <c r="F671" s="51" t="s">
        <v>151</v>
      </c>
      <c r="G671" s="51"/>
      <c r="H671" s="56">
        <f t="shared" si="186"/>
        <v>0</v>
      </c>
      <c r="I671" s="56">
        <f t="shared" si="186"/>
        <v>0</v>
      </c>
      <c r="J671" s="191">
        <f t="shared" si="179"/>
        <v>0</v>
      </c>
      <c r="K671" s="56">
        <f t="shared" si="186"/>
        <v>517.3</v>
      </c>
      <c r="L671" s="58"/>
      <c r="M671" s="58"/>
      <c r="N671" s="58"/>
      <c r="O671" s="56">
        <f t="shared" si="187"/>
        <v>0</v>
      </c>
      <c r="P671" s="193">
        <f t="shared" si="181"/>
        <v>517.3</v>
      </c>
    </row>
    <row r="672" spans="1:16" ht="30">
      <c r="A672" s="77" t="s">
        <v>233</v>
      </c>
      <c r="B672" s="51" t="s">
        <v>90</v>
      </c>
      <c r="C672" s="51" t="s">
        <v>82</v>
      </c>
      <c r="D672" s="51" t="s">
        <v>69</v>
      </c>
      <c r="E672" s="51" t="s">
        <v>482</v>
      </c>
      <c r="F672" s="51" t="s">
        <v>155</v>
      </c>
      <c r="G672" s="51"/>
      <c r="H672" s="56">
        <f t="shared" si="186"/>
        <v>0</v>
      </c>
      <c r="I672" s="56">
        <f t="shared" si="186"/>
        <v>0</v>
      </c>
      <c r="J672" s="191">
        <f t="shared" si="179"/>
        <v>0</v>
      </c>
      <c r="K672" s="56">
        <f t="shared" si="186"/>
        <v>517.3</v>
      </c>
      <c r="L672" s="58"/>
      <c r="M672" s="58"/>
      <c r="N672" s="58"/>
      <c r="O672" s="56">
        <f t="shared" si="187"/>
        <v>0</v>
      </c>
      <c r="P672" s="193">
        <f t="shared" si="181"/>
        <v>517.3</v>
      </c>
    </row>
    <row r="673" spans="1:16" ht="18">
      <c r="A673" s="78" t="s">
        <v>120</v>
      </c>
      <c r="B673" s="52" t="s">
        <v>90</v>
      </c>
      <c r="C673" s="52" t="s">
        <v>82</v>
      </c>
      <c r="D673" s="52" t="s">
        <v>69</v>
      </c>
      <c r="E673" s="52" t="s">
        <v>482</v>
      </c>
      <c r="F673" s="52" t="s">
        <v>155</v>
      </c>
      <c r="G673" s="52" t="s">
        <v>104</v>
      </c>
      <c r="H673" s="58">
        <v>0</v>
      </c>
      <c r="I673" s="58">
        <v>0</v>
      </c>
      <c r="J673" s="192">
        <f t="shared" si="179"/>
        <v>0</v>
      </c>
      <c r="K673" s="58">
        <v>517.3</v>
      </c>
      <c r="L673" s="58"/>
      <c r="M673" s="58"/>
      <c r="N673" s="58"/>
      <c r="O673" s="58">
        <v>0</v>
      </c>
      <c r="P673" s="197">
        <f t="shared" si="181"/>
        <v>517.3</v>
      </c>
    </row>
    <row r="674" spans="1:16" ht="29.25">
      <c r="A674" s="82" t="s">
        <v>254</v>
      </c>
      <c r="B674" s="53" t="s">
        <v>90</v>
      </c>
      <c r="C674" s="53" t="s">
        <v>111</v>
      </c>
      <c r="D674" s="53"/>
      <c r="E674" s="53"/>
      <c r="F674" s="53"/>
      <c r="G674" s="53"/>
      <c r="H674" s="55">
        <f aca="true" t="shared" si="188" ref="H674:O679">H675</f>
        <v>7225</v>
      </c>
      <c r="I674" s="55">
        <f t="shared" si="188"/>
        <v>0</v>
      </c>
      <c r="J674" s="190">
        <f t="shared" si="179"/>
        <v>7225</v>
      </c>
      <c r="K674" s="55">
        <f t="shared" si="188"/>
        <v>7225</v>
      </c>
      <c r="L674" s="55">
        <f t="shared" si="188"/>
        <v>0</v>
      </c>
      <c r="M674" s="55">
        <f t="shared" si="188"/>
        <v>0</v>
      </c>
      <c r="N674" s="55">
        <f t="shared" si="188"/>
        <v>0</v>
      </c>
      <c r="O674" s="55">
        <f t="shared" si="188"/>
        <v>0</v>
      </c>
      <c r="P674" s="113">
        <f t="shared" si="181"/>
        <v>7225</v>
      </c>
    </row>
    <row r="675" spans="1:16" ht="18">
      <c r="A675" s="77" t="s">
        <v>37</v>
      </c>
      <c r="B675" s="51" t="s">
        <v>90</v>
      </c>
      <c r="C675" s="51" t="s">
        <v>111</v>
      </c>
      <c r="D675" s="51" t="s">
        <v>68</v>
      </c>
      <c r="E675" s="51" t="s">
        <v>283</v>
      </c>
      <c r="F675" s="51"/>
      <c r="G675" s="51"/>
      <c r="H675" s="56">
        <f>H676</f>
        <v>7225</v>
      </c>
      <c r="I675" s="56">
        <f>I676</f>
        <v>0</v>
      </c>
      <c r="J675" s="191">
        <f t="shared" si="179"/>
        <v>7225</v>
      </c>
      <c r="K675" s="56">
        <f>K676</f>
        <v>7225</v>
      </c>
      <c r="L675" s="56">
        <f t="shared" si="188"/>
        <v>0</v>
      </c>
      <c r="M675" s="56">
        <f t="shared" si="188"/>
        <v>0</v>
      </c>
      <c r="N675" s="56">
        <f t="shared" si="188"/>
        <v>0</v>
      </c>
      <c r="O675" s="56">
        <f>O676</f>
        <v>0</v>
      </c>
      <c r="P675" s="193">
        <f t="shared" si="181"/>
        <v>7225</v>
      </c>
    </row>
    <row r="676" spans="1:16" ht="30">
      <c r="A676" s="77" t="s">
        <v>297</v>
      </c>
      <c r="B676" s="51" t="s">
        <v>90</v>
      </c>
      <c r="C676" s="51" t="s">
        <v>111</v>
      </c>
      <c r="D676" s="51" t="s">
        <v>68</v>
      </c>
      <c r="E676" s="51" t="s">
        <v>283</v>
      </c>
      <c r="F676" s="51"/>
      <c r="G676" s="51"/>
      <c r="H676" s="56">
        <f t="shared" si="188"/>
        <v>7225</v>
      </c>
      <c r="I676" s="56">
        <f t="shared" si="188"/>
        <v>0</v>
      </c>
      <c r="J676" s="191">
        <f t="shared" si="179"/>
        <v>7225</v>
      </c>
      <c r="K676" s="56">
        <f t="shared" si="188"/>
        <v>7225</v>
      </c>
      <c r="L676" s="56">
        <f t="shared" si="188"/>
        <v>0</v>
      </c>
      <c r="M676" s="56">
        <f t="shared" si="188"/>
        <v>0</v>
      </c>
      <c r="N676" s="56">
        <f t="shared" si="188"/>
        <v>0</v>
      </c>
      <c r="O676" s="56">
        <f t="shared" si="188"/>
        <v>0</v>
      </c>
      <c r="P676" s="193">
        <f t="shared" si="181"/>
        <v>7225</v>
      </c>
    </row>
    <row r="677" spans="1:16" ht="60">
      <c r="A677" s="77" t="s">
        <v>32</v>
      </c>
      <c r="B677" s="51" t="s">
        <v>90</v>
      </c>
      <c r="C677" s="51" t="s">
        <v>111</v>
      </c>
      <c r="D677" s="51" t="s">
        <v>68</v>
      </c>
      <c r="E677" s="51" t="s">
        <v>299</v>
      </c>
      <c r="F677" s="51"/>
      <c r="G677" s="51"/>
      <c r="H677" s="56">
        <f t="shared" si="188"/>
        <v>7225</v>
      </c>
      <c r="I677" s="56">
        <f t="shared" si="188"/>
        <v>0</v>
      </c>
      <c r="J677" s="191">
        <f t="shared" si="179"/>
        <v>7225</v>
      </c>
      <c r="K677" s="56">
        <f t="shared" si="188"/>
        <v>7225</v>
      </c>
      <c r="L677" s="56">
        <f t="shared" si="188"/>
        <v>0</v>
      </c>
      <c r="M677" s="56">
        <f t="shared" si="188"/>
        <v>0</v>
      </c>
      <c r="N677" s="56">
        <f t="shared" si="188"/>
        <v>0</v>
      </c>
      <c r="O677" s="56">
        <f t="shared" si="188"/>
        <v>0</v>
      </c>
      <c r="P677" s="193">
        <f t="shared" si="181"/>
        <v>7225</v>
      </c>
    </row>
    <row r="678" spans="1:16" ht="30">
      <c r="A678" s="77" t="s">
        <v>298</v>
      </c>
      <c r="B678" s="51" t="s">
        <v>90</v>
      </c>
      <c r="C678" s="51" t="s">
        <v>111</v>
      </c>
      <c r="D678" s="51" t="s">
        <v>68</v>
      </c>
      <c r="E678" s="51" t="s">
        <v>299</v>
      </c>
      <c r="F678" s="51" t="s">
        <v>250</v>
      </c>
      <c r="G678" s="51"/>
      <c r="H678" s="56">
        <f t="shared" si="188"/>
        <v>7225</v>
      </c>
      <c r="I678" s="56">
        <f t="shared" si="188"/>
        <v>0</v>
      </c>
      <c r="J678" s="191">
        <f t="shared" si="179"/>
        <v>7225</v>
      </c>
      <c r="K678" s="56">
        <f t="shared" si="188"/>
        <v>7225</v>
      </c>
      <c r="L678" s="56">
        <f t="shared" si="188"/>
        <v>0</v>
      </c>
      <c r="M678" s="56">
        <f t="shared" si="188"/>
        <v>0</v>
      </c>
      <c r="N678" s="56">
        <f t="shared" si="188"/>
        <v>0</v>
      </c>
      <c r="O678" s="56">
        <f t="shared" si="188"/>
        <v>0</v>
      </c>
      <c r="P678" s="193">
        <f t="shared" si="181"/>
        <v>7225</v>
      </c>
    </row>
    <row r="679" spans="1:16" ht="18">
      <c r="A679" s="77" t="s">
        <v>252</v>
      </c>
      <c r="B679" s="51" t="s">
        <v>90</v>
      </c>
      <c r="C679" s="51" t="s">
        <v>111</v>
      </c>
      <c r="D679" s="51" t="s">
        <v>68</v>
      </c>
      <c r="E679" s="51" t="s">
        <v>299</v>
      </c>
      <c r="F679" s="51" t="s">
        <v>251</v>
      </c>
      <c r="G679" s="51"/>
      <c r="H679" s="56">
        <f t="shared" si="188"/>
        <v>7225</v>
      </c>
      <c r="I679" s="56">
        <f t="shared" si="188"/>
        <v>0</v>
      </c>
      <c r="J679" s="191">
        <f t="shared" si="179"/>
        <v>7225</v>
      </c>
      <c r="K679" s="56">
        <f t="shared" si="188"/>
        <v>7225</v>
      </c>
      <c r="L679" s="56">
        <f t="shared" si="188"/>
        <v>0</v>
      </c>
      <c r="M679" s="56">
        <f t="shared" si="188"/>
        <v>0</v>
      </c>
      <c r="N679" s="56">
        <f t="shared" si="188"/>
        <v>0</v>
      </c>
      <c r="O679" s="56">
        <f t="shared" si="188"/>
        <v>0</v>
      </c>
      <c r="P679" s="193">
        <f t="shared" si="181"/>
        <v>7225</v>
      </c>
    </row>
    <row r="680" spans="1:16" ht="18">
      <c r="A680" s="78" t="s">
        <v>119</v>
      </c>
      <c r="B680" s="52" t="s">
        <v>90</v>
      </c>
      <c r="C680" s="52" t="s">
        <v>111</v>
      </c>
      <c r="D680" s="52" t="s">
        <v>68</v>
      </c>
      <c r="E680" s="52" t="s">
        <v>299</v>
      </c>
      <c r="F680" s="52" t="s">
        <v>251</v>
      </c>
      <c r="G680" s="52" t="s">
        <v>103</v>
      </c>
      <c r="H680" s="58">
        <v>7225</v>
      </c>
      <c r="I680" s="58">
        <v>0</v>
      </c>
      <c r="J680" s="192">
        <f t="shared" si="179"/>
        <v>7225</v>
      </c>
      <c r="K680" s="58">
        <v>7225</v>
      </c>
      <c r="L680" s="58">
        <v>0</v>
      </c>
      <c r="M680" s="58">
        <v>0</v>
      </c>
      <c r="N680" s="58">
        <v>0</v>
      </c>
      <c r="O680" s="58">
        <v>0</v>
      </c>
      <c r="P680" s="197">
        <f t="shared" si="181"/>
        <v>7225</v>
      </c>
    </row>
    <row r="681" spans="1:16" ht="18">
      <c r="A681" s="82" t="s">
        <v>480</v>
      </c>
      <c r="B681" s="53" t="s">
        <v>90</v>
      </c>
      <c r="C681" s="53" t="s">
        <v>477</v>
      </c>
      <c r="D681" s="53" t="s">
        <v>477</v>
      </c>
      <c r="E681" s="53" t="s">
        <v>283</v>
      </c>
      <c r="F681" s="52"/>
      <c r="G681" s="52"/>
      <c r="H681" s="55">
        <f aca="true" t="shared" si="189" ref="H681:K684">H682</f>
        <v>0</v>
      </c>
      <c r="I681" s="55">
        <f t="shared" si="189"/>
        <v>0</v>
      </c>
      <c r="J681" s="190">
        <f t="shared" si="179"/>
        <v>0</v>
      </c>
      <c r="K681" s="55">
        <f t="shared" si="189"/>
        <v>2434.1</v>
      </c>
      <c r="L681" s="58"/>
      <c r="M681" s="58"/>
      <c r="N681" s="58"/>
      <c r="O681" s="55">
        <f>O682</f>
        <v>0</v>
      </c>
      <c r="P681" s="113">
        <f t="shared" si="181"/>
        <v>2434.1</v>
      </c>
    </row>
    <row r="682" spans="1:16" ht="30">
      <c r="A682" s="77" t="s">
        <v>479</v>
      </c>
      <c r="B682" s="51" t="s">
        <v>90</v>
      </c>
      <c r="C682" s="51" t="s">
        <v>477</v>
      </c>
      <c r="D682" s="51" t="s">
        <v>477</v>
      </c>
      <c r="E682" s="51" t="s">
        <v>478</v>
      </c>
      <c r="F682" s="51"/>
      <c r="G682" s="51"/>
      <c r="H682" s="56">
        <f t="shared" si="189"/>
        <v>0</v>
      </c>
      <c r="I682" s="56">
        <f t="shared" si="189"/>
        <v>0</v>
      </c>
      <c r="J682" s="191">
        <f t="shared" si="179"/>
        <v>0</v>
      </c>
      <c r="K682" s="56">
        <f t="shared" si="189"/>
        <v>2434.1</v>
      </c>
      <c r="L682" s="56"/>
      <c r="M682" s="56"/>
      <c r="N682" s="56"/>
      <c r="O682" s="56">
        <f>O683</f>
        <v>0</v>
      </c>
      <c r="P682" s="193">
        <f t="shared" si="181"/>
        <v>2434.1</v>
      </c>
    </row>
    <row r="683" spans="1:16" ht="18">
      <c r="A683" s="76" t="s">
        <v>148</v>
      </c>
      <c r="B683" s="51" t="s">
        <v>90</v>
      </c>
      <c r="C683" s="51" t="s">
        <v>477</v>
      </c>
      <c r="D683" s="51" t="s">
        <v>477</v>
      </c>
      <c r="E683" s="51" t="s">
        <v>478</v>
      </c>
      <c r="F683" s="51" t="s">
        <v>147</v>
      </c>
      <c r="G683" s="51"/>
      <c r="H683" s="56">
        <f t="shared" si="189"/>
        <v>0</v>
      </c>
      <c r="I683" s="56">
        <f t="shared" si="189"/>
        <v>0</v>
      </c>
      <c r="J683" s="191">
        <f t="shared" si="179"/>
        <v>0</v>
      </c>
      <c r="K683" s="56">
        <f t="shared" si="189"/>
        <v>2434.1</v>
      </c>
      <c r="L683" s="56"/>
      <c r="M683" s="56"/>
      <c r="N683" s="56"/>
      <c r="O683" s="56">
        <f>O684</f>
        <v>0</v>
      </c>
      <c r="P683" s="193">
        <f t="shared" si="181"/>
        <v>2434.1</v>
      </c>
    </row>
    <row r="684" spans="1:16" ht="18">
      <c r="A684" s="77" t="s">
        <v>431</v>
      </c>
      <c r="B684" s="51" t="s">
        <v>90</v>
      </c>
      <c r="C684" s="51" t="s">
        <v>477</v>
      </c>
      <c r="D684" s="51" t="s">
        <v>477</v>
      </c>
      <c r="E684" s="51" t="s">
        <v>478</v>
      </c>
      <c r="F684" s="51" t="s">
        <v>430</v>
      </c>
      <c r="G684" s="51"/>
      <c r="H684" s="56">
        <f t="shared" si="189"/>
        <v>0</v>
      </c>
      <c r="I684" s="56">
        <f t="shared" si="189"/>
        <v>0</v>
      </c>
      <c r="J684" s="191">
        <f t="shared" si="179"/>
        <v>0</v>
      </c>
      <c r="K684" s="56">
        <f t="shared" si="189"/>
        <v>2434.1</v>
      </c>
      <c r="L684" s="56"/>
      <c r="M684" s="56"/>
      <c r="N684" s="56"/>
      <c r="O684" s="56">
        <f>O685</f>
        <v>0</v>
      </c>
      <c r="P684" s="193">
        <f t="shared" si="181"/>
        <v>2434.1</v>
      </c>
    </row>
    <row r="685" spans="1:16" ht="18">
      <c r="A685" s="78" t="s">
        <v>119</v>
      </c>
      <c r="B685" s="52" t="s">
        <v>90</v>
      </c>
      <c r="C685" s="52" t="s">
        <v>477</v>
      </c>
      <c r="D685" s="52" t="s">
        <v>477</v>
      </c>
      <c r="E685" s="52" t="s">
        <v>478</v>
      </c>
      <c r="F685" s="52" t="s">
        <v>430</v>
      </c>
      <c r="G685" s="52" t="s">
        <v>103</v>
      </c>
      <c r="H685" s="58">
        <v>0</v>
      </c>
      <c r="I685" s="58">
        <v>0</v>
      </c>
      <c r="J685" s="192">
        <f t="shared" si="179"/>
        <v>0</v>
      </c>
      <c r="K685" s="58">
        <v>2434.1</v>
      </c>
      <c r="L685" s="58"/>
      <c r="M685" s="58"/>
      <c r="N685" s="58"/>
      <c r="O685" s="58">
        <v>0</v>
      </c>
      <c r="P685" s="197">
        <f t="shared" si="181"/>
        <v>2434.1</v>
      </c>
    </row>
    <row r="686" spans="1:16" ht="18">
      <c r="A686" s="117" t="s">
        <v>117</v>
      </c>
      <c r="B686" s="61"/>
      <c r="C686" s="61"/>
      <c r="D686" s="61"/>
      <c r="E686" s="61"/>
      <c r="F686" s="61"/>
      <c r="G686" s="61"/>
      <c r="H686" s="60">
        <f>H7+H37+H53+H177+H241+H530+H644+H466</f>
        <v>735689.8</v>
      </c>
      <c r="I686" s="60">
        <f>I7+I37+I53+I177+I241+I530+I644+I466</f>
        <v>0</v>
      </c>
      <c r="J686" s="190">
        <f t="shared" si="179"/>
        <v>735689.8</v>
      </c>
      <c r="K686" s="60">
        <f>K7+K37+K53+K177+K241+K530+K644+K466</f>
        <v>631856.7999999999</v>
      </c>
      <c r="L686" s="60" t="e">
        <f>L7+L37+L53+L177+L241+L530+L644+L466</f>
        <v>#VALUE!</v>
      </c>
      <c r="M686" s="60" t="e">
        <f>M7+M37+M53+M177+M241+M530+M644+M466</f>
        <v>#VALUE!</v>
      </c>
      <c r="N686" s="60" t="e">
        <f>N7+N37+N53+N177+N241+N530+N644+N466</f>
        <v>#VALUE!</v>
      </c>
      <c r="O686" s="60">
        <f>O7+O37+O53+O177+O241+O530+O644+O466</f>
        <v>0</v>
      </c>
      <c r="P686" s="113">
        <f t="shared" si="181"/>
        <v>631856.7999999999</v>
      </c>
    </row>
    <row r="687" spans="1:17" s="127" customFormat="1" ht="18">
      <c r="A687" s="117" t="s">
        <v>119</v>
      </c>
      <c r="B687" s="61"/>
      <c r="C687" s="61"/>
      <c r="D687" s="61"/>
      <c r="E687" s="61"/>
      <c r="F687" s="61"/>
      <c r="G687" s="129" t="s">
        <v>103</v>
      </c>
      <c r="H687" s="60">
        <f>H8+H38+H54+H178+H242+H645+H531+H467</f>
        <v>327356</v>
      </c>
      <c r="I687" s="60">
        <f>I8+I38+I54+I178+I242+I645+I531+I467</f>
        <v>0</v>
      </c>
      <c r="J687" s="190">
        <f t="shared" si="179"/>
        <v>327356</v>
      </c>
      <c r="K687" s="60">
        <f aca="true" t="shared" si="190" ref="K687:O688">K8+K38+K54+K178+K242+K645+K531+K467</f>
        <v>325965.6</v>
      </c>
      <c r="L687" s="60" t="e">
        <f t="shared" si="190"/>
        <v>#REF!</v>
      </c>
      <c r="M687" s="60" t="e">
        <f t="shared" si="190"/>
        <v>#REF!</v>
      </c>
      <c r="N687" s="60" t="e">
        <f t="shared" si="190"/>
        <v>#REF!</v>
      </c>
      <c r="O687" s="60">
        <f t="shared" si="190"/>
        <v>0</v>
      </c>
      <c r="P687" s="113">
        <f t="shared" si="181"/>
        <v>325965.6</v>
      </c>
      <c r="Q687" s="131"/>
    </row>
    <row r="688" spans="1:17" s="127" customFormat="1" ht="18">
      <c r="A688" s="128" t="s">
        <v>120</v>
      </c>
      <c r="B688" s="61"/>
      <c r="C688" s="61"/>
      <c r="D688" s="61"/>
      <c r="E688" s="61"/>
      <c r="F688" s="61"/>
      <c r="G688" s="129" t="s">
        <v>104</v>
      </c>
      <c r="H688" s="60">
        <f>H9+H39+H55+H179+H243+H646+H532+H468</f>
        <v>408333.80000000005</v>
      </c>
      <c r="I688" s="60">
        <f>I9+I39+I55+I179+I243+I646+I532+I468</f>
        <v>0</v>
      </c>
      <c r="J688" s="190">
        <f t="shared" si="179"/>
        <v>408333.80000000005</v>
      </c>
      <c r="K688" s="60">
        <f t="shared" si="190"/>
        <v>305891.20000000007</v>
      </c>
      <c r="L688" s="60" t="e">
        <f t="shared" si="190"/>
        <v>#REF!</v>
      </c>
      <c r="M688" s="60" t="e">
        <f t="shared" si="190"/>
        <v>#REF!</v>
      </c>
      <c r="N688" s="60" t="e">
        <f t="shared" si="190"/>
        <v>#REF!</v>
      </c>
      <c r="O688" s="60">
        <f t="shared" si="190"/>
        <v>0</v>
      </c>
      <c r="P688" s="113">
        <f t="shared" si="181"/>
        <v>305891.20000000007</v>
      </c>
      <c r="Q688" s="131"/>
    </row>
    <row r="689" spans="1:10" ht="18">
      <c r="A689" s="142"/>
      <c r="B689" s="142"/>
      <c r="C689" s="142"/>
      <c r="D689" s="142"/>
      <c r="E689" s="142"/>
      <c r="F689" s="142"/>
      <c r="G689" s="142"/>
      <c r="H689" s="142"/>
      <c r="I689" s="189"/>
      <c r="J689" s="189"/>
    </row>
    <row r="690" spans="1:10" ht="18">
      <c r="A690" s="94"/>
      <c r="B690" s="94"/>
      <c r="C690" s="94"/>
      <c r="D690" s="94"/>
      <c r="E690" s="94"/>
      <c r="F690" s="94"/>
      <c r="G690" s="94"/>
      <c r="H690" s="94"/>
      <c r="I690" s="94"/>
      <c r="J690" s="94"/>
    </row>
    <row r="691" spans="1:10" ht="18">
      <c r="A691" s="42"/>
      <c r="B691" s="43"/>
      <c r="C691" s="43"/>
      <c r="D691" s="43"/>
      <c r="E691" s="43"/>
      <c r="F691" s="43"/>
      <c r="G691" s="43"/>
      <c r="H691" s="44"/>
      <c r="I691" s="44"/>
      <c r="J691" s="44"/>
    </row>
    <row r="692" spans="1:10" ht="18">
      <c r="A692" s="42"/>
      <c r="B692" s="43"/>
      <c r="C692" s="43"/>
      <c r="D692" s="45"/>
      <c r="E692" s="43"/>
      <c r="F692" s="43"/>
      <c r="G692" s="43"/>
      <c r="H692" s="44"/>
      <c r="I692" s="44"/>
      <c r="J692" s="44"/>
    </row>
    <row r="693" spans="1:10" ht="18">
      <c r="A693" s="42"/>
      <c r="B693" s="43"/>
      <c r="C693" s="43"/>
      <c r="D693" s="43"/>
      <c r="E693" s="43"/>
      <c r="F693" s="43"/>
      <c r="G693" s="43"/>
      <c r="H693" s="44"/>
      <c r="I693" s="44"/>
      <c r="J693" s="44"/>
    </row>
    <row r="694" spans="1:10" ht="18">
      <c r="A694" s="42"/>
      <c r="B694" s="43"/>
      <c r="C694" s="43"/>
      <c r="D694" s="43"/>
      <c r="E694" s="43"/>
      <c r="F694" s="43"/>
      <c r="G694" s="43"/>
      <c r="H694" s="44"/>
      <c r="I694" s="44"/>
      <c r="J694" s="44"/>
    </row>
    <row r="695" spans="1:10" ht="18">
      <c r="A695" s="42"/>
      <c r="B695" s="43"/>
      <c r="C695" s="43"/>
      <c r="D695" s="43"/>
      <c r="E695" s="43"/>
      <c r="F695" s="43"/>
      <c r="G695" s="43"/>
      <c r="H695" s="44"/>
      <c r="I695" s="44"/>
      <c r="J695" s="44"/>
    </row>
    <row r="696" spans="1:10" ht="18">
      <c r="A696" s="42"/>
      <c r="B696" s="43"/>
      <c r="C696" s="43"/>
      <c r="D696" s="43"/>
      <c r="E696" s="43"/>
      <c r="F696" s="43"/>
      <c r="G696" s="43"/>
      <c r="H696" s="44"/>
      <c r="I696" s="44"/>
      <c r="J696" s="44"/>
    </row>
    <row r="697" spans="1:10" ht="18">
      <c r="A697" s="42"/>
      <c r="B697" s="43"/>
      <c r="C697" s="43"/>
      <c r="D697" s="43"/>
      <c r="E697" s="43"/>
      <c r="F697" s="43"/>
      <c r="G697" s="43"/>
      <c r="H697" s="44"/>
      <c r="I697" s="44"/>
      <c r="J697" s="44"/>
    </row>
    <row r="698" spans="1:10" ht="18">
      <c r="A698" s="42"/>
      <c r="B698" s="43"/>
      <c r="C698" s="43"/>
      <c r="D698" s="43"/>
      <c r="E698" s="43"/>
      <c r="F698" s="43"/>
      <c r="G698" s="43"/>
      <c r="H698" s="44"/>
      <c r="I698" s="44"/>
      <c r="J698" s="44"/>
    </row>
    <row r="699" spans="1:10" ht="18">
      <c r="A699" s="42"/>
      <c r="B699" s="43"/>
      <c r="C699" s="43"/>
      <c r="D699" s="43"/>
      <c r="E699" s="43"/>
      <c r="F699" s="43"/>
      <c r="G699" s="43"/>
      <c r="H699" s="44"/>
      <c r="I699" s="44"/>
      <c r="J699" s="44"/>
    </row>
    <row r="700" spans="1:10" ht="18">
      <c r="A700" s="42"/>
      <c r="B700" s="43"/>
      <c r="C700" s="43"/>
      <c r="D700" s="43"/>
      <c r="E700" s="43"/>
      <c r="F700" s="43"/>
      <c r="G700" s="43"/>
      <c r="H700" s="44"/>
      <c r="I700" s="44"/>
      <c r="J700" s="44"/>
    </row>
    <row r="701" spans="1:10" ht="18">
      <c r="A701" s="42"/>
      <c r="B701" s="43"/>
      <c r="C701" s="43"/>
      <c r="D701" s="43"/>
      <c r="E701" s="43"/>
      <c r="F701" s="43"/>
      <c r="G701" s="43"/>
      <c r="H701" s="44"/>
      <c r="I701" s="44"/>
      <c r="J701" s="44"/>
    </row>
    <row r="702" spans="1:10" ht="18">
      <c r="A702" s="42"/>
      <c r="B702" s="43"/>
      <c r="C702" s="43"/>
      <c r="D702" s="43"/>
      <c r="E702" s="43"/>
      <c r="F702" s="43"/>
      <c r="G702" s="43"/>
      <c r="H702" s="44"/>
      <c r="I702" s="44"/>
      <c r="J702" s="44"/>
    </row>
    <row r="703" spans="1:10" ht="18">
      <c r="A703" s="42"/>
      <c r="B703" s="43"/>
      <c r="C703" s="43"/>
      <c r="D703" s="43"/>
      <c r="E703" s="43"/>
      <c r="F703" s="43"/>
      <c r="G703" s="43"/>
      <c r="H703" s="44"/>
      <c r="I703" s="44"/>
      <c r="J703" s="44"/>
    </row>
    <row r="704" spans="1:10" ht="18">
      <c r="A704" s="42"/>
      <c r="B704" s="43"/>
      <c r="C704" s="43"/>
      <c r="D704" s="43"/>
      <c r="E704" s="43"/>
      <c r="F704" s="43"/>
      <c r="G704" s="43"/>
      <c r="H704" s="44"/>
      <c r="I704" s="44"/>
      <c r="J704" s="44"/>
    </row>
    <row r="705" spans="1:10" ht="18">
      <c r="A705" s="42"/>
      <c r="B705" s="43"/>
      <c r="C705" s="43"/>
      <c r="D705" s="43"/>
      <c r="E705" s="43"/>
      <c r="F705" s="43"/>
      <c r="G705" s="43"/>
      <c r="H705" s="44"/>
      <c r="I705" s="44"/>
      <c r="J705" s="44"/>
    </row>
    <row r="706" spans="1:10" ht="18">
      <c r="A706" s="42"/>
      <c r="B706" s="43"/>
      <c r="C706" s="43"/>
      <c r="D706" s="43"/>
      <c r="E706" s="43"/>
      <c r="F706" s="43"/>
      <c r="G706" s="43"/>
      <c r="H706" s="44"/>
      <c r="I706" s="44"/>
      <c r="J706" s="44"/>
    </row>
    <row r="707" spans="1:10" ht="18">
      <c r="A707" s="42"/>
      <c r="B707" s="43"/>
      <c r="C707" s="43"/>
      <c r="D707" s="43"/>
      <c r="E707" s="43"/>
      <c r="F707" s="43"/>
      <c r="G707" s="43"/>
      <c r="H707" s="44"/>
      <c r="I707" s="44"/>
      <c r="J707" s="44"/>
    </row>
    <row r="708" spans="1:10" ht="18">
      <c r="A708" s="42"/>
      <c r="B708" s="43"/>
      <c r="C708" s="43"/>
      <c r="D708" s="43"/>
      <c r="E708" s="43"/>
      <c r="F708" s="43"/>
      <c r="G708" s="43"/>
      <c r="H708" s="44"/>
      <c r="I708" s="44"/>
      <c r="J708" s="44"/>
    </row>
    <row r="709" spans="1:10" ht="18">
      <c r="A709" s="42"/>
      <c r="B709" s="43"/>
      <c r="C709" s="43"/>
      <c r="D709" s="43"/>
      <c r="E709" s="43"/>
      <c r="F709" s="43"/>
      <c r="G709" s="43"/>
      <c r="H709" s="44"/>
      <c r="I709" s="44"/>
      <c r="J709" s="44"/>
    </row>
    <row r="710" spans="1:10" ht="18">
      <c r="A710" s="42"/>
      <c r="B710" s="43"/>
      <c r="C710" s="43"/>
      <c r="D710" s="43"/>
      <c r="E710" s="43"/>
      <c r="F710" s="43"/>
      <c r="G710" s="43"/>
      <c r="H710" s="44"/>
      <c r="I710" s="44"/>
      <c r="J710" s="44"/>
    </row>
    <row r="711" spans="1:10" ht="18">
      <c r="A711" s="42"/>
      <c r="B711" s="43"/>
      <c r="C711" s="43"/>
      <c r="D711" s="43"/>
      <c r="E711" s="43"/>
      <c r="F711" s="43"/>
      <c r="G711" s="43"/>
      <c r="H711" s="44"/>
      <c r="I711" s="44"/>
      <c r="J711" s="44"/>
    </row>
    <row r="712" spans="1:10" ht="18">
      <c r="A712" s="42"/>
      <c r="B712" s="43"/>
      <c r="C712" s="43"/>
      <c r="D712" s="43"/>
      <c r="E712" s="43"/>
      <c r="F712" s="43"/>
      <c r="G712" s="43"/>
      <c r="H712" s="44"/>
      <c r="I712" s="44"/>
      <c r="J712" s="44"/>
    </row>
    <row r="713" spans="1:10" ht="18">
      <c r="A713" s="42"/>
      <c r="B713" s="43"/>
      <c r="C713" s="43"/>
      <c r="D713" s="43"/>
      <c r="E713" s="43"/>
      <c r="F713" s="43"/>
      <c r="G713" s="43"/>
      <c r="H713" s="44"/>
      <c r="I713" s="44"/>
      <c r="J713" s="44"/>
    </row>
    <row r="714" spans="1:10" ht="18">
      <c r="A714" s="42"/>
      <c r="B714" s="43"/>
      <c r="C714" s="43"/>
      <c r="D714" s="43"/>
      <c r="E714" s="43"/>
      <c r="F714" s="43"/>
      <c r="G714" s="43"/>
      <c r="H714" s="44"/>
      <c r="I714" s="44"/>
      <c r="J714" s="44"/>
    </row>
    <row r="715" spans="1:10" ht="18">
      <c r="A715" s="42"/>
      <c r="B715" s="43"/>
      <c r="C715" s="43"/>
      <c r="D715" s="43"/>
      <c r="E715" s="43"/>
      <c r="F715" s="43"/>
      <c r="G715" s="43"/>
      <c r="H715" s="44"/>
      <c r="I715" s="44"/>
      <c r="J715" s="44"/>
    </row>
    <row r="716" spans="1:10" ht="18">
      <c r="A716" s="42"/>
      <c r="B716" s="43"/>
      <c r="C716" s="43"/>
      <c r="D716" s="43"/>
      <c r="E716" s="43"/>
      <c r="F716" s="43"/>
      <c r="G716" s="43"/>
      <c r="H716" s="44"/>
      <c r="I716" s="44"/>
      <c r="J716" s="44"/>
    </row>
    <row r="717" spans="1:10" ht="18">
      <c r="A717" s="42"/>
      <c r="B717" s="43"/>
      <c r="C717" s="43"/>
      <c r="D717" s="43"/>
      <c r="E717" s="43"/>
      <c r="F717" s="43"/>
      <c r="G717" s="43"/>
      <c r="H717" s="44"/>
      <c r="I717" s="44"/>
      <c r="J717" s="44"/>
    </row>
    <row r="718" spans="1:10" ht="18">
      <c r="A718" s="42"/>
      <c r="B718" s="43"/>
      <c r="C718" s="43"/>
      <c r="D718" s="43"/>
      <c r="E718" s="43"/>
      <c r="F718" s="43"/>
      <c r="G718" s="43"/>
      <c r="H718" s="44"/>
      <c r="I718" s="44"/>
      <c r="J718" s="44"/>
    </row>
    <row r="719" spans="1:10" ht="18">
      <c r="A719" s="42"/>
      <c r="B719" s="43"/>
      <c r="C719" s="43"/>
      <c r="D719" s="43"/>
      <c r="E719" s="43"/>
      <c r="F719" s="43"/>
      <c r="G719" s="43"/>
      <c r="H719" s="44"/>
      <c r="I719" s="44"/>
      <c r="J719" s="44"/>
    </row>
    <row r="720" spans="1:10" ht="18">
      <c r="A720" s="42"/>
      <c r="B720" s="43"/>
      <c r="C720" s="43"/>
      <c r="D720" s="43"/>
      <c r="E720" s="43"/>
      <c r="F720" s="43"/>
      <c r="G720" s="43"/>
      <c r="H720" s="44"/>
      <c r="I720" s="44"/>
      <c r="J720" s="44"/>
    </row>
    <row r="721" spans="1:10" ht="18">
      <c r="A721" s="42"/>
      <c r="B721" s="43"/>
      <c r="C721" s="43"/>
      <c r="D721" s="43"/>
      <c r="E721" s="43"/>
      <c r="F721" s="43"/>
      <c r="G721" s="43"/>
      <c r="H721" s="44"/>
      <c r="I721" s="44"/>
      <c r="J721" s="44"/>
    </row>
    <row r="722" spans="1:10" ht="18">
      <c r="A722" s="42"/>
      <c r="B722" s="43"/>
      <c r="C722" s="43"/>
      <c r="D722" s="43"/>
      <c r="E722" s="43"/>
      <c r="F722" s="43"/>
      <c r="G722" s="43"/>
      <c r="H722" s="44"/>
      <c r="I722" s="44"/>
      <c r="J722" s="44"/>
    </row>
    <row r="723" spans="1:10" ht="18">
      <c r="A723" s="42"/>
      <c r="B723" s="43"/>
      <c r="C723" s="43"/>
      <c r="D723" s="43"/>
      <c r="E723" s="43"/>
      <c r="F723" s="43"/>
      <c r="G723" s="43"/>
      <c r="H723" s="44"/>
      <c r="I723" s="44"/>
      <c r="J723" s="44"/>
    </row>
    <row r="724" spans="1:10" ht="18">
      <c r="A724" s="46"/>
      <c r="B724" s="47"/>
      <c r="C724" s="47"/>
      <c r="D724" s="47"/>
      <c r="E724" s="47"/>
      <c r="F724" s="47"/>
      <c r="G724" s="47"/>
      <c r="H724" s="44"/>
      <c r="I724" s="44"/>
      <c r="J724" s="44"/>
    </row>
    <row r="725" spans="1:10" ht="18">
      <c r="A725" s="46"/>
      <c r="B725" s="47"/>
      <c r="C725" s="47"/>
      <c r="D725" s="47"/>
      <c r="E725" s="47"/>
      <c r="F725" s="47"/>
      <c r="G725" s="47"/>
      <c r="H725" s="44"/>
      <c r="I725" s="44"/>
      <c r="J725" s="44"/>
    </row>
    <row r="726" spans="1:10" ht="18">
      <c r="A726" s="46"/>
      <c r="B726" s="47"/>
      <c r="C726" s="47"/>
      <c r="D726" s="47"/>
      <c r="E726" s="47"/>
      <c r="F726" s="47"/>
      <c r="G726" s="47"/>
      <c r="H726" s="44"/>
      <c r="I726" s="44"/>
      <c r="J726" s="44"/>
    </row>
    <row r="727" spans="1:10" ht="18">
      <c r="A727" s="46"/>
      <c r="B727" s="47"/>
      <c r="C727" s="47"/>
      <c r="D727" s="47"/>
      <c r="E727" s="47"/>
      <c r="F727" s="47"/>
      <c r="G727" s="47"/>
      <c r="H727" s="44"/>
      <c r="I727" s="44"/>
      <c r="J727" s="44"/>
    </row>
    <row r="728" spans="1:10" ht="18">
      <c r="A728" s="46"/>
      <c r="B728" s="47"/>
      <c r="C728" s="47"/>
      <c r="D728" s="47"/>
      <c r="E728" s="47"/>
      <c r="F728" s="47"/>
      <c r="G728" s="47"/>
      <c r="H728" s="44"/>
      <c r="I728" s="44"/>
      <c r="J728" s="44"/>
    </row>
    <row r="729" spans="1:10" ht="18">
      <c r="A729" s="46"/>
      <c r="B729" s="47"/>
      <c r="C729" s="47"/>
      <c r="D729" s="47"/>
      <c r="E729" s="47"/>
      <c r="F729" s="47"/>
      <c r="G729" s="47"/>
      <c r="H729" s="44"/>
      <c r="I729" s="44"/>
      <c r="J729" s="44"/>
    </row>
    <row r="730" spans="1:10" ht="18">
      <c r="A730" s="46"/>
      <c r="B730" s="47"/>
      <c r="C730" s="47"/>
      <c r="D730" s="47"/>
      <c r="E730" s="47"/>
      <c r="F730" s="47"/>
      <c r="G730" s="47"/>
      <c r="H730" s="44"/>
      <c r="I730" s="44"/>
      <c r="J730" s="44"/>
    </row>
    <row r="731" spans="1:10" ht="18">
      <c r="A731" s="46"/>
      <c r="B731" s="47"/>
      <c r="C731" s="47"/>
      <c r="D731" s="47"/>
      <c r="E731" s="47"/>
      <c r="F731" s="47"/>
      <c r="G731" s="47"/>
      <c r="H731" s="44"/>
      <c r="I731" s="44"/>
      <c r="J731" s="44"/>
    </row>
    <row r="732" spans="1:10" ht="18">
      <c r="A732" s="46"/>
      <c r="B732" s="47"/>
      <c r="C732" s="47"/>
      <c r="D732" s="47"/>
      <c r="E732" s="47"/>
      <c r="F732" s="47"/>
      <c r="G732" s="47"/>
      <c r="H732" s="44"/>
      <c r="I732" s="44"/>
      <c r="J732" s="44"/>
    </row>
    <row r="733" spans="1:10" ht="18">
      <c r="A733" s="46"/>
      <c r="B733" s="47"/>
      <c r="C733" s="47"/>
      <c r="D733" s="47"/>
      <c r="E733" s="47"/>
      <c r="F733" s="47"/>
      <c r="G733" s="47"/>
      <c r="H733" s="44"/>
      <c r="I733" s="44"/>
      <c r="J733" s="44"/>
    </row>
    <row r="734" spans="1:10" ht="18">
      <c r="A734" s="46"/>
      <c r="B734" s="47"/>
      <c r="C734" s="47"/>
      <c r="D734" s="47"/>
      <c r="E734" s="47"/>
      <c r="F734" s="47"/>
      <c r="G734" s="47"/>
      <c r="H734" s="44"/>
      <c r="I734" s="44"/>
      <c r="J734" s="44"/>
    </row>
    <row r="735" spans="1:10" ht="18">
      <c r="A735" s="46"/>
      <c r="B735" s="47"/>
      <c r="C735" s="47"/>
      <c r="D735" s="47"/>
      <c r="E735" s="47"/>
      <c r="F735" s="47"/>
      <c r="G735" s="47"/>
      <c r="H735" s="44"/>
      <c r="I735" s="44"/>
      <c r="J735" s="44"/>
    </row>
    <row r="736" spans="1:10" ht="18">
      <c r="A736" s="46"/>
      <c r="B736" s="47"/>
      <c r="C736" s="47"/>
      <c r="D736" s="47"/>
      <c r="E736" s="47"/>
      <c r="F736" s="47"/>
      <c r="G736" s="47"/>
      <c r="H736" s="44"/>
      <c r="I736" s="44"/>
      <c r="J736" s="44"/>
    </row>
    <row r="737" spans="1:10" ht="18">
      <c r="A737" s="46"/>
      <c r="B737" s="47"/>
      <c r="C737" s="47"/>
      <c r="D737" s="47"/>
      <c r="E737" s="47"/>
      <c r="F737" s="47"/>
      <c r="G737" s="47"/>
      <c r="H737" s="44"/>
      <c r="I737" s="44"/>
      <c r="J737" s="44"/>
    </row>
    <row r="738" spans="1:10" ht="18">
      <c r="A738" s="46"/>
      <c r="B738" s="47"/>
      <c r="C738" s="47"/>
      <c r="D738" s="47"/>
      <c r="E738" s="47"/>
      <c r="F738" s="47"/>
      <c r="G738" s="47"/>
      <c r="H738" s="44"/>
      <c r="I738" s="44"/>
      <c r="J738" s="44"/>
    </row>
    <row r="739" spans="1:10" ht="18">
      <c r="A739" s="46"/>
      <c r="B739" s="47"/>
      <c r="C739" s="47"/>
      <c r="D739" s="47"/>
      <c r="E739" s="47"/>
      <c r="F739" s="47"/>
      <c r="G739" s="47"/>
      <c r="H739" s="44"/>
      <c r="I739" s="44"/>
      <c r="J739" s="44"/>
    </row>
    <row r="740" spans="1:10" ht="18">
      <c r="A740" s="46"/>
      <c r="B740" s="47"/>
      <c r="C740" s="47"/>
      <c r="D740" s="47"/>
      <c r="E740" s="47"/>
      <c r="F740" s="47"/>
      <c r="G740" s="47"/>
      <c r="H740" s="44"/>
      <c r="I740" s="44"/>
      <c r="J740" s="44"/>
    </row>
    <row r="741" spans="1:10" ht="18">
      <c r="A741" s="46"/>
      <c r="B741" s="47"/>
      <c r="C741" s="47"/>
      <c r="D741" s="47"/>
      <c r="E741" s="47"/>
      <c r="F741" s="47"/>
      <c r="G741" s="47"/>
      <c r="H741" s="44"/>
      <c r="I741" s="44"/>
      <c r="J741" s="44"/>
    </row>
    <row r="742" spans="1:10" ht="18">
      <c r="A742" s="46"/>
      <c r="B742" s="47"/>
      <c r="C742" s="47"/>
      <c r="D742" s="47"/>
      <c r="E742" s="47"/>
      <c r="F742" s="47"/>
      <c r="G742" s="47"/>
      <c r="H742" s="44"/>
      <c r="I742" s="44"/>
      <c r="J742" s="44"/>
    </row>
    <row r="743" spans="1:10" ht="18">
      <c r="A743" s="46"/>
      <c r="B743" s="47"/>
      <c r="C743" s="47"/>
      <c r="D743" s="47"/>
      <c r="E743" s="47"/>
      <c r="F743" s="47"/>
      <c r="G743" s="47"/>
      <c r="H743" s="44"/>
      <c r="I743" s="44"/>
      <c r="J743" s="44"/>
    </row>
    <row r="744" spans="1:10" ht="18">
      <c r="A744" s="46"/>
      <c r="B744" s="47"/>
      <c r="C744" s="47"/>
      <c r="D744" s="47"/>
      <c r="E744" s="47"/>
      <c r="F744" s="47"/>
      <c r="G744" s="47"/>
      <c r="H744" s="44"/>
      <c r="I744" s="44"/>
      <c r="J744" s="44"/>
    </row>
    <row r="745" spans="1:10" ht="18">
      <c r="A745" s="46"/>
      <c r="B745" s="47"/>
      <c r="C745" s="47"/>
      <c r="D745" s="47"/>
      <c r="E745" s="47"/>
      <c r="F745" s="47"/>
      <c r="G745" s="47"/>
      <c r="H745" s="44"/>
      <c r="I745" s="44"/>
      <c r="J745" s="44"/>
    </row>
    <row r="746" spans="1:10" ht="18">
      <c r="A746" s="46"/>
      <c r="B746" s="47"/>
      <c r="C746" s="47"/>
      <c r="D746" s="47"/>
      <c r="E746" s="47"/>
      <c r="F746" s="47"/>
      <c r="G746" s="47"/>
      <c r="H746" s="44"/>
      <c r="I746" s="44"/>
      <c r="J746" s="44"/>
    </row>
    <row r="747" spans="1:10" ht="18">
      <c r="A747" s="46"/>
      <c r="B747" s="47"/>
      <c r="C747" s="47"/>
      <c r="D747" s="47"/>
      <c r="E747" s="47"/>
      <c r="F747" s="47"/>
      <c r="G747" s="47"/>
      <c r="H747" s="44"/>
      <c r="I747" s="44"/>
      <c r="J747" s="44"/>
    </row>
    <row r="748" spans="1:10" ht="18">
      <c r="A748" s="46"/>
      <c r="B748" s="47"/>
      <c r="C748" s="47"/>
      <c r="D748" s="47"/>
      <c r="E748" s="47"/>
      <c r="F748" s="47"/>
      <c r="G748" s="47"/>
      <c r="H748" s="44"/>
      <c r="I748" s="44"/>
      <c r="J748" s="44"/>
    </row>
    <row r="749" spans="1:10" ht="18">
      <c r="A749" s="46"/>
      <c r="B749" s="47"/>
      <c r="C749" s="47"/>
      <c r="D749" s="47"/>
      <c r="E749" s="47"/>
      <c r="F749" s="47"/>
      <c r="G749" s="47"/>
      <c r="H749" s="44"/>
      <c r="I749" s="44"/>
      <c r="J749" s="44"/>
    </row>
    <row r="750" spans="1:10" ht="18">
      <c r="A750" s="46"/>
      <c r="B750" s="47"/>
      <c r="C750" s="47"/>
      <c r="D750" s="47"/>
      <c r="E750" s="47"/>
      <c r="F750" s="47"/>
      <c r="G750" s="47"/>
      <c r="H750" s="44"/>
      <c r="I750" s="44"/>
      <c r="J750" s="44"/>
    </row>
    <row r="751" spans="1:10" ht="18">
      <c r="A751" s="46"/>
      <c r="B751" s="47"/>
      <c r="C751" s="47"/>
      <c r="D751" s="47"/>
      <c r="E751" s="47"/>
      <c r="F751" s="47"/>
      <c r="G751" s="47"/>
      <c r="H751" s="44"/>
      <c r="I751" s="44"/>
      <c r="J751" s="44"/>
    </row>
    <row r="752" spans="1:10" ht="18">
      <c r="A752" s="46"/>
      <c r="B752" s="47"/>
      <c r="C752" s="47"/>
      <c r="D752" s="47"/>
      <c r="E752" s="47"/>
      <c r="F752" s="47"/>
      <c r="G752" s="47"/>
      <c r="H752" s="44"/>
      <c r="I752" s="44"/>
      <c r="J752" s="44"/>
    </row>
    <row r="753" spans="1:10" ht="18">
      <c r="A753" s="46"/>
      <c r="B753" s="47"/>
      <c r="C753" s="47"/>
      <c r="D753" s="47"/>
      <c r="E753" s="47"/>
      <c r="F753" s="47"/>
      <c r="G753" s="47"/>
      <c r="H753" s="44"/>
      <c r="I753" s="44"/>
      <c r="J753" s="44"/>
    </row>
    <row r="754" spans="1:10" ht="18">
      <c r="A754" s="46"/>
      <c r="B754" s="47"/>
      <c r="C754" s="47"/>
      <c r="D754" s="47"/>
      <c r="E754" s="47"/>
      <c r="F754" s="47"/>
      <c r="G754" s="47"/>
      <c r="H754" s="44"/>
      <c r="I754" s="44"/>
      <c r="J754" s="44"/>
    </row>
    <row r="755" spans="1:10" ht="18">
      <c r="A755" s="46"/>
      <c r="B755" s="47"/>
      <c r="C755" s="47"/>
      <c r="D755" s="47"/>
      <c r="E755" s="47"/>
      <c r="F755" s="47"/>
      <c r="G755" s="47"/>
      <c r="H755" s="44"/>
      <c r="I755" s="44"/>
      <c r="J755" s="44"/>
    </row>
    <row r="756" spans="1:10" ht="18">
      <c r="A756" s="46"/>
      <c r="B756" s="47"/>
      <c r="C756" s="47"/>
      <c r="D756" s="47"/>
      <c r="E756" s="47"/>
      <c r="F756" s="47"/>
      <c r="G756" s="47"/>
      <c r="H756" s="44"/>
      <c r="I756" s="44"/>
      <c r="J756" s="44"/>
    </row>
    <row r="757" spans="1:10" ht="18">
      <c r="A757" s="46"/>
      <c r="B757" s="47"/>
      <c r="C757" s="47"/>
      <c r="D757" s="47"/>
      <c r="E757" s="47"/>
      <c r="F757" s="47"/>
      <c r="G757" s="47"/>
      <c r="H757" s="44"/>
      <c r="I757" s="44"/>
      <c r="J757" s="44"/>
    </row>
    <row r="758" spans="1:10" ht="18">
      <c r="A758" s="46"/>
      <c r="B758" s="47"/>
      <c r="C758" s="47"/>
      <c r="D758" s="47"/>
      <c r="E758" s="47"/>
      <c r="F758" s="47"/>
      <c r="G758" s="47"/>
      <c r="H758" s="44"/>
      <c r="I758" s="44"/>
      <c r="J758" s="44"/>
    </row>
    <row r="759" spans="1:10" ht="18">
      <c r="A759" s="46"/>
      <c r="B759" s="47"/>
      <c r="C759" s="47"/>
      <c r="D759" s="47"/>
      <c r="E759" s="47"/>
      <c r="F759" s="47"/>
      <c r="G759" s="47"/>
      <c r="H759" s="44"/>
      <c r="I759" s="44"/>
      <c r="J759" s="44"/>
    </row>
    <row r="760" spans="1:10" ht="18">
      <c r="A760" s="46"/>
      <c r="B760" s="47"/>
      <c r="C760" s="47"/>
      <c r="D760" s="47"/>
      <c r="E760" s="47"/>
      <c r="F760" s="47"/>
      <c r="G760" s="47"/>
      <c r="H760" s="44"/>
      <c r="I760" s="44"/>
      <c r="J760" s="44"/>
    </row>
    <row r="761" spans="1:10" ht="18">
      <c r="A761" s="46"/>
      <c r="B761" s="47"/>
      <c r="C761" s="47"/>
      <c r="D761" s="47"/>
      <c r="E761" s="47"/>
      <c r="F761" s="47"/>
      <c r="G761" s="47"/>
      <c r="H761" s="44"/>
      <c r="I761" s="44"/>
      <c r="J761" s="44"/>
    </row>
    <row r="762" spans="1:10" ht="18">
      <c r="A762" s="46"/>
      <c r="B762" s="47"/>
      <c r="C762" s="47"/>
      <c r="D762" s="47"/>
      <c r="E762" s="47"/>
      <c r="F762" s="47"/>
      <c r="G762" s="47"/>
      <c r="H762" s="44"/>
      <c r="I762" s="44"/>
      <c r="J762" s="44"/>
    </row>
    <row r="763" spans="1:10" ht="18">
      <c r="A763" s="46"/>
      <c r="B763" s="47"/>
      <c r="C763" s="47"/>
      <c r="D763" s="47"/>
      <c r="E763" s="47"/>
      <c r="F763" s="47"/>
      <c r="G763" s="47"/>
      <c r="H763" s="44"/>
      <c r="I763" s="44"/>
      <c r="J763" s="44"/>
    </row>
    <row r="764" spans="1:10" ht="18">
      <c r="A764" s="46"/>
      <c r="B764" s="47"/>
      <c r="C764" s="47"/>
      <c r="D764" s="47"/>
      <c r="E764" s="47"/>
      <c r="F764" s="47"/>
      <c r="G764" s="47"/>
      <c r="H764" s="44"/>
      <c r="I764" s="44"/>
      <c r="J764" s="44"/>
    </row>
    <row r="765" spans="1:10" ht="18">
      <c r="A765" s="46"/>
      <c r="B765" s="47"/>
      <c r="C765" s="47"/>
      <c r="D765" s="47"/>
      <c r="E765" s="47"/>
      <c r="F765" s="47"/>
      <c r="G765" s="47"/>
      <c r="H765" s="44"/>
      <c r="I765" s="44"/>
      <c r="J765" s="44"/>
    </row>
    <row r="766" spans="1:10" ht="18">
      <c r="A766" s="46"/>
      <c r="B766" s="47"/>
      <c r="C766" s="47"/>
      <c r="D766" s="47"/>
      <c r="E766" s="47"/>
      <c r="F766" s="47"/>
      <c r="G766" s="47"/>
      <c r="H766" s="44"/>
      <c r="I766" s="44"/>
      <c r="J766" s="44"/>
    </row>
    <row r="767" spans="1:10" ht="18">
      <c r="A767" s="46"/>
      <c r="B767" s="47"/>
      <c r="C767" s="47"/>
      <c r="D767" s="47"/>
      <c r="E767" s="47"/>
      <c r="F767" s="47"/>
      <c r="G767" s="47"/>
      <c r="H767" s="44"/>
      <c r="I767" s="44"/>
      <c r="J767" s="44"/>
    </row>
    <row r="768" spans="1:10" ht="18">
      <c r="A768" s="46"/>
      <c r="B768" s="47"/>
      <c r="C768" s="47"/>
      <c r="D768" s="47"/>
      <c r="E768" s="47"/>
      <c r="F768" s="47"/>
      <c r="G768" s="47"/>
      <c r="H768" s="44"/>
      <c r="I768" s="44"/>
      <c r="J768" s="44"/>
    </row>
    <row r="769" spans="1:10" ht="18">
      <c r="A769" s="46"/>
      <c r="B769" s="47"/>
      <c r="C769" s="47"/>
      <c r="D769" s="47"/>
      <c r="E769" s="47"/>
      <c r="F769" s="47"/>
      <c r="G769" s="47"/>
      <c r="H769" s="44"/>
      <c r="I769" s="44"/>
      <c r="J769" s="44"/>
    </row>
    <row r="770" spans="1:10" ht="18">
      <c r="A770" s="46"/>
      <c r="B770" s="47"/>
      <c r="C770" s="47"/>
      <c r="D770" s="47"/>
      <c r="E770" s="47"/>
      <c r="F770" s="47"/>
      <c r="G770" s="47"/>
      <c r="H770" s="44"/>
      <c r="I770" s="44"/>
      <c r="J770" s="44"/>
    </row>
    <row r="771" spans="1:10" ht="18">
      <c r="A771" s="46"/>
      <c r="B771" s="47"/>
      <c r="C771" s="47"/>
      <c r="D771" s="47"/>
      <c r="E771" s="47"/>
      <c r="F771" s="47"/>
      <c r="G771" s="47"/>
      <c r="H771" s="44"/>
      <c r="I771" s="44"/>
      <c r="J771" s="44"/>
    </row>
    <row r="772" spans="1:10" ht="18">
      <c r="A772" s="46"/>
      <c r="B772" s="47"/>
      <c r="C772" s="47"/>
      <c r="D772" s="47"/>
      <c r="E772" s="47"/>
      <c r="F772" s="47"/>
      <c r="G772" s="47"/>
      <c r="H772" s="44"/>
      <c r="I772" s="44"/>
      <c r="J772" s="44"/>
    </row>
    <row r="773" spans="1:10" ht="18">
      <c r="A773" s="46"/>
      <c r="B773" s="47"/>
      <c r="C773" s="47"/>
      <c r="D773" s="47"/>
      <c r="E773" s="47"/>
      <c r="F773" s="47"/>
      <c r="G773" s="47"/>
      <c r="H773" s="44"/>
      <c r="I773" s="44"/>
      <c r="J773" s="44"/>
    </row>
    <row r="774" spans="1:10" ht="18">
      <c r="A774" s="46"/>
      <c r="B774" s="47"/>
      <c r="C774" s="47"/>
      <c r="D774" s="47"/>
      <c r="E774" s="47"/>
      <c r="F774" s="47"/>
      <c r="G774" s="47"/>
      <c r="H774" s="44"/>
      <c r="I774" s="44"/>
      <c r="J774" s="44"/>
    </row>
    <row r="775" spans="1:10" ht="18">
      <c r="A775" s="46"/>
      <c r="B775" s="47"/>
      <c r="C775" s="47"/>
      <c r="D775" s="47"/>
      <c r="E775" s="47"/>
      <c r="F775" s="47"/>
      <c r="G775" s="47"/>
      <c r="H775" s="44"/>
      <c r="I775" s="44"/>
      <c r="J775" s="44"/>
    </row>
    <row r="776" spans="1:10" ht="18">
      <c r="A776" s="46"/>
      <c r="B776" s="47"/>
      <c r="C776" s="47"/>
      <c r="D776" s="47"/>
      <c r="E776" s="47"/>
      <c r="F776" s="47"/>
      <c r="G776" s="47"/>
      <c r="H776" s="44"/>
      <c r="I776" s="44"/>
      <c r="J776" s="44"/>
    </row>
    <row r="777" spans="1:10" ht="18">
      <c r="A777" s="46"/>
      <c r="B777" s="47"/>
      <c r="C777" s="47"/>
      <c r="D777" s="47"/>
      <c r="E777" s="47"/>
      <c r="F777" s="47"/>
      <c r="G777" s="47"/>
      <c r="H777" s="44"/>
      <c r="I777" s="44"/>
      <c r="J777" s="44"/>
    </row>
    <row r="778" spans="1:10" ht="18">
      <c r="A778" s="46"/>
      <c r="B778" s="47"/>
      <c r="C778" s="47"/>
      <c r="D778" s="47"/>
      <c r="E778" s="47"/>
      <c r="F778" s="47"/>
      <c r="G778" s="47"/>
      <c r="H778" s="44"/>
      <c r="I778" s="44"/>
      <c r="J778" s="44"/>
    </row>
    <row r="779" spans="1:10" ht="18">
      <c r="A779" s="46"/>
      <c r="B779" s="47"/>
      <c r="C779" s="47"/>
      <c r="D779" s="47"/>
      <c r="E779" s="47"/>
      <c r="F779" s="47"/>
      <c r="G779" s="47"/>
      <c r="H779" s="44"/>
      <c r="I779" s="44"/>
      <c r="J779" s="44"/>
    </row>
    <row r="780" spans="1:10" ht="18">
      <c r="A780" s="46"/>
      <c r="B780" s="47"/>
      <c r="C780" s="47"/>
      <c r="D780" s="47"/>
      <c r="E780" s="47"/>
      <c r="F780" s="47"/>
      <c r="G780" s="47"/>
      <c r="H780" s="44"/>
      <c r="I780" s="44"/>
      <c r="J780" s="44"/>
    </row>
    <row r="781" spans="1:10" ht="18">
      <c r="A781" s="46"/>
      <c r="B781" s="47"/>
      <c r="C781" s="47"/>
      <c r="D781" s="47"/>
      <c r="E781" s="47"/>
      <c r="F781" s="47"/>
      <c r="G781" s="47"/>
      <c r="H781" s="44"/>
      <c r="I781" s="44"/>
      <c r="J781" s="44"/>
    </row>
    <row r="782" spans="1:10" ht="18">
      <c r="A782" s="46"/>
      <c r="B782" s="47"/>
      <c r="C782" s="47"/>
      <c r="D782" s="47"/>
      <c r="E782" s="47"/>
      <c r="F782" s="47"/>
      <c r="G782" s="47"/>
      <c r="H782" s="44"/>
      <c r="I782" s="44"/>
      <c r="J782" s="44"/>
    </row>
    <row r="783" spans="1:10" ht="18">
      <c r="A783" s="46"/>
      <c r="B783" s="47"/>
      <c r="C783" s="47"/>
      <c r="D783" s="47"/>
      <c r="E783" s="47"/>
      <c r="F783" s="47"/>
      <c r="G783" s="47"/>
      <c r="H783" s="44"/>
      <c r="I783" s="44"/>
      <c r="J783" s="44"/>
    </row>
    <row r="784" spans="1:10" ht="18">
      <c r="A784" s="46"/>
      <c r="B784" s="47"/>
      <c r="C784" s="47"/>
      <c r="D784" s="47"/>
      <c r="E784" s="47"/>
      <c r="F784" s="47"/>
      <c r="G784" s="47"/>
      <c r="H784" s="44"/>
      <c r="I784" s="44"/>
      <c r="J784" s="44"/>
    </row>
    <row r="785" spans="1:10" ht="18">
      <c r="A785" s="46"/>
      <c r="B785" s="47"/>
      <c r="C785" s="47"/>
      <c r="D785" s="47"/>
      <c r="E785" s="47"/>
      <c r="F785" s="47"/>
      <c r="G785" s="47"/>
      <c r="H785" s="44"/>
      <c r="I785" s="44"/>
      <c r="J785" s="44"/>
    </row>
    <row r="786" spans="1:10" ht="18">
      <c r="A786" s="46"/>
      <c r="B786" s="47"/>
      <c r="C786" s="47"/>
      <c r="D786" s="47"/>
      <c r="E786" s="47"/>
      <c r="F786" s="47"/>
      <c r="G786" s="47"/>
      <c r="H786" s="44"/>
      <c r="I786" s="44"/>
      <c r="J786" s="44"/>
    </row>
    <row r="787" spans="1:10" ht="18">
      <c r="A787" s="46"/>
      <c r="B787" s="47"/>
      <c r="C787" s="47"/>
      <c r="D787" s="47"/>
      <c r="E787" s="47"/>
      <c r="F787" s="47"/>
      <c r="G787" s="47"/>
      <c r="H787" s="44"/>
      <c r="I787" s="44"/>
      <c r="J787" s="44"/>
    </row>
    <row r="788" spans="1:10" ht="18">
      <c r="A788" s="46"/>
      <c r="B788" s="47"/>
      <c r="C788" s="47"/>
      <c r="D788" s="47"/>
      <c r="E788" s="47"/>
      <c r="F788" s="47"/>
      <c r="G788" s="47"/>
      <c r="H788" s="44"/>
      <c r="I788" s="44"/>
      <c r="J788" s="44"/>
    </row>
    <row r="789" spans="1:10" ht="18">
      <c r="A789" s="46"/>
      <c r="B789" s="47"/>
      <c r="C789" s="47"/>
      <c r="D789" s="47"/>
      <c r="E789" s="47"/>
      <c r="F789" s="47"/>
      <c r="G789" s="47"/>
      <c r="H789" s="44"/>
      <c r="I789" s="44"/>
      <c r="J789" s="44"/>
    </row>
    <row r="790" spans="1:10" ht="18">
      <c r="A790" s="46"/>
      <c r="B790" s="47"/>
      <c r="C790" s="47"/>
      <c r="D790" s="47"/>
      <c r="E790" s="47"/>
      <c r="F790" s="47"/>
      <c r="G790" s="47"/>
      <c r="H790" s="44"/>
      <c r="I790" s="44"/>
      <c r="J790" s="44"/>
    </row>
    <row r="791" spans="1:10" ht="18">
      <c r="A791" s="46"/>
      <c r="B791" s="47"/>
      <c r="C791" s="47"/>
      <c r="D791" s="47"/>
      <c r="E791" s="47"/>
      <c r="F791" s="47"/>
      <c r="G791" s="47"/>
      <c r="H791" s="44"/>
      <c r="I791" s="44"/>
      <c r="J791" s="44"/>
    </row>
    <row r="792" spans="1:10" ht="18">
      <c r="A792" s="46"/>
      <c r="B792" s="47"/>
      <c r="C792" s="47"/>
      <c r="D792" s="47"/>
      <c r="E792" s="47"/>
      <c r="F792" s="47"/>
      <c r="G792" s="47"/>
      <c r="H792" s="44"/>
      <c r="I792" s="44"/>
      <c r="J792" s="44"/>
    </row>
    <row r="793" spans="1:10" ht="18">
      <c r="A793" s="46"/>
      <c r="B793" s="47"/>
      <c r="C793" s="47"/>
      <c r="D793" s="47"/>
      <c r="E793" s="47"/>
      <c r="F793" s="47"/>
      <c r="G793" s="47"/>
      <c r="H793" s="44"/>
      <c r="I793" s="44"/>
      <c r="J793" s="44"/>
    </row>
    <row r="794" spans="1:10" ht="18">
      <c r="A794" s="46"/>
      <c r="B794" s="47"/>
      <c r="C794" s="47"/>
      <c r="D794" s="47"/>
      <c r="E794" s="47"/>
      <c r="F794" s="47"/>
      <c r="G794" s="47"/>
      <c r="H794" s="44"/>
      <c r="I794" s="44"/>
      <c r="J794" s="44"/>
    </row>
    <row r="795" spans="1:10" ht="18">
      <c r="A795" s="46"/>
      <c r="B795" s="47"/>
      <c r="C795" s="47"/>
      <c r="D795" s="47"/>
      <c r="E795" s="47"/>
      <c r="F795" s="47"/>
      <c r="G795" s="47"/>
      <c r="H795" s="44"/>
      <c r="I795" s="44"/>
      <c r="J795" s="44"/>
    </row>
    <row r="796" spans="1:10" ht="18">
      <c r="A796" s="46"/>
      <c r="B796" s="47"/>
      <c r="C796" s="47"/>
      <c r="D796" s="47"/>
      <c r="E796" s="47"/>
      <c r="F796" s="47"/>
      <c r="G796" s="47"/>
      <c r="H796" s="44"/>
      <c r="I796" s="44"/>
      <c r="J796" s="44"/>
    </row>
    <row r="797" spans="1:10" ht="18">
      <c r="A797" s="46"/>
      <c r="B797" s="47"/>
      <c r="C797" s="47"/>
      <c r="D797" s="47"/>
      <c r="E797" s="47"/>
      <c r="F797" s="47"/>
      <c r="G797" s="47"/>
      <c r="H797" s="44"/>
      <c r="I797" s="44"/>
      <c r="J797" s="44"/>
    </row>
    <row r="798" spans="1:10" ht="18">
      <c r="A798" s="46"/>
      <c r="B798" s="47"/>
      <c r="C798" s="47"/>
      <c r="D798" s="47"/>
      <c r="E798" s="47"/>
      <c r="F798" s="47"/>
      <c r="G798" s="47"/>
      <c r="H798" s="44"/>
      <c r="I798" s="44"/>
      <c r="J798" s="44"/>
    </row>
    <row r="799" spans="1:10" ht="18">
      <c r="A799" s="46"/>
      <c r="B799" s="47"/>
      <c r="C799" s="47"/>
      <c r="D799" s="47"/>
      <c r="E799" s="47"/>
      <c r="F799" s="47"/>
      <c r="G799" s="47"/>
      <c r="H799" s="44"/>
      <c r="I799" s="44"/>
      <c r="J799" s="44"/>
    </row>
    <row r="800" spans="1:10" ht="18">
      <c r="A800" s="46"/>
      <c r="B800" s="47"/>
      <c r="C800" s="47"/>
      <c r="D800" s="47"/>
      <c r="E800" s="47"/>
      <c r="F800" s="47"/>
      <c r="G800" s="47"/>
      <c r="H800" s="44"/>
      <c r="I800" s="44"/>
      <c r="J800" s="44"/>
    </row>
    <row r="801" spans="1:10" ht="18">
      <c r="A801" s="46"/>
      <c r="B801" s="47"/>
      <c r="C801" s="47"/>
      <c r="D801" s="47"/>
      <c r="E801" s="47"/>
      <c r="F801" s="47"/>
      <c r="G801" s="47"/>
      <c r="H801" s="44"/>
      <c r="I801" s="44"/>
      <c r="J801" s="44"/>
    </row>
    <row r="802" spans="1:10" ht="18">
      <c r="A802" s="46"/>
      <c r="B802" s="47"/>
      <c r="C802" s="47"/>
      <c r="D802" s="47"/>
      <c r="E802" s="47"/>
      <c r="F802" s="47"/>
      <c r="G802" s="47"/>
      <c r="H802" s="44"/>
      <c r="I802" s="44"/>
      <c r="J802" s="44"/>
    </row>
    <row r="803" spans="1:10" ht="18">
      <c r="A803" s="46"/>
      <c r="B803" s="47"/>
      <c r="C803" s="47"/>
      <c r="D803" s="47"/>
      <c r="E803" s="47"/>
      <c r="F803" s="47"/>
      <c r="G803" s="47"/>
      <c r="H803" s="44"/>
      <c r="I803" s="44"/>
      <c r="J803" s="44"/>
    </row>
    <row r="804" spans="1:10" ht="18">
      <c r="A804" s="46"/>
      <c r="B804" s="47"/>
      <c r="C804" s="47"/>
      <c r="D804" s="47"/>
      <c r="E804" s="47"/>
      <c r="F804" s="47"/>
      <c r="G804" s="47"/>
      <c r="H804" s="44"/>
      <c r="I804" s="44"/>
      <c r="J804" s="44"/>
    </row>
    <row r="805" spans="1:10" ht="18">
      <c r="A805" s="46"/>
      <c r="B805" s="47"/>
      <c r="C805" s="47"/>
      <c r="D805" s="47"/>
      <c r="E805" s="47"/>
      <c r="F805" s="47"/>
      <c r="G805" s="47"/>
      <c r="H805" s="44"/>
      <c r="I805" s="44"/>
      <c r="J805" s="44"/>
    </row>
    <row r="806" spans="1:10" ht="18">
      <c r="A806" s="46"/>
      <c r="B806" s="47"/>
      <c r="C806" s="47"/>
      <c r="D806" s="47"/>
      <c r="E806" s="47"/>
      <c r="F806" s="47"/>
      <c r="G806" s="47"/>
      <c r="H806" s="44"/>
      <c r="I806" s="44"/>
      <c r="J806" s="44"/>
    </row>
    <row r="807" spans="1:10" ht="18">
      <c r="A807" s="46"/>
      <c r="B807" s="47"/>
      <c r="C807" s="47"/>
      <c r="D807" s="47"/>
      <c r="E807" s="47"/>
      <c r="F807" s="47"/>
      <c r="G807" s="47"/>
      <c r="H807" s="44"/>
      <c r="I807" s="44"/>
      <c r="J807" s="44"/>
    </row>
    <row r="808" spans="1:10" ht="18">
      <c r="A808" s="46"/>
      <c r="B808" s="47"/>
      <c r="C808" s="47"/>
      <c r="D808" s="47"/>
      <c r="E808" s="47"/>
      <c r="F808" s="47"/>
      <c r="G808" s="47"/>
      <c r="H808" s="44"/>
      <c r="I808" s="44"/>
      <c r="J808" s="44"/>
    </row>
    <row r="809" spans="1:10" ht="18">
      <c r="A809" s="46"/>
      <c r="B809" s="47"/>
      <c r="C809" s="47"/>
      <c r="D809" s="47"/>
      <c r="E809" s="47"/>
      <c r="F809" s="47"/>
      <c r="G809" s="47"/>
      <c r="H809" s="44"/>
      <c r="I809" s="44"/>
      <c r="J809" s="44"/>
    </row>
    <row r="810" spans="1:10" ht="18">
      <c r="A810" s="46"/>
      <c r="B810" s="47"/>
      <c r="C810" s="47"/>
      <c r="D810" s="47"/>
      <c r="E810" s="47"/>
      <c r="F810" s="47"/>
      <c r="G810" s="47"/>
      <c r="H810" s="44"/>
      <c r="I810" s="44"/>
      <c r="J810" s="44"/>
    </row>
    <row r="811" spans="1:10" ht="18">
      <c r="A811" s="46"/>
      <c r="B811" s="47"/>
      <c r="C811" s="47"/>
      <c r="D811" s="47"/>
      <c r="E811" s="47"/>
      <c r="F811" s="47"/>
      <c r="G811" s="47"/>
      <c r="H811" s="44"/>
      <c r="I811" s="44"/>
      <c r="J811" s="44"/>
    </row>
    <row r="812" spans="1:10" ht="18">
      <c r="A812" s="46"/>
      <c r="B812" s="47"/>
      <c r="C812" s="47"/>
      <c r="D812" s="47"/>
      <c r="E812" s="47"/>
      <c r="F812" s="47"/>
      <c r="G812" s="47"/>
      <c r="H812" s="44"/>
      <c r="I812" s="44"/>
      <c r="J812" s="44"/>
    </row>
    <row r="813" spans="1:10" ht="18">
      <c r="A813" s="46"/>
      <c r="B813" s="47"/>
      <c r="C813" s="47"/>
      <c r="D813" s="47"/>
      <c r="E813" s="47"/>
      <c r="F813" s="47"/>
      <c r="G813" s="47"/>
      <c r="H813" s="44"/>
      <c r="I813" s="44"/>
      <c r="J813" s="44"/>
    </row>
    <row r="814" spans="1:10" ht="18">
      <c r="A814" s="46"/>
      <c r="B814" s="47"/>
      <c r="C814" s="47"/>
      <c r="D814" s="47"/>
      <c r="E814" s="47"/>
      <c r="F814" s="47"/>
      <c r="G814" s="47"/>
      <c r="H814" s="44"/>
      <c r="I814" s="44"/>
      <c r="J814" s="44"/>
    </row>
    <row r="815" spans="1:10" ht="18">
      <c r="A815" s="46"/>
      <c r="B815" s="47"/>
      <c r="C815" s="47"/>
      <c r="D815" s="47"/>
      <c r="E815" s="47"/>
      <c r="F815" s="47"/>
      <c r="G815" s="47"/>
      <c r="H815" s="44"/>
      <c r="I815" s="44"/>
      <c r="J815" s="44"/>
    </row>
    <row r="816" spans="1:10" ht="18">
      <c r="A816" s="46"/>
      <c r="B816" s="47"/>
      <c r="C816" s="47"/>
      <c r="D816" s="47"/>
      <c r="E816" s="47"/>
      <c r="F816" s="47"/>
      <c r="G816" s="47"/>
      <c r="H816" s="44"/>
      <c r="I816" s="44"/>
      <c r="J816" s="44"/>
    </row>
    <row r="817" spans="1:10" ht="18">
      <c r="A817" s="46"/>
      <c r="B817" s="47"/>
      <c r="C817" s="47"/>
      <c r="D817" s="47"/>
      <c r="E817" s="47"/>
      <c r="F817" s="47"/>
      <c r="G817" s="47"/>
      <c r="H817" s="44"/>
      <c r="I817" s="44"/>
      <c r="J817" s="44"/>
    </row>
    <row r="818" spans="1:10" ht="18">
      <c r="A818" s="46"/>
      <c r="B818" s="47"/>
      <c r="C818" s="47"/>
      <c r="D818" s="47"/>
      <c r="E818" s="47"/>
      <c r="F818" s="47"/>
      <c r="G818" s="47"/>
      <c r="H818" s="44"/>
      <c r="I818" s="44"/>
      <c r="J818" s="44"/>
    </row>
    <row r="819" spans="1:10" ht="18">
      <c r="A819" s="46"/>
      <c r="B819" s="47"/>
      <c r="C819" s="47"/>
      <c r="D819" s="47"/>
      <c r="E819" s="47"/>
      <c r="F819" s="47"/>
      <c r="G819" s="47"/>
      <c r="H819" s="44"/>
      <c r="I819" s="44"/>
      <c r="J819" s="44"/>
    </row>
    <row r="820" spans="1:10" ht="18">
      <c r="A820" s="46"/>
      <c r="B820" s="47"/>
      <c r="C820" s="47"/>
      <c r="D820" s="47"/>
      <c r="E820" s="47"/>
      <c r="F820" s="47"/>
      <c r="G820" s="47"/>
      <c r="H820" s="44"/>
      <c r="I820" s="44"/>
      <c r="J820" s="44"/>
    </row>
    <row r="821" spans="1:10" ht="18">
      <c r="A821" s="46"/>
      <c r="B821" s="47"/>
      <c r="C821" s="47"/>
      <c r="D821" s="47"/>
      <c r="E821" s="47"/>
      <c r="F821" s="47"/>
      <c r="G821" s="47"/>
      <c r="H821" s="44"/>
      <c r="I821" s="44"/>
      <c r="J821" s="44"/>
    </row>
    <row r="822" spans="1:10" ht="18">
      <c r="A822" s="46"/>
      <c r="B822" s="47"/>
      <c r="C822" s="47"/>
      <c r="D822" s="47"/>
      <c r="E822" s="47"/>
      <c r="F822" s="47"/>
      <c r="G822" s="47"/>
      <c r="H822" s="44"/>
      <c r="I822" s="44"/>
      <c r="J822" s="44"/>
    </row>
    <row r="823" spans="1:10" ht="18">
      <c r="A823" s="46"/>
      <c r="B823" s="47"/>
      <c r="C823" s="47"/>
      <c r="D823" s="47"/>
      <c r="E823" s="47"/>
      <c r="F823" s="47"/>
      <c r="G823" s="47"/>
      <c r="H823" s="44"/>
      <c r="I823" s="44"/>
      <c r="J823" s="44"/>
    </row>
    <row r="824" spans="1:10" ht="18">
      <c r="A824" s="46"/>
      <c r="B824" s="47"/>
      <c r="C824" s="47"/>
      <c r="D824" s="47"/>
      <c r="E824" s="47"/>
      <c r="F824" s="47"/>
      <c r="G824" s="47"/>
      <c r="H824" s="44"/>
      <c r="I824" s="44"/>
      <c r="J824" s="44"/>
    </row>
    <row r="825" spans="1:10" ht="18">
      <c r="A825" s="46"/>
      <c r="B825" s="47"/>
      <c r="C825" s="47"/>
      <c r="D825" s="47"/>
      <c r="E825" s="47"/>
      <c r="F825" s="47"/>
      <c r="G825" s="47"/>
      <c r="H825" s="44"/>
      <c r="I825" s="44"/>
      <c r="J825" s="44"/>
    </row>
    <row r="826" spans="1:10" ht="18">
      <c r="A826" s="46"/>
      <c r="B826" s="47"/>
      <c r="C826" s="47"/>
      <c r="D826" s="47"/>
      <c r="E826" s="47"/>
      <c r="F826" s="47"/>
      <c r="G826" s="47"/>
      <c r="H826" s="44"/>
      <c r="I826" s="44"/>
      <c r="J826" s="44"/>
    </row>
    <row r="827" spans="1:10" ht="18">
      <c r="A827" s="46"/>
      <c r="B827" s="47"/>
      <c r="C827" s="47"/>
      <c r="D827" s="47"/>
      <c r="E827" s="47"/>
      <c r="F827" s="47"/>
      <c r="G827" s="47"/>
      <c r="H827" s="44"/>
      <c r="I827" s="44"/>
      <c r="J827" s="44"/>
    </row>
    <row r="828" spans="1:10" ht="18">
      <c r="A828" s="46"/>
      <c r="B828" s="47"/>
      <c r="C828" s="47"/>
      <c r="D828" s="47"/>
      <c r="E828" s="47"/>
      <c r="F828" s="47"/>
      <c r="G828" s="47"/>
      <c r="H828" s="44"/>
      <c r="I828" s="44"/>
      <c r="J828" s="44"/>
    </row>
    <row r="829" spans="1:10" ht="18">
      <c r="A829" s="46"/>
      <c r="B829" s="47"/>
      <c r="C829" s="47"/>
      <c r="D829" s="47"/>
      <c r="E829" s="47"/>
      <c r="F829" s="47"/>
      <c r="G829" s="47"/>
      <c r="H829" s="44"/>
      <c r="I829" s="44"/>
      <c r="J829" s="44"/>
    </row>
    <row r="830" spans="1:10" ht="18">
      <c r="A830" s="46"/>
      <c r="B830" s="47"/>
      <c r="C830" s="47"/>
      <c r="D830" s="47"/>
      <c r="E830" s="47"/>
      <c r="F830" s="47"/>
      <c r="G830" s="47"/>
      <c r="H830" s="44"/>
      <c r="I830" s="44"/>
      <c r="J830" s="44"/>
    </row>
    <row r="831" spans="1:10" ht="18">
      <c r="A831" s="46"/>
      <c r="B831" s="47"/>
      <c r="C831" s="47"/>
      <c r="D831" s="47"/>
      <c r="E831" s="47"/>
      <c r="F831" s="47"/>
      <c r="G831" s="47"/>
      <c r="H831" s="44"/>
      <c r="I831" s="44"/>
      <c r="J831" s="44"/>
    </row>
    <row r="832" spans="1:10" ht="18">
      <c r="A832" s="46"/>
      <c r="B832" s="47"/>
      <c r="C832" s="47"/>
      <c r="D832" s="47"/>
      <c r="E832" s="47"/>
      <c r="F832" s="47"/>
      <c r="G832" s="47"/>
      <c r="H832" s="44"/>
      <c r="I832" s="44"/>
      <c r="J832" s="44"/>
    </row>
    <row r="833" spans="1:10" ht="18">
      <c r="A833" s="46"/>
      <c r="B833" s="47"/>
      <c r="C833" s="47"/>
      <c r="D833" s="47"/>
      <c r="E833" s="47"/>
      <c r="F833" s="47"/>
      <c r="G833" s="47"/>
      <c r="H833" s="44"/>
      <c r="I833" s="44"/>
      <c r="J833" s="44"/>
    </row>
    <row r="834" spans="1:10" ht="18">
      <c r="A834" s="46"/>
      <c r="B834" s="47"/>
      <c r="C834" s="47"/>
      <c r="D834" s="47"/>
      <c r="E834" s="47"/>
      <c r="F834" s="47"/>
      <c r="G834" s="47"/>
      <c r="H834" s="44"/>
      <c r="I834" s="44"/>
      <c r="J834" s="44"/>
    </row>
    <row r="835" spans="1:10" ht="18">
      <c r="A835" s="46"/>
      <c r="B835" s="47"/>
      <c r="C835" s="47"/>
      <c r="D835" s="47"/>
      <c r="E835" s="47"/>
      <c r="F835" s="47"/>
      <c r="G835" s="47"/>
      <c r="H835" s="44"/>
      <c r="I835" s="44"/>
      <c r="J835" s="44"/>
    </row>
    <row r="836" spans="1:10" ht="18">
      <c r="A836" s="46"/>
      <c r="B836" s="47"/>
      <c r="C836" s="47"/>
      <c r="D836" s="47"/>
      <c r="E836" s="47"/>
      <c r="F836" s="47"/>
      <c r="G836" s="47"/>
      <c r="H836" s="44"/>
      <c r="I836" s="44"/>
      <c r="J836" s="44"/>
    </row>
    <row r="837" spans="1:10" ht="18">
      <c r="A837" s="46"/>
      <c r="B837" s="47"/>
      <c r="C837" s="47"/>
      <c r="D837" s="47"/>
      <c r="E837" s="47"/>
      <c r="F837" s="47"/>
      <c r="G837" s="47"/>
      <c r="H837" s="44"/>
      <c r="I837" s="44"/>
      <c r="J837" s="44"/>
    </row>
    <row r="838" spans="1:10" ht="18">
      <c r="A838" s="46"/>
      <c r="B838" s="47"/>
      <c r="C838" s="47"/>
      <c r="D838" s="47"/>
      <c r="E838" s="47"/>
      <c r="F838" s="47"/>
      <c r="G838" s="47"/>
      <c r="H838" s="44"/>
      <c r="I838" s="44"/>
      <c r="J838" s="44"/>
    </row>
    <row r="839" spans="1:10" ht="18">
      <c r="A839" s="46"/>
      <c r="B839" s="47"/>
      <c r="C839" s="47"/>
      <c r="D839" s="47"/>
      <c r="E839" s="47"/>
      <c r="F839" s="47"/>
      <c r="G839" s="47"/>
      <c r="H839" s="44"/>
      <c r="I839" s="44"/>
      <c r="J839" s="44"/>
    </row>
    <row r="840" spans="1:10" ht="18">
      <c r="A840" s="46"/>
      <c r="B840" s="47"/>
      <c r="C840" s="47"/>
      <c r="D840" s="47"/>
      <c r="E840" s="47"/>
      <c r="F840" s="47"/>
      <c r="G840" s="47"/>
      <c r="H840" s="44"/>
      <c r="I840" s="44"/>
      <c r="J840" s="44"/>
    </row>
    <row r="841" spans="1:10" ht="18">
      <c r="A841" s="46"/>
      <c r="B841" s="47"/>
      <c r="C841" s="47"/>
      <c r="D841" s="47"/>
      <c r="E841" s="47"/>
      <c r="F841" s="47"/>
      <c r="G841" s="47"/>
      <c r="H841" s="44"/>
      <c r="I841" s="44"/>
      <c r="J841" s="44"/>
    </row>
    <row r="842" spans="1:10" ht="18">
      <c r="A842" s="46"/>
      <c r="B842" s="47"/>
      <c r="C842" s="47"/>
      <c r="D842" s="47"/>
      <c r="E842" s="47"/>
      <c r="F842" s="47"/>
      <c r="G842" s="47"/>
      <c r="H842" s="44"/>
      <c r="I842" s="44"/>
      <c r="J842" s="44"/>
    </row>
    <row r="843" spans="1:10" ht="18">
      <c r="A843" s="46"/>
      <c r="B843" s="47"/>
      <c r="C843" s="47"/>
      <c r="D843" s="47"/>
      <c r="E843" s="47"/>
      <c r="F843" s="47"/>
      <c r="G843" s="47"/>
      <c r="H843" s="44"/>
      <c r="I843" s="44"/>
      <c r="J843" s="44"/>
    </row>
    <row r="844" spans="1:10" ht="18">
      <c r="A844" s="46"/>
      <c r="B844" s="47"/>
      <c r="C844" s="47"/>
      <c r="D844" s="47"/>
      <c r="E844" s="47"/>
      <c r="F844" s="47"/>
      <c r="G844" s="47"/>
      <c r="H844" s="44"/>
      <c r="I844" s="44"/>
      <c r="J844" s="44"/>
    </row>
    <row r="845" spans="1:10" ht="18">
      <c r="A845" s="46"/>
      <c r="B845" s="47"/>
      <c r="C845" s="47"/>
      <c r="D845" s="47"/>
      <c r="E845" s="47"/>
      <c r="F845" s="47"/>
      <c r="G845" s="47"/>
      <c r="H845" s="44"/>
      <c r="I845" s="44"/>
      <c r="J845" s="44"/>
    </row>
    <row r="846" spans="1:10" ht="18">
      <c r="A846" s="46"/>
      <c r="B846" s="47"/>
      <c r="C846" s="47"/>
      <c r="D846" s="47"/>
      <c r="E846" s="47"/>
      <c r="F846" s="47"/>
      <c r="G846" s="47"/>
      <c r="H846" s="44"/>
      <c r="I846" s="44"/>
      <c r="J846" s="44"/>
    </row>
    <row r="847" spans="1:10" ht="18">
      <c r="A847" s="46"/>
      <c r="B847" s="47"/>
      <c r="C847" s="47"/>
      <c r="D847" s="47"/>
      <c r="E847" s="47"/>
      <c r="F847" s="47"/>
      <c r="G847" s="47"/>
      <c r="H847" s="44"/>
      <c r="I847" s="44"/>
      <c r="J847" s="44"/>
    </row>
    <row r="848" spans="1:10" ht="18">
      <c r="A848" s="46"/>
      <c r="B848" s="47"/>
      <c r="C848" s="47"/>
      <c r="D848" s="47"/>
      <c r="E848" s="47"/>
      <c r="F848" s="47"/>
      <c r="G848" s="47"/>
      <c r="H848" s="44"/>
      <c r="I848" s="44"/>
      <c r="J848" s="44"/>
    </row>
    <row r="849" spans="1:10" ht="18">
      <c r="A849" s="46"/>
      <c r="B849" s="47"/>
      <c r="C849" s="47"/>
      <c r="D849" s="47"/>
      <c r="E849" s="47"/>
      <c r="F849" s="47"/>
      <c r="G849" s="47"/>
      <c r="H849" s="44"/>
      <c r="I849" s="44"/>
      <c r="J849" s="44"/>
    </row>
    <row r="850" spans="1:10" ht="18">
      <c r="A850" s="46"/>
      <c r="B850" s="47"/>
      <c r="C850" s="47"/>
      <c r="D850" s="47"/>
      <c r="E850" s="47"/>
      <c r="F850" s="47"/>
      <c r="G850" s="47"/>
      <c r="H850" s="44"/>
      <c r="I850" s="44"/>
      <c r="J850" s="44"/>
    </row>
    <row r="851" spans="1:10" ht="18">
      <c r="A851" s="46"/>
      <c r="B851" s="47"/>
      <c r="C851" s="47"/>
      <c r="D851" s="47"/>
      <c r="E851" s="47"/>
      <c r="F851" s="47"/>
      <c r="G851" s="47"/>
      <c r="H851" s="44"/>
      <c r="I851" s="44"/>
      <c r="J851" s="44"/>
    </row>
    <row r="852" spans="1:10" ht="18">
      <c r="A852" s="46"/>
      <c r="B852" s="47"/>
      <c r="C852" s="47"/>
      <c r="D852" s="47"/>
      <c r="E852" s="47"/>
      <c r="F852" s="47"/>
      <c r="G852" s="47"/>
      <c r="H852" s="44"/>
      <c r="I852" s="44"/>
      <c r="J852" s="44"/>
    </row>
    <row r="853" spans="1:10" ht="18">
      <c r="A853" s="46"/>
      <c r="B853" s="47"/>
      <c r="C853" s="47"/>
      <c r="D853" s="47"/>
      <c r="E853" s="47"/>
      <c r="F853" s="47"/>
      <c r="G853" s="47"/>
      <c r="H853" s="44"/>
      <c r="I853" s="44"/>
      <c r="J853" s="44"/>
    </row>
    <row r="854" spans="1:10" ht="18">
      <c r="A854" s="46"/>
      <c r="B854" s="47"/>
      <c r="C854" s="47"/>
      <c r="D854" s="47"/>
      <c r="E854" s="47"/>
      <c r="F854" s="47"/>
      <c r="G854" s="47"/>
      <c r="H854" s="44"/>
      <c r="I854" s="44"/>
      <c r="J854" s="44"/>
    </row>
    <row r="855" spans="1:10" ht="18">
      <c r="A855" s="46"/>
      <c r="B855" s="47"/>
      <c r="C855" s="47"/>
      <c r="D855" s="47"/>
      <c r="E855" s="47"/>
      <c r="F855" s="47"/>
      <c r="G855" s="47"/>
      <c r="H855" s="44"/>
      <c r="I855" s="44"/>
      <c r="J855" s="44"/>
    </row>
    <row r="856" spans="1:10" ht="18">
      <c r="A856" s="46"/>
      <c r="B856" s="47"/>
      <c r="C856" s="47"/>
      <c r="D856" s="47"/>
      <c r="E856" s="47"/>
      <c r="F856" s="47"/>
      <c r="G856" s="47"/>
      <c r="H856" s="44"/>
      <c r="I856" s="44"/>
      <c r="J856" s="44"/>
    </row>
    <row r="857" spans="1:10" ht="18">
      <c r="A857" s="46"/>
      <c r="B857" s="47"/>
      <c r="C857" s="47"/>
      <c r="D857" s="47"/>
      <c r="E857" s="47"/>
      <c r="F857" s="47"/>
      <c r="G857" s="47"/>
      <c r="H857" s="44"/>
      <c r="I857" s="44"/>
      <c r="J857" s="44"/>
    </row>
    <row r="858" spans="1:10" ht="18">
      <c r="A858" s="46"/>
      <c r="B858" s="47"/>
      <c r="C858" s="47"/>
      <c r="D858" s="47"/>
      <c r="E858" s="47"/>
      <c r="F858" s="47"/>
      <c r="G858" s="47"/>
      <c r="H858" s="44"/>
      <c r="I858" s="44"/>
      <c r="J858" s="44"/>
    </row>
    <row r="859" spans="1:10" ht="18">
      <c r="A859" s="46"/>
      <c r="B859" s="47"/>
      <c r="C859" s="47"/>
      <c r="D859" s="47"/>
      <c r="E859" s="47"/>
      <c r="F859" s="47"/>
      <c r="G859" s="47"/>
      <c r="H859" s="44"/>
      <c r="I859" s="44"/>
      <c r="J859" s="44"/>
    </row>
    <row r="860" spans="1:10" ht="18">
      <c r="A860" s="46"/>
      <c r="B860" s="47"/>
      <c r="C860" s="47"/>
      <c r="D860" s="47"/>
      <c r="E860" s="47"/>
      <c r="F860" s="47"/>
      <c r="G860" s="47"/>
      <c r="H860" s="44"/>
      <c r="I860" s="44"/>
      <c r="J860" s="44"/>
    </row>
    <row r="861" spans="1:10" ht="18">
      <c r="A861" s="46"/>
      <c r="B861" s="47"/>
      <c r="C861" s="47"/>
      <c r="D861" s="47"/>
      <c r="E861" s="47"/>
      <c r="F861" s="47"/>
      <c r="G861" s="47"/>
      <c r="H861" s="44"/>
      <c r="I861" s="44"/>
      <c r="J861" s="44"/>
    </row>
    <row r="862" spans="1:10" ht="18">
      <c r="A862" s="46"/>
      <c r="B862" s="47"/>
      <c r="C862" s="47"/>
      <c r="D862" s="47"/>
      <c r="E862" s="47"/>
      <c r="F862" s="47"/>
      <c r="G862" s="47"/>
      <c r="H862" s="44"/>
      <c r="I862" s="44"/>
      <c r="J862" s="44"/>
    </row>
    <row r="863" spans="1:10" ht="18">
      <c r="A863" s="46"/>
      <c r="B863" s="47"/>
      <c r="C863" s="47"/>
      <c r="D863" s="47"/>
      <c r="E863" s="47"/>
      <c r="F863" s="47"/>
      <c r="G863" s="47"/>
      <c r="H863" s="44"/>
      <c r="I863" s="44"/>
      <c r="J863" s="44"/>
    </row>
    <row r="864" spans="1:10" ht="18">
      <c r="A864" s="46"/>
      <c r="B864" s="47"/>
      <c r="C864" s="47"/>
      <c r="D864" s="47"/>
      <c r="E864" s="47"/>
      <c r="F864" s="47"/>
      <c r="G864" s="47"/>
      <c r="H864" s="44"/>
      <c r="I864" s="44"/>
      <c r="J864" s="44"/>
    </row>
    <row r="865" spans="1:10" ht="18">
      <c r="A865" s="46"/>
      <c r="B865" s="47"/>
      <c r="C865" s="47"/>
      <c r="D865" s="47"/>
      <c r="E865" s="47"/>
      <c r="F865" s="47"/>
      <c r="G865" s="47"/>
      <c r="H865" s="44"/>
      <c r="I865" s="44"/>
      <c r="J865" s="44"/>
    </row>
    <row r="866" spans="1:10" ht="18">
      <c r="A866" s="46"/>
      <c r="B866" s="47"/>
      <c r="C866" s="47"/>
      <c r="D866" s="47"/>
      <c r="E866" s="47"/>
      <c r="F866" s="47"/>
      <c r="G866" s="47"/>
      <c r="H866" s="44"/>
      <c r="I866" s="44"/>
      <c r="J866" s="44"/>
    </row>
    <row r="867" spans="1:10" ht="18">
      <c r="A867" s="46"/>
      <c r="B867" s="47"/>
      <c r="C867" s="47"/>
      <c r="D867" s="47"/>
      <c r="E867" s="47"/>
      <c r="F867" s="47"/>
      <c r="G867" s="47"/>
      <c r="H867" s="44"/>
      <c r="I867" s="44"/>
      <c r="J867" s="44"/>
    </row>
    <row r="868" spans="1:10" ht="18">
      <c r="A868" s="46"/>
      <c r="B868" s="47"/>
      <c r="C868" s="47"/>
      <c r="D868" s="47"/>
      <c r="E868" s="47"/>
      <c r="F868" s="47"/>
      <c r="G868" s="47"/>
      <c r="H868" s="44"/>
      <c r="I868" s="44"/>
      <c r="J868" s="44"/>
    </row>
    <row r="869" spans="1:10" ht="18">
      <c r="A869" s="46"/>
      <c r="B869" s="47"/>
      <c r="C869" s="47"/>
      <c r="D869" s="47"/>
      <c r="E869" s="47"/>
      <c r="F869" s="47"/>
      <c r="G869" s="47"/>
      <c r="H869" s="44"/>
      <c r="I869" s="44"/>
      <c r="J869" s="44"/>
    </row>
    <row r="870" spans="1:10" ht="18">
      <c r="A870" s="46"/>
      <c r="B870" s="47"/>
      <c r="C870" s="47"/>
      <c r="D870" s="47"/>
      <c r="E870" s="47"/>
      <c r="F870" s="47"/>
      <c r="G870" s="47"/>
      <c r="H870" s="44"/>
      <c r="I870" s="44"/>
      <c r="J870" s="44"/>
    </row>
    <row r="871" spans="1:10" ht="18">
      <c r="A871" s="46"/>
      <c r="B871" s="47"/>
      <c r="C871" s="47"/>
      <c r="D871" s="47"/>
      <c r="E871" s="47"/>
      <c r="F871" s="47"/>
      <c r="G871" s="47"/>
      <c r="H871" s="44"/>
      <c r="I871" s="44"/>
      <c r="J871" s="44"/>
    </row>
    <row r="872" spans="1:10" ht="18">
      <c r="A872" s="46"/>
      <c r="B872" s="47"/>
      <c r="C872" s="47"/>
      <c r="D872" s="47"/>
      <c r="E872" s="47"/>
      <c r="F872" s="47"/>
      <c r="G872" s="47"/>
      <c r="H872" s="44"/>
      <c r="I872" s="44"/>
      <c r="J872" s="44"/>
    </row>
    <row r="873" spans="1:10" ht="18">
      <c r="A873" s="46"/>
      <c r="B873" s="47"/>
      <c r="C873" s="47"/>
      <c r="D873" s="47"/>
      <c r="E873" s="47"/>
      <c r="F873" s="47"/>
      <c r="G873" s="47"/>
      <c r="H873" s="44"/>
      <c r="I873" s="44"/>
      <c r="J873" s="44"/>
    </row>
    <row r="874" spans="1:10" ht="18">
      <c r="A874" s="46"/>
      <c r="B874" s="47"/>
      <c r="C874" s="47"/>
      <c r="D874" s="47"/>
      <c r="E874" s="47"/>
      <c r="F874" s="47"/>
      <c r="G874" s="47"/>
      <c r="H874" s="44"/>
      <c r="I874" s="44"/>
      <c r="J874" s="44"/>
    </row>
    <row r="875" spans="1:10" ht="18">
      <c r="A875" s="46"/>
      <c r="B875" s="47"/>
      <c r="C875" s="47"/>
      <c r="D875" s="47"/>
      <c r="E875" s="47"/>
      <c r="F875" s="47"/>
      <c r="G875" s="47"/>
      <c r="H875" s="44"/>
      <c r="I875" s="44"/>
      <c r="J875" s="44"/>
    </row>
    <row r="876" spans="1:10" ht="18">
      <c r="A876" s="46"/>
      <c r="B876" s="47"/>
      <c r="C876" s="47"/>
      <c r="D876" s="47"/>
      <c r="E876" s="47"/>
      <c r="F876" s="47"/>
      <c r="G876" s="47"/>
      <c r="H876" s="44"/>
      <c r="I876" s="44"/>
      <c r="J876" s="44"/>
    </row>
    <row r="877" spans="1:10" ht="18">
      <c r="A877" s="46"/>
      <c r="B877" s="47"/>
      <c r="C877" s="47"/>
      <c r="D877" s="47"/>
      <c r="E877" s="47"/>
      <c r="F877" s="47"/>
      <c r="G877" s="47"/>
      <c r="H877" s="44"/>
      <c r="I877" s="44"/>
      <c r="J877" s="44"/>
    </row>
    <row r="878" spans="1:10" ht="18">
      <c r="A878" s="46"/>
      <c r="B878" s="47"/>
      <c r="C878" s="47"/>
      <c r="D878" s="47"/>
      <c r="E878" s="47"/>
      <c r="F878" s="47"/>
      <c r="G878" s="47"/>
      <c r="H878" s="44"/>
      <c r="I878" s="44"/>
      <c r="J878" s="44"/>
    </row>
    <row r="879" spans="1:10" ht="18">
      <c r="A879" s="46"/>
      <c r="B879" s="47"/>
      <c r="C879" s="47"/>
      <c r="D879" s="47"/>
      <c r="E879" s="47"/>
      <c r="F879" s="47"/>
      <c r="G879" s="47"/>
      <c r="H879" s="44"/>
      <c r="I879" s="44"/>
      <c r="J879" s="44"/>
    </row>
    <row r="880" spans="1:10" ht="18">
      <c r="A880" s="46"/>
      <c r="B880" s="47"/>
      <c r="C880" s="47"/>
      <c r="D880" s="47"/>
      <c r="E880" s="47"/>
      <c r="F880" s="47"/>
      <c r="G880" s="47"/>
      <c r="H880" s="44"/>
      <c r="I880" s="44"/>
      <c r="J880" s="44"/>
    </row>
    <row r="881" spans="1:10" ht="18">
      <c r="A881" s="46"/>
      <c r="B881" s="47"/>
      <c r="C881" s="47"/>
      <c r="D881" s="47"/>
      <c r="E881" s="47"/>
      <c r="F881" s="47"/>
      <c r="G881" s="47"/>
      <c r="H881" s="44"/>
      <c r="I881" s="44"/>
      <c r="J881" s="44"/>
    </row>
    <row r="882" spans="1:10" ht="18">
      <c r="A882" s="46"/>
      <c r="B882" s="47"/>
      <c r="C882" s="47"/>
      <c r="D882" s="47"/>
      <c r="E882" s="47"/>
      <c r="F882" s="47"/>
      <c r="G882" s="47"/>
      <c r="H882" s="44"/>
      <c r="I882" s="44"/>
      <c r="J882" s="44"/>
    </row>
    <row r="883" spans="1:10" ht="18">
      <c r="A883" s="46"/>
      <c r="B883" s="47"/>
      <c r="C883" s="47"/>
      <c r="D883" s="47"/>
      <c r="E883" s="47"/>
      <c r="F883" s="47"/>
      <c r="G883" s="47"/>
      <c r="H883" s="44"/>
      <c r="I883" s="44"/>
      <c r="J883" s="44"/>
    </row>
    <row r="884" spans="1:10" ht="18">
      <c r="A884" s="46"/>
      <c r="B884" s="47"/>
      <c r="C884" s="47"/>
      <c r="D884" s="47"/>
      <c r="E884" s="47"/>
      <c r="F884" s="47"/>
      <c r="G884" s="47"/>
      <c r="H884" s="44"/>
      <c r="I884" s="44"/>
      <c r="J884" s="44"/>
    </row>
    <row r="885" spans="1:10" ht="18">
      <c r="A885" s="46"/>
      <c r="B885" s="47"/>
      <c r="C885" s="47"/>
      <c r="D885" s="47"/>
      <c r="E885" s="47"/>
      <c r="F885" s="47"/>
      <c r="G885" s="47"/>
      <c r="H885" s="44"/>
      <c r="I885" s="44"/>
      <c r="J885" s="44"/>
    </row>
    <row r="886" spans="1:10" ht="18">
      <c r="A886" s="46"/>
      <c r="B886" s="47"/>
      <c r="C886" s="47"/>
      <c r="D886" s="47"/>
      <c r="E886" s="47"/>
      <c r="F886" s="47"/>
      <c r="G886" s="47"/>
      <c r="H886" s="44"/>
      <c r="I886" s="44"/>
      <c r="J886" s="44"/>
    </row>
    <row r="887" spans="1:10" ht="18">
      <c r="A887" s="46"/>
      <c r="B887" s="47"/>
      <c r="C887" s="47"/>
      <c r="D887" s="47"/>
      <c r="E887" s="47"/>
      <c r="F887" s="47"/>
      <c r="G887" s="47"/>
      <c r="H887" s="44"/>
      <c r="I887" s="44"/>
      <c r="J887" s="44"/>
    </row>
    <row r="888" spans="1:10" ht="18">
      <c r="A888" s="46"/>
      <c r="B888" s="47"/>
      <c r="C888" s="47"/>
      <c r="D888" s="47"/>
      <c r="E888" s="47"/>
      <c r="F888" s="47"/>
      <c r="G888" s="47"/>
      <c r="H888" s="44"/>
      <c r="I888" s="44"/>
      <c r="J888" s="44"/>
    </row>
    <row r="889" spans="1:10" ht="18">
      <c r="A889" s="46"/>
      <c r="B889" s="47"/>
      <c r="C889" s="47"/>
      <c r="D889" s="47"/>
      <c r="E889" s="47"/>
      <c r="F889" s="47"/>
      <c r="G889" s="47"/>
      <c r="H889" s="44"/>
      <c r="I889" s="44"/>
      <c r="J889" s="44"/>
    </row>
    <row r="890" spans="1:10" ht="18">
      <c r="A890" s="46"/>
      <c r="B890" s="47"/>
      <c r="C890" s="47"/>
      <c r="D890" s="47"/>
      <c r="E890" s="47"/>
      <c r="F890" s="47"/>
      <c r="G890" s="47"/>
      <c r="H890" s="44"/>
      <c r="I890" s="44"/>
      <c r="J890" s="44"/>
    </row>
    <row r="891" spans="1:10" ht="18">
      <c r="A891" s="46"/>
      <c r="B891" s="47"/>
      <c r="C891" s="47"/>
      <c r="D891" s="47"/>
      <c r="E891" s="47"/>
      <c r="F891" s="47"/>
      <c r="G891" s="47"/>
      <c r="H891" s="44"/>
      <c r="I891" s="44"/>
      <c r="J891" s="44"/>
    </row>
    <row r="892" spans="1:10" ht="18">
      <c r="A892" s="46"/>
      <c r="B892" s="47"/>
      <c r="C892" s="47"/>
      <c r="D892" s="47"/>
      <c r="E892" s="47"/>
      <c r="F892" s="47"/>
      <c r="G892" s="47"/>
      <c r="H892" s="44"/>
      <c r="I892" s="44"/>
      <c r="J892" s="44"/>
    </row>
    <row r="893" spans="1:10" ht="18">
      <c r="A893" s="46"/>
      <c r="B893" s="47"/>
      <c r="C893" s="47"/>
      <c r="D893" s="47"/>
      <c r="E893" s="47"/>
      <c r="F893" s="47"/>
      <c r="G893" s="47"/>
      <c r="H893" s="44"/>
      <c r="I893" s="44"/>
      <c r="J893" s="44"/>
    </row>
    <row r="894" spans="1:10" ht="18">
      <c r="A894" s="46"/>
      <c r="B894" s="47"/>
      <c r="C894" s="47"/>
      <c r="D894" s="47"/>
      <c r="E894" s="47"/>
      <c r="F894" s="47"/>
      <c r="G894" s="47"/>
      <c r="H894" s="44"/>
      <c r="I894" s="44"/>
      <c r="J894" s="44"/>
    </row>
    <row r="895" spans="1:10" ht="18">
      <c r="A895" s="46"/>
      <c r="B895" s="47"/>
      <c r="C895" s="47"/>
      <c r="D895" s="47"/>
      <c r="E895" s="47"/>
      <c r="F895" s="47"/>
      <c r="G895" s="47"/>
      <c r="H895" s="44"/>
      <c r="I895" s="44"/>
      <c r="J895" s="44"/>
    </row>
    <row r="896" spans="1:10" ht="18">
      <c r="A896" s="46"/>
      <c r="B896" s="47"/>
      <c r="C896" s="47"/>
      <c r="D896" s="47"/>
      <c r="E896" s="47"/>
      <c r="F896" s="47"/>
      <c r="G896" s="47"/>
      <c r="H896" s="44"/>
      <c r="I896" s="44"/>
      <c r="J896" s="44"/>
    </row>
    <row r="897" spans="1:10" ht="18">
      <c r="A897" s="46"/>
      <c r="B897" s="47"/>
      <c r="C897" s="47"/>
      <c r="D897" s="47"/>
      <c r="E897" s="47"/>
      <c r="F897" s="47"/>
      <c r="G897" s="47"/>
      <c r="H897" s="44"/>
      <c r="I897" s="44"/>
      <c r="J897" s="44"/>
    </row>
    <row r="898" spans="1:10" ht="18">
      <c r="A898" s="46"/>
      <c r="B898" s="47"/>
      <c r="C898" s="47"/>
      <c r="D898" s="47"/>
      <c r="E898" s="47"/>
      <c r="F898" s="47"/>
      <c r="G898" s="47"/>
      <c r="H898" s="44"/>
      <c r="I898" s="44"/>
      <c r="J898" s="44"/>
    </row>
    <row r="899" spans="1:10" ht="18">
      <c r="A899" s="46"/>
      <c r="B899" s="47"/>
      <c r="C899" s="47"/>
      <c r="D899" s="47"/>
      <c r="E899" s="47"/>
      <c r="F899" s="47"/>
      <c r="G899" s="47"/>
      <c r="H899" s="44"/>
      <c r="I899" s="44"/>
      <c r="J899" s="44"/>
    </row>
    <row r="900" spans="1:10" ht="18">
      <c r="A900" s="46"/>
      <c r="B900" s="47"/>
      <c r="C900" s="47"/>
      <c r="D900" s="47"/>
      <c r="E900" s="47"/>
      <c r="F900" s="47"/>
      <c r="G900" s="47"/>
      <c r="H900" s="44"/>
      <c r="I900" s="44"/>
      <c r="J900" s="44"/>
    </row>
    <row r="901" spans="1:10" ht="18">
      <c r="A901" s="46"/>
      <c r="B901" s="47"/>
      <c r="C901" s="47"/>
      <c r="D901" s="47"/>
      <c r="E901" s="47"/>
      <c r="F901" s="47"/>
      <c r="G901" s="47"/>
      <c r="H901" s="44"/>
      <c r="I901" s="44"/>
      <c r="J901" s="44"/>
    </row>
    <row r="902" spans="1:10" ht="18">
      <c r="A902" s="46"/>
      <c r="B902" s="47"/>
      <c r="C902" s="47"/>
      <c r="D902" s="47"/>
      <c r="E902" s="47"/>
      <c r="F902" s="47"/>
      <c r="G902" s="47"/>
      <c r="H902" s="44"/>
      <c r="I902" s="44"/>
      <c r="J902" s="44"/>
    </row>
    <row r="903" spans="1:10" ht="18">
      <c r="A903" s="46"/>
      <c r="B903" s="47"/>
      <c r="C903" s="47"/>
      <c r="D903" s="47"/>
      <c r="E903" s="47"/>
      <c r="F903" s="47"/>
      <c r="G903" s="47"/>
      <c r="H903" s="44"/>
      <c r="I903" s="44"/>
      <c r="J903" s="44"/>
    </row>
    <row r="904" spans="1:10" ht="18">
      <c r="A904" s="46"/>
      <c r="B904" s="47"/>
      <c r="C904" s="47"/>
      <c r="D904" s="47"/>
      <c r="E904" s="47"/>
      <c r="F904" s="47"/>
      <c r="G904" s="47"/>
      <c r="H904" s="44"/>
      <c r="I904" s="44"/>
      <c r="J904" s="44"/>
    </row>
    <row r="905" spans="1:10" ht="18">
      <c r="A905" s="46"/>
      <c r="B905" s="47"/>
      <c r="C905" s="47"/>
      <c r="D905" s="47"/>
      <c r="E905" s="47"/>
      <c r="F905" s="47"/>
      <c r="G905" s="47"/>
      <c r="H905" s="44"/>
      <c r="I905" s="44"/>
      <c r="J905" s="44"/>
    </row>
    <row r="906" spans="1:10" ht="18">
      <c r="A906" s="46"/>
      <c r="B906" s="47"/>
      <c r="C906" s="47"/>
      <c r="D906" s="47"/>
      <c r="E906" s="47"/>
      <c r="F906" s="47"/>
      <c r="G906" s="47"/>
      <c r="H906" s="44"/>
      <c r="I906" s="44"/>
      <c r="J906" s="44"/>
    </row>
    <row r="907" spans="1:10" ht="18">
      <c r="A907" s="46"/>
      <c r="B907" s="47"/>
      <c r="C907" s="47"/>
      <c r="D907" s="47"/>
      <c r="E907" s="47"/>
      <c r="F907" s="47"/>
      <c r="G907" s="47"/>
      <c r="H907" s="44"/>
      <c r="I907" s="44"/>
      <c r="J907" s="44"/>
    </row>
    <row r="908" spans="1:10" ht="18">
      <c r="A908" s="46"/>
      <c r="B908" s="47"/>
      <c r="C908" s="47"/>
      <c r="D908" s="47"/>
      <c r="E908" s="47"/>
      <c r="F908" s="47"/>
      <c r="G908" s="47"/>
      <c r="H908" s="44"/>
      <c r="I908" s="44"/>
      <c r="J908" s="44"/>
    </row>
    <row r="909" spans="1:10" ht="18">
      <c r="A909" s="46"/>
      <c r="B909" s="47"/>
      <c r="C909" s="47"/>
      <c r="D909" s="47"/>
      <c r="E909" s="47"/>
      <c r="F909" s="47"/>
      <c r="G909" s="47"/>
      <c r="H909" s="44"/>
      <c r="I909" s="44"/>
      <c r="J909" s="44"/>
    </row>
    <row r="910" spans="1:10" ht="18">
      <c r="A910" s="46"/>
      <c r="B910" s="47"/>
      <c r="C910" s="47"/>
      <c r="D910" s="47"/>
      <c r="E910" s="47"/>
      <c r="F910" s="47"/>
      <c r="G910" s="47"/>
      <c r="H910" s="44"/>
      <c r="I910" s="44"/>
      <c r="J910" s="44"/>
    </row>
    <row r="911" spans="1:10" ht="18">
      <c r="A911" s="46"/>
      <c r="B911" s="47"/>
      <c r="C911" s="47"/>
      <c r="D911" s="47"/>
      <c r="E911" s="47"/>
      <c r="F911" s="47"/>
      <c r="G911" s="47"/>
      <c r="H911" s="44"/>
      <c r="I911" s="44"/>
      <c r="J911" s="44"/>
    </row>
    <row r="912" spans="1:10" ht="18">
      <c r="A912" s="46"/>
      <c r="B912" s="47"/>
      <c r="C912" s="47"/>
      <c r="D912" s="47"/>
      <c r="E912" s="47"/>
      <c r="F912" s="47"/>
      <c r="G912" s="47"/>
      <c r="H912" s="44"/>
      <c r="I912" s="44"/>
      <c r="J912" s="44"/>
    </row>
    <row r="913" spans="1:10" ht="18">
      <c r="A913" s="46"/>
      <c r="B913" s="47"/>
      <c r="C913" s="47"/>
      <c r="D913" s="47"/>
      <c r="E913" s="47"/>
      <c r="F913" s="47"/>
      <c r="G913" s="47"/>
      <c r="H913" s="44"/>
      <c r="I913" s="44"/>
      <c r="J913" s="44"/>
    </row>
    <row r="914" spans="1:10" ht="18">
      <c r="A914" s="46"/>
      <c r="B914" s="47"/>
      <c r="C914" s="47"/>
      <c r="D914" s="47"/>
      <c r="E914" s="47"/>
      <c r="F914" s="47"/>
      <c r="G914" s="47"/>
      <c r="H914" s="44"/>
      <c r="I914" s="44"/>
      <c r="J914" s="44"/>
    </row>
    <row r="915" spans="1:10" ht="18">
      <c r="A915" s="46"/>
      <c r="B915" s="47"/>
      <c r="C915" s="47"/>
      <c r="D915" s="47"/>
      <c r="E915" s="47"/>
      <c r="F915" s="47"/>
      <c r="G915" s="47"/>
      <c r="H915" s="44"/>
      <c r="I915" s="44"/>
      <c r="J915" s="44"/>
    </row>
    <row r="916" spans="1:10" ht="18">
      <c r="A916" s="46"/>
      <c r="B916" s="47"/>
      <c r="C916" s="47"/>
      <c r="D916" s="47"/>
      <c r="E916" s="47"/>
      <c r="F916" s="47"/>
      <c r="G916" s="47"/>
      <c r="H916" s="44"/>
      <c r="I916" s="44"/>
      <c r="J916" s="44"/>
    </row>
    <row r="917" spans="1:10" ht="18">
      <c r="A917" s="46"/>
      <c r="B917" s="47"/>
      <c r="C917" s="47"/>
      <c r="D917" s="47"/>
      <c r="E917" s="47"/>
      <c r="F917" s="47"/>
      <c r="G917" s="47"/>
      <c r="H917" s="44"/>
      <c r="I917" s="44"/>
      <c r="J917" s="44"/>
    </row>
    <row r="918" spans="1:10" ht="18">
      <c r="A918" s="46"/>
      <c r="B918" s="47"/>
      <c r="C918" s="47"/>
      <c r="D918" s="47"/>
      <c r="E918" s="47"/>
      <c r="F918" s="47"/>
      <c r="G918" s="47"/>
      <c r="H918" s="44"/>
      <c r="I918" s="44"/>
      <c r="J918" s="44"/>
    </row>
    <row r="919" spans="1:10" ht="18">
      <c r="A919" s="46"/>
      <c r="B919" s="47"/>
      <c r="C919" s="47"/>
      <c r="D919" s="47"/>
      <c r="E919" s="47"/>
      <c r="F919" s="47"/>
      <c r="G919" s="47"/>
      <c r="H919" s="44"/>
      <c r="I919" s="44"/>
      <c r="J919" s="44"/>
    </row>
    <row r="920" spans="1:10" ht="18">
      <c r="A920" s="46"/>
      <c r="B920" s="47"/>
      <c r="C920" s="47"/>
      <c r="D920" s="47"/>
      <c r="E920" s="47"/>
      <c r="F920" s="47"/>
      <c r="G920" s="47"/>
      <c r="H920" s="44"/>
      <c r="I920" s="44"/>
      <c r="J920" s="44"/>
    </row>
    <row r="921" spans="1:10" ht="18">
      <c r="A921" s="46"/>
      <c r="B921" s="47"/>
      <c r="C921" s="47"/>
      <c r="D921" s="47"/>
      <c r="E921" s="47"/>
      <c r="F921" s="47"/>
      <c r="G921" s="47"/>
      <c r="H921" s="44"/>
      <c r="I921" s="44"/>
      <c r="J921" s="44"/>
    </row>
    <row r="922" spans="1:10" ht="18">
      <c r="A922" s="46"/>
      <c r="B922" s="47"/>
      <c r="C922" s="47"/>
      <c r="D922" s="47"/>
      <c r="E922" s="47"/>
      <c r="F922" s="47"/>
      <c r="G922" s="47"/>
      <c r="H922" s="44"/>
      <c r="I922" s="44"/>
      <c r="J922" s="44"/>
    </row>
    <row r="923" spans="1:10" ht="18">
      <c r="A923" s="46"/>
      <c r="B923" s="47"/>
      <c r="C923" s="47"/>
      <c r="D923" s="47"/>
      <c r="E923" s="47"/>
      <c r="F923" s="47"/>
      <c r="G923" s="47"/>
      <c r="H923" s="44"/>
      <c r="I923" s="44"/>
      <c r="J923" s="44"/>
    </row>
    <row r="924" spans="1:10" ht="18">
      <c r="A924" s="46"/>
      <c r="B924" s="47"/>
      <c r="C924" s="47"/>
      <c r="D924" s="47"/>
      <c r="E924" s="47"/>
      <c r="F924" s="47"/>
      <c r="G924" s="47"/>
      <c r="H924" s="44"/>
      <c r="I924" s="44"/>
      <c r="J924" s="44"/>
    </row>
    <row r="925" spans="1:10" ht="18">
      <c r="A925" s="46"/>
      <c r="B925" s="47"/>
      <c r="C925" s="47"/>
      <c r="D925" s="47"/>
      <c r="E925" s="47"/>
      <c r="F925" s="47"/>
      <c r="G925" s="47"/>
      <c r="H925" s="44"/>
      <c r="I925" s="44"/>
      <c r="J925" s="44"/>
    </row>
    <row r="926" spans="1:10" ht="18">
      <c r="A926" s="46"/>
      <c r="B926" s="47"/>
      <c r="C926" s="47"/>
      <c r="D926" s="47"/>
      <c r="E926" s="47"/>
      <c r="F926" s="47"/>
      <c r="G926" s="47"/>
      <c r="H926" s="44"/>
      <c r="I926" s="44"/>
      <c r="J926" s="44"/>
    </row>
    <row r="927" spans="1:10" ht="18">
      <c r="A927" s="46"/>
      <c r="B927" s="47"/>
      <c r="C927" s="47"/>
      <c r="D927" s="47"/>
      <c r="E927" s="47"/>
      <c r="F927" s="47"/>
      <c r="G927" s="47"/>
      <c r="H927" s="44"/>
      <c r="I927" s="44"/>
      <c r="J927" s="44"/>
    </row>
    <row r="928" spans="1:10" ht="18">
      <c r="A928" s="46"/>
      <c r="B928" s="47"/>
      <c r="C928" s="47"/>
      <c r="D928" s="47"/>
      <c r="E928" s="47"/>
      <c r="F928" s="47"/>
      <c r="G928" s="47"/>
      <c r="H928" s="44"/>
      <c r="I928" s="44"/>
      <c r="J928" s="44"/>
    </row>
    <row r="929" spans="1:10" ht="18">
      <c r="A929" s="46"/>
      <c r="B929" s="47"/>
      <c r="C929" s="47"/>
      <c r="D929" s="47"/>
      <c r="E929" s="47"/>
      <c r="F929" s="47"/>
      <c r="G929" s="47"/>
      <c r="H929" s="44"/>
      <c r="I929" s="44"/>
      <c r="J929" s="44"/>
    </row>
    <row r="930" spans="1:10" ht="18">
      <c r="A930" s="46"/>
      <c r="B930" s="47"/>
      <c r="C930" s="47"/>
      <c r="D930" s="47"/>
      <c r="E930" s="47"/>
      <c r="F930" s="47"/>
      <c r="G930" s="47"/>
      <c r="H930" s="44"/>
      <c r="I930" s="44"/>
      <c r="J930" s="44"/>
    </row>
    <row r="931" spans="1:10" ht="18">
      <c r="A931" s="46"/>
      <c r="B931" s="47"/>
      <c r="C931" s="47"/>
      <c r="D931" s="47"/>
      <c r="E931" s="47"/>
      <c r="F931" s="47"/>
      <c r="G931" s="47"/>
      <c r="H931" s="44"/>
      <c r="I931" s="44"/>
      <c r="J931" s="44"/>
    </row>
    <row r="932" spans="1:10" ht="18">
      <c r="A932" s="46"/>
      <c r="B932" s="47"/>
      <c r="C932" s="47"/>
      <c r="D932" s="47"/>
      <c r="E932" s="47"/>
      <c r="F932" s="47"/>
      <c r="G932" s="47"/>
      <c r="H932" s="44"/>
      <c r="I932" s="44"/>
      <c r="J932" s="44"/>
    </row>
    <row r="933" spans="1:10" ht="18">
      <c r="A933" s="46"/>
      <c r="B933" s="47"/>
      <c r="C933" s="47"/>
      <c r="D933" s="47"/>
      <c r="E933" s="47"/>
      <c r="F933" s="47"/>
      <c r="G933" s="47"/>
      <c r="H933" s="44"/>
      <c r="I933" s="44"/>
      <c r="J933" s="44"/>
    </row>
    <row r="934" spans="1:10" ht="18">
      <c r="A934" s="46"/>
      <c r="B934" s="47"/>
      <c r="C934" s="47"/>
      <c r="D934" s="47"/>
      <c r="E934" s="47"/>
      <c r="F934" s="47"/>
      <c r="G934" s="47"/>
      <c r="H934" s="44"/>
      <c r="I934" s="44"/>
      <c r="J934" s="44"/>
    </row>
    <row r="935" spans="1:10" ht="18">
      <c r="A935" s="46"/>
      <c r="B935" s="47"/>
      <c r="C935" s="47"/>
      <c r="D935" s="47"/>
      <c r="E935" s="47"/>
      <c r="F935" s="47"/>
      <c r="G935" s="47"/>
      <c r="H935" s="44"/>
      <c r="I935" s="44"/>
      <c r="J935" s="44"/>
    </row>
    <row r="936" spans="1:10" ht="18">
      <c r="A936" s="46"/>
      <c r="B936" s="47"/>
      <c r="C936" s="47"/>
      <c r="D936" s="47"/>
      <c r="E936" s="47"/>
      <c r="F936" s="47"/>
      <c r="G936" s="47"/>
      <c r="H936" s="44"/>
      <c r="I936" s="44"/>
      <c r="J936" s="44"/>
    </row>
    <row r="937" spans="1:10" ht="18">
      <c r="A937" s="46"/>
      <c r="B937" s="47"/>
      <c r="C937" s="47"/>
      <c r="D937" s="47"/>
      <c r="E937" s="47"/>
      <c r="F937" s="47"/>
      <c r="G937" s="47"/>
      <c r="H937" s="44"/>
      <c r="I937" s="44"/>
      <c r="J937" s="44"/>
    </row>
    <row r="938" spans="1:10" ht="18">
      <c r="A938" s="46"/>
      <c r="B938" s="47"/>
      <c r="C938" s="47"/>
      <c r="D938" s="47"/>
      <c r="E938" s="47"/>
      <c r="F938" s="47"/>
      <c r="G938" s="47"/>
      <c r="H938" s="44"/>
      <c r="I938" s="44"/>
      <c r="J938" s="44"/>
    </row>
    <row r="939" spans="1:10" ht="18">
      <c r="A939" s="46"/>
      <c r="B939" s="47"/>
      <c r="C939" s="47"/>
      <c r="D939" s="47"/>
      <c r="E939" s="47"/>
      <c r="F939" s="47"/>
      <c r="G939" s="47"/>
      <c r="H939" s="44"/>
      <c r="I939" s="44"/>
      <c r="J939" s="44"/>
    </row>
    <row r="940" spans="1:10" ht="18">
      <c r="A940" s="46"/>
      <c r="B940" s="47"/>
      <c r="C940" s="47"/>
      <c r="D940" s="47"/>
      <c r="E940" s="47"/>
      <c r="F940" s="47"/>
      <c r="G940" s="47"/>
      <c r="H940" s="44"/>
      <c r="I940" s="44"/>
      <c r="J940" s="44"/>
    </row>
    <row r="941" spans="1:10" ht="18">
      <c r="A941" s="46"/>
      <c r="B941" s="47"/>
      <c r="C941" s="47"/>
      <c r="D941" s="47"/>
      <c r="E941" s="47"/>
      <c r="F941" s="47"/>
      <c r="G941" s="47"/>
      <c r="H941" s="44"/>
      <c r="I941" s="44"/>
      <c r="J941" s="44"/>
    </row>
    <row r="942" spans="1:10" ht="18">
      <c r="A942" s="46"/>
      <c r="B942" s="47"/>
      <c r="C942" s="47"/>
      <c r="D942" s="47"/>
      <c r="E942" s="47"/>
      <c r="F942" s="47"/>
      <c r="G942" s="47"/>
      <c r="H942" s="44"/>
      <c r="I942" s="44"/>
      <c r="J942" s="44"/>
    </row>
    <row r="943" spans="1:10" ht="18">
      <c r="A943" s="46"/>
      <c r="B943" s="47"/>
      <c r="C943" s="47"/>
      <c r="D943" s="47"/>
      <c r="E943" s="47"/>
      <c r="F943" s="47"/>
      <c r="G943" s="47"/>
      <c r="H943" s="44"/>
      <c r="I943" s="44"/>
      <c r="J943" s="44"/>
    </row>
    <row r="944" spans="1:10" ht="18">
      <c r="A944" s="46"/>
      <c r="B944" s="47"/>
      <c r="C944" s="47"/>
      <c r="D944" s="47"/>
      <c r="E944" s="47"/>
      <c r="F944" s="47"/>
      <c r="G944" s="47"/>
      <c r="H944" s="44"/>
      <c r="I944" s="44"/>
      <c r="J944" s="44"/>
    </row>
    <row r="945" spans="1:10" ht="18">
      <c r="A945" s="46"/>
      <c r="B945" s="47"/>
      <c r="C945" s="47"/>
      <c r="D945" s="47"/>
      <c r="E945" s="47"/>
      <c r="F945" s="47"/>
      <c r="G945" s="47"/>
      <c r="H945" s="44"/>
      <c r="I945" s="44"/>
      <c r="J945" s="44"/>
    </row>
    <row r="946" spans="1:10" ht="18">
      <c r="A946" s="46"/>
      <c r="B946" s="47"/>
      <c r="C946" s="47"/>
      <c r="D946" s="47"/>
      <c r="E946" s="47"/>
      <c r="F946" s="47"/>
      <c r="G946" s="47"/>
      <c r="H946" s="44"/>
      <c r="I946" s="44"/>
      <c r="J946" s="44"/>
    </row>
    <row r="947" spans="1:10" ht="18">
      <c r="A947" s="46"/>
      <c r="B947" s="47"/>
      <c r="C947" s="47"/>
      <c r="D947" s="47"/>
      <c r="E947" s="47"/>
      <c r="F947" s="47"/>
      <c r="G947" s="47"/>
      <c r="H947" s="44"/>
      <c r="I947" s="44"/>
      <c r="J947" s="44"/>
    </row>
    <row r="948" spans="1:10" ht="18">
      <c r="A948" s="46"/>
      <c r="B948" s="47"/>
      <c r="C948" s="47"/>
      <c r="D948" s="47"/>
      <c r="E948" s="47"/>
      <c r="F948" s="47"/>
      <c r="G948" s="47"/>
      <c r="H948" s="44"/>
      <c r="I948" s="44"/>
      <c r="J948" s="44"/>
    </row>
    <row r="949" spans="1:10" ht="18">
      <c r="A949" s="46"/>
      <c r="B949" s="47"/>
      <c r="C949" s="47"/>
      <c r="D949" s="47"/>
      <c r="E949" s="47"/>
      <c r="F949" s="47"/>
      <c r="G949" s="47"/>
      <c r="H949" s="44"/>
      <c r="I949" s="44"/>
      <c r="J949" s="44"/>
    </row>
    <row r="950" spans="1:10" ht="18">
      <c r="A950" s="46"/>
      <c r="B950" s="47"/>
      <c r="C950" s="47"/>
      <c r="D950" s="47"/>
      <c r="E950" s="47"/>
      <c r="F950" s="47"/>
      <c r="G950" s="47"/>
      <c r="H950" s="44"/>
      <c r="I950" s="44"/>
      <c r="J950" s="44"/>
    </row>
    <row r="951" spans="1:10" ht="18">
      <c r="A951" s="46"/>
      <c r="B951" s="47"/>
      <c r="C951" s="47"/>
      <c r="D951" s="47"/>
      <c r="E951" s="47"/>
      <c r="F951" s="47"/>
      <c r="G951" s="47"/>
      <c r="H951" s="44"/>
      <c r="I951" s="44"/>
      <c r="J951" s="44"/>
    </row>
    <row r="952" spans="1:10" ht="18">
      <c r="A952" s="46"/>
      <c r="B952" s="47"/>
      <c r="C952" s="47"/>
      <c r="D952" s="47"/>
      <c r="E952" s="47"/>
      <c r="F952" s="47"/>
      <c r="G952" s="47"/>
      <c r="H952" s="44"/>
      <c r="I952" s="44"/>
      <c r="J952" s="44"/>
    </row>
    <row r="953" spans="1:10" ht="18">
      <c r="A953" s="46"/>
      <c r="B953" s="47"/>
      <c r="C953" s="47"/>
      <c r="D953" s="47"/>
      <c r="E953" s="47"/>
      <c r="F953" s="47"/>
      <c r="G953" s="47"/>
      <c r="H953" s="44"/>
      <c r="I953" s="44"/>
      <c r="J953" s="44"/>
    </row>
    <row r="954" spans="1:10" ht="18">
      <c r="A954" s="46"/>
      <c r="B954" s="47"/>
      <c r="C954" s="47"/>
      <c r="D954" s="47"/>
      <c r="E954" s="47"/>
      <c r="F954" s="47"/>
      <c r="G954" s="47"/>
      <c r="H954" s="44"/>
      <c r="I954" s="44"/>
      <c r="J954" s="44"/>
    </row>
    <row r="955" spans="1:10" ht="18">
      <c r="A955" s="46"/>
      <c r="B955" s="47"/>
      <c r="C955" s="47"/>
      <c r="D955" s="47"/>
      <c r="E955" s="47"/>
      <c r="F955" s="47"/>
      <c r="G955" s="47"/>
      <c r="H955" s="44"/>
      <c r="I955" s="44"/>
      <c r="J955" s="44"/>
    </row>
  </sheetData>
  <sheetProtection formatCells="0" formatColumns="0" formatRows="0" insertColumns="0" insertRows="0" insertHyperlinks="0" deleteColumns="0" deleteRows="0" sort="0" autoFilter="0" pivotTables="0"/>
  <mergeCells count="15">
    <mergeCell ref="H6:J6"/>
    <mergeCell ref="K6:P6"/>
    <mergeCell ref="A3:P3"/>
    <mergeCell ref="J1:P1"/>
    <mergeCell ref="P4:S4"/>
    <mergeCell ref="L7:L10"/>
    <mergeCell ref="M7:M10"/>
    <mergeCell ref="N7:N10"/>
    <mergeCell ref="A5:A6"/>
    <mergeCell ref="F5:F6"/>
    <mergeCell ref="G5:G6"/>
    <mergeCell ref="B5:B6"/>
    <mergeCell ref="C5:C6"/>
    <mergeCell ref="D5:D6"/>
    <mergeCell ref="E5:E6"/>
  </mergeCells>
  <printOptions horizontalCentered="1"/>
  <pageMargins left="0.984251968503937" right="0.5905511811023623" top="0.5905511811023623" bottom="0.5905511811023623" header="0" footer="0"/>
  <pageSetup horizontalDpi="600" verticalDpi="600" orientation="landscape" paperSize="9" scale="90" r:id="rId1"/>
  <headerFooter alignWithMargins="0">
    <oddHeader xml:space="preserve">&amp;C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FINGLAV</cp:lastModifiedBy>
  <cp:lastPrinted>2018-01-24T12:09:53Z</cp:lastPrinted>
  <dcterms:created xsi:type="dcterms:W3CDTF">2006-11-13T05:36:17Z</dcterms:created>
  <dcterms:modified xsi:type="dcterms:W3CDTF">2018-01-28T16:57:12Z</dcterms:modified>
  <cp:category/>
  <cp:version/>
  <cp:contentType/>
  <cp:contentStatus/>
</cp:coreProperties>
</file>