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tabRatio="879"/>
  </bookViews>
  <sheets>
    <sheet name="2021 год (изменения июнь)" sheetId="24" r:id="rId1"/>
    <sheet name="2022 год  (с изменениями июнь" sheetId="19" r:id="rId2"/>
    <sheet name="2023 год  (июнь))" sheetId="26" r:id="rId3"/>
    <sheet name="Перечень прогр. (изменения июн)" sheetId="20" r:id="rId4"/>
  </sheets>
  <calcPr calcId="125725"/>
</workbook>
</file>

<file path=xl/calcChain.xml><?xml version="1.0" encoding="utf-8"?>
<calcChain xmlns="http://schemas.openxmlformats.org/spreadsheetml/2006/main">
  <c r="G37" i="26"/>
  <c r="D37" i="24"/>
  <c r="D36" i="19"/>
  <c r="F66" i="20"/>
  <c r="F68"/>
  <c r="F36" i="24"/>
  <c r="F31"/>
  <c r="F50" i="20"/>
  <c r="D50" s="1"/>
  <c r="F49"/>
  <c r="D49" s="1"/>
  <c r="D48"/>
  <c r="G70" l="1"/>
  <c r="H15"/>
  <c r="F20" i="19"/>
  <c r="F21"/>
  <c r="F22"/>
  <c r="F23"/>
  <c r="F24"/>
  <c r="F25"/>
  <c r="F26"/>
  <c r="F27"/>
  <c r="F28"/>
  <c r="F29"/>
  <c r="F30"/>
  <c r="F31"/>
  <c r="F32"/>
  <c r="F33"/>
  <c r="F34"/>
  <c r="F35"/>
  <c r="F19"/>
  <c r="E36"/>
  <c r="G36"/>
  <c r="C37" i="24"/>
  <c r="F33"/>
  <c r="F34"/>
  <c r="F35"/>
  <c r="F32"/>
  <c r="F18"/>
  <c r="F19"/>
  <c r="F20"/>
  <c r="F21"/>
  <c r="F22"/>
  <c r="F23"/>
  <c r="F24"/>
  <c r="F25"/>
  <c r="F26"/>
  <c r="F27"/>
  <c r="F28"/>
  <c r="F29"/>
  <c r="F30"/>
  <c r="F17"/>
  <c r="G37"/>
  <c r="D37" i="26"/>
  <c r="C37"/>
  <c r="F31"/>
  <c r="E31" s="1"/>
  <c r="F36" i="19" l="1"/>
  <c r="F36" i="26"/>
  <c r="E36" s="1"/>
  <c r="F35"/>
  <c r="E35" s="1"/>
  <c r="F34"/>
  <c r="E34" s="1"/>
  <c r="F33"/>
  <c r="E33" s="1"/>
  <c r="F32"/>
  <c r="E32" s="1"/>
  <c r="F30"/>
  <c r="E30" s="1"/>
  <c r="F29"/>
  <c r="E29" s="1"/>
  <c r="F28"/>
  <c r="E28" s="1"/>
  <c r="F27"/>
  <c r="E27" s="1"/>
  <c r="F26"/>
  <c r="E26" s="1"/>
  <c r="F25"/>
  <c r="E25" s="1"/>
  <c r="F24"/>
  <c r="E24" s="1"/>
  <c r="F23"/>
  <c r="E23" s="1"/>
  <c r="F22"/>
  <c r="E22" s="1"/>
  <c r="F21"/>
  <c r="E21" s="1"/>
  <c r="F20"/>
  <c r="E20" s="1"/>
  <c r="F19"/>
  <c r="F37" l="1"/>
  <c r="E19"/>
  <c r="E37" s="1"/>
  <c r="F16" i="24" l="1"/>
  <c r="D45" i="20"/>
  <c r="D47"/>
  <c r="F47"/>
  <c r="F46" s="1"/>
  <c r="D46" s="1"/>
  <c r="C36" i="19"/>
  <c r="E67" i="20" l="1"/>
  <c r="D63" l="1"/>
  <c r="D60"/>
  <c r="D57"/>
  <c r="D54"/>
  <c r="D51"/>
  <c r="F65"/>
  <c r="D65" s="1"/>
  <c r="F62"/>
  <c r="D62" s="1"/>
  <c r="F59"/>
  <c r="D59" s="1"/>
  <c r="F56"/>
  <c r="F55" s="1"/>
  <c r="D55" s="1"/>
  <c r="F53"/>
  <c r="D53" s="1"/>
  <c r="D69"/>
  <c r="H68"/>
  <c r="G68"/>
  <c r="E68"/>
  <c r="D67"/>
  <c r="H66"/>
  <c r="G66"/>
  <c r="D44"/>
  <c r="D43"/>
  <c r="E41"/>
  <c r="D41" s="1"/>
  <c r="D40"/>
  <c r="D37" s="1"/>
  <c r="D39"/>
  <c r="G37"/>
  <c r="F37"/>
  <c r="E37"/>
  <c r="D36"/>
  <c r="D35"/>
  <c r="G33"/>
  <c r="F33"/>
  <c r="E33"/>
  <c r="D32"/>
  <c r="D29" s="1"/>
  <c r="D31"/>
  <c r="E29"/>
  <c r="D24"/>
  <c r="D23"/>
  <c r="H21"/>
  <c r="G21"/>
  <c r="F21"/>
  <c r="E21"/>
  <c r="H19"/>
  <c r="G19"/>
  <c r="F19"/>
  <c r="E19"/>
  <c r="D18"/>
  <c r="D17"/>
  <c r="D16"/>
  <c r="G15"/>
  <c r="G12" s="1"/>
  <c r="F15"/>
  <c r="F12" s="1"/>
  <c r="E15"/>
  <c r="E12" s="1"/>
  <c r="D14"/>
  <c r="D13"/>
  <c r="H12"/>
  <c r="H70" s="1"/>
  <c r="F70" l="1"/>
  <c r="D33"/>
  <c r="F64"/>
  <c r="D64" s="1"/>
  <c r="D15"/>
  <c r="D12" s="1"/>
  <c r="E66"/>
  <c r="E70" s="1"/>
  <c r="D68"/>
  <c r="D21"/>
  <c r="F61"/>
  <c r="D61" s="1"/>
  <c r="F58"/>
  <c r="D58" s="1"/>
  <c r="D56"/>
  <c r="F52"/>
  <c r="D19"/>
  <c r="D66" l="1"/>
  <c r="D70"/>
  <c r="D52"/>
  <c r="F37" i="24" l="1"/>
  <c r="E37"/>
</calcChain>
</file>

<file path=xl/sharedStrings.xml><?xml version="1.0" encoding="utf-8"?>
<sst xmlns="http://schemas.openxmlformats.org/spreadsheetml/2006/main" count="214" uniqueCount="149">
  <si>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</si>
  <si>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</si>
  <si>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</si>
  <si>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</si>
  <si>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</si>
  <si>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</si>
  <si>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</si>
  <si>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</si>
  <si>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и содержание объектов дорожной инфраструктуры</t>
  </si>
  <si>
    <t>Всего  тыс. руб.</t>
  </si>
  <si>
    <t>Площадь м2</t>
  </si>
  <si>
    <t>Итого:</t>
  </si>
  <si>
    <t>протяженность м</t>
  </si>
  <si>
    <t>от___________________ 2020г №__________</t>
  </si>
  <si>
    <t>постановлению администрации города Ливны</t>
  </si>
  <si>
    <t>автомобильных дорог, подлежащих ремонту в 2021году</t>
  </si>
  <si>
    <t>ул. Гражданская (от ул. Щербакова до ул. Мира)</t>
  </si>
  <si>
    <t>ул. Земляничная</t>
  </si>
  <si>
    <t>ул. Максима Горького (от ул. Дзержинского до ул. Кирова)</t>
  </si>
  <si>
    <t>ул. Хохлова (от ул. Шмидта – до филиала ОАО «Газпром газораспределения Орел)»</t>
  </si>
  <si>
    <t>ул. Гайдара от ул. Индустриальная до ул. Октябрьская ТЦ «Ермак»</t>
  </si>
  <si>
    <t xml:space="preserve">ул. Гайдара от ул. Железнодорожная до ул. Индустриальная </t>
  </si>
  <si>
    <t>а/б-6960 плитка тр.-3250</t>
  </si>
  <si>
    <t>а/б-9100, тротуар-540</t>
  </si>
  <si>
    <t>а/б-3429,15, тротуар-564,5</t>
  </si>
  <si>
    <t>а/б-4464,45, тротуар-724,44</t>
  </si>
  <si>
    <t>автомобильных дорог, подлежащих ремонту в 2022году</t>
  </si>
  <si>
    <t>ул.Комарова</t>
  </si>
  <si>
    <t>Тротуар по ул.Кирова (от ул.К.Маркса до ул.Московская)</t>
  </si>
  <si>
    <t>Тротур по ул.Московская</t>
  </si>
  <si>
    <t>ул.Заливенская (от ул.Елецкая до ул.Хохлова)</t>
  </si>
  <si>
    <t>ул.2я Стрелецкая</t>
  </si>
  <si>
    <t>ул. Поликарпова (ул. Титова до ул. Поликарпова)</t>
  </si>
  <si>
    <t>ул. Титова (от ул. Пушкина до ул. Щербакова)</t>
  </si>
  <si>
    <t>ул. Поликарпова (от площади Победы до ул. Дружбы Народов)</t>
  </si>
  <si>
    <t>ул. Селищева (от ул.Денисова до ул. Индустриальная)</t>
  </si>
  <si>
    <t>Перечень программных мероприятий</t>
  </si>
  <si>
    <t>Цель, задачи, мероприятия</t>
  </si>
  <si>
    <t>Источники финансирования</t>
  </si>
  <si>
    <t>Объемы финансирования, тыс.руб.</t>
  </si>
  <si>
    <t>Заказчики, ответственные за исполнение</t>
  </si>
  <si>
    <t>Всего</t>
  </si>
  <si>
    <t>2020 год</t>
  </si>
  <si>
    <t>2021 год</t>
  </si>
  <si>
    <t>2022 год</t>
  </si>
  <si>
    <t>Дорожный фонд Орловской области / Дорожный фонд г. Ливны</t>
  </si>
  <si>
    <t>Управление ЖКХ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</si>
  <si>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</si>
  <si>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</si>
  <si>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</si>
  <si>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</si>
  <si>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</si>
  <si>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</si>
  <si>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</si>
  <si>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</si>
  <si>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</si>
  <si>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</si>
  <si>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>Задача 1: проведение ремонта автомобильных дорог общего пользования местного значения города</t>
  </si>
  <si>
    <t xml:space="preserve">Мероприятие 1 Ремонт автомобильных дорог общего пользования местного значения города </t>
  </si>
  <si>
    <t xml:space="preserve">Ремонт автомобильных дорог города </t>
  </si>
  <si>
    <t>Задача2: проведение мероприятий по содержанию автомобильных дорог общего пользования местного значения города</t>
  </si>
  <si>
    <t>Мероприятие 1 Содержание автомобильных дорог общего пользования местного значения  города</t>
  </si>
  <si>
    <t>2.2.</t>
  </si>
  <si>
    <t>2.3.</t>
  </si>
  <si>
    <t>из них: Дорожный фонд Орловской области</t>
  </si>
  <si>
    <t>Дорожный фонд г. Лины</t>
  </si>
  <si>
    <t>Дорожный фонд Орловской области (кредиторская задолженность 2019 года)</t>
  </si>
  <si>
    <t>пер. Дачный</t>
  </si>
  <si>
    <t>пер. Почтовый</t>
  </si>
  <si>
    <t>ул. Заовражная</t>
  </si>
  <si>
    <t>ул. 1-я Луговая (водоотвод)</t>
  </si>
  <si>
    <t>ул. Железнодорожная</t>
  </si>
  <si>
    <t>ул. Элеваторная</t>
  </si>
  <si>
    <t>Тротуар по ул. Орловская</t>
  </si>
  <si>
    <t>Переулок Светлый</t>
  </si>
  <si>
    <t>Ул. Денисова (от д. №13 до д.№17)</t>
  </si>
  <si>
    <t>ул. Садовая</t>
  </si>
  <si>
    <t>ул. Суходольная</t>
  </si>
  <si>
    <t>2023 год</t>
  </si>
  <si>
    <t>автомобильных дорог, подлежащих ремонту в 2023году</t>
  </si>
  <si>
    <t>ул. Песочная</t>
  </si>
  <si>
    <t>ул. Зеленая (от ул. Л-та Шебанова до д. 1А)</t>
  </si>
  <si>
    <t>Приложение  к</t>
  </si>
  <si>
    <t>города Ливны на 2020 - 2023 годы"</t>
  </si>
  <si>
    <t xml:space="preserve">"Приложение 2  </t>
  </si>
  <si>
    <t xml:space="preserve">"Приложение 3  </t>
  </si>
  <si>
    <t xml:space="preserve">"Приложение 4  </t>
  </si>
  <si>
    <t>Местный бюджет</t>
  </si>
  <si>
    <t>Областной бюджет</t>
  </si>
  <si>
    <t xml:space="preserve"> Местный бюджет</t>
  </si>
  <si>
    <t>Мероприятие 3 Содержание автомобильных дорог общего пользования местного значения  города (приобретение трактора Беларус 320.4М)</t>
  </si>
  <si>
    <t>Мероприятие 4 Содержание автомобильных дорог общего пользования местного значения  города (приобретение газонокосилки самоходной (Минитрактор Митракс Т150)</t>
  </si>
  <si>
    <t>Мероприятие 5 Содержание автомобильных дорог общего пользования местного значения  города (приобретение навесного оборудования для коммунальной специализированной техники -газонокосилки самоходной (Минитрактор Митракс Т150)</t>
  </si>
  <si>
    <t>2.4.</t>
  </si>
  <si>
    <t>2.5.</t>
  </si>
  <si>
    <t>ул. Селищева (от ул. Индустриальная до д. 196 ул. Мира)</t>
  </si>
  <si>
    <t>2.6.</t>
  </si>
  <si>
    <t>Мероприятие 6 Содержание автомобильных дорог общего пользования местного значения  города (приобретение погрузчика одноковшового фронтального АМКОДОР 332 В)</t>
  </si>
  <si>
    <t>2.7.</t>
  </si>
  <si>
    <t>2.8.</t>
  </si>
  <si>
    <t>2.9.</t>
  </si>
  <si>
    <t>2.10.</t>
  </si>
  <si>
    <t>Мероприятие 2 Содержание автомобильных дорог общего пользования местного значения  города (приобретение автогидроподъемника телескопического)</t>
  </si>
  <si>
    <t xml:space="preserve">и содержание автомобильных дорог общего пользования </t>
  </si>
  <si>
    <t>местного значения города Ливны на 2020 - 2023 годы"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</si>
  <si>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на 2020-2023 годы"</t>
  </si>
  <si>
    <t>Тротуар по ул. Карла Маркса (от границы г. Ливны до ул. Ямская, д.1)</t>
  </si>
  <si>
    <t xml:space="preserve">"Приложение 5 </t>
  </si>
  <si>
    <t>Управление ЖКХ, Управление муниципального имущества</t>
  </si>
  <si>
    <t xml:space="preserve">ул.1 Пушкарская      </t>
  </si>
  <si>
    <t xml:space="preserve">ул. 25 Декабря </t>
  </si>
  <si>
    <t xml:space="preserve">ул. Славная </t>
  </si>
  <si>
    <t xml:space="preserve">ул. Гагарина </t>
  </si>
  <si>
    <t>ул. Мира (от ул. Лейтенанта Шебанова до ул. Мира, д.1)</t>
  </si>
  <si>
    <t>ул. Кирова (за автовокзалом)</t>
  </si>
  <si>
    <t>ул. Баженова (спортплощадка "Чемпион")</t>
  </si>
  <si>
    <t>Улица Елецкая (от ул. Хохлова до ул. Аникушкина);</t>
  </si>
  <si>
    <t>Улица Индустриальная (от ул. Гайдара до ул. Денисова);</t>
  </si>
  <si>
    <t>Улица Мира (от ул. Денисова до ул. 2-я Заводская);</t>
  </si>
  <si>
    <t>Улица Ямская (от ул. Карла Маркса до ул. 2-я Бутуровка);</t>
  </si>
  <si>
    <t>Улица Октябрьская (от ул. Щербакова до д. №1 по ул. Октябрьская).</t>
  </si>
  <si>
    <t>ул. Орджоникидзе (от ул. Свердлова до ул. Дзержинского) правая сторона</t>
  </si>
  <si>
    <t>ул. Пушкина (от ул. Др. Народов до дома №21 по ул. Пушкина)</t>
  </si>
  <si>
    <t>ул. Свердлова (от ул. Дружбы Народов до ул. К. Маркса)</t>
  </si>
  <si>
    <t>ул. Дзержинского (от ул. Рабочая до ул. Ленина)</t>
  </si>
  <si>
    <t>ул. Пушкина (от ул. Гражданская до д. №21 по ул. Пушкина)</t>
  </si>
  <si>
    <t>2200 асфальтобетон, 380 плитка тротуарная</t>
  </si>
  <si>
    <t>Приложение 4  к</t>
  </si>
  <si>
    <t>Приложение 5  к</t>
  </si>
  <si>
    <t xml:space="preserve">Мероприятие6 Содержание автомобильных дорог общего пользования местного значения  города (приобретение разбрасывателя песка А-116 к трактору "Беларус-82.1" к трактору "Беларус-320.4") </t>
  </si>
  <si>
    <t>Мероприятие 7 Содержание автомобильных дорог общего пользования местного значения  города (приобретение щеточного оборудования КДУ-80/82 к трактору "Беларус-82.1")</t>
  </si>
  <si>
    <t>Мероприятие 8 Содержание автомобильных дорог общего пользования местного значения  города (приобретение щеточного оборудования УН-320)</t>
  </si>
  <si>
    <t>Мероприятие 9 Содержание автомобильных дорог общего пользования местного значения  города (приобретение отвала коммунального к трактору "Беларус-320" - 2 единицы)</t>
  </si>
  <si>
    <t>Мероприятие 10 Содержание автомобильных дорог общего пользования местного значения  города (приобретение отвала коммунального гидроповоротного к трактору "Беларус-82.1" ОБК-2500)</t>
  </si>
  <si>
    <t>ул. Леонова (от ул. Курская до ул. Челпанова)</t>
  </si>
  <si>
    <t xml:space="preserve">ул. Хохлова </t>
  </si>
  <si>
    <t>ул. Индустриальная</t>
  </si>
  <si>
    <t>ул. Моногаровская</t>
  </si>
  <si>
    <t>пер. 2-ой Стрелецкий</t>
  </si>
  <si>
    <t>ул. Капитана Филиппова (от ул. Карла Маркса до ул. Рабочая)</t>
  </si>
  <si>
    <t>ул. 2-я Заводская (от ул. Мира до д. №1А ул. Солнечная)</t>
  </si>
  <si>
    <t>2.11.</t>
  </si>
  <si>
    <t>Приложение 6  к</t>
  </si>
  <si>
    <t>Приложение 7   к</t>
  </si>
  <si>
    <t>2.1.1.</t>
  </si>
  <si>
    <t>Устранение деформаций и повреждений дорожного покрытия (ямочный ремонт)</t>
  </si>
  <si>
    <t>Тротуар по ул. Октябрьская в районе Храма им. Георгия Победоносца</t>
  </si>
  <si>
    <t>Улица Гайдара от автомобильной дороги Орел-Тамбов до пер. Высотный (восстановление электроосвещения)</t>
  </si>
  <si>
    <t>от 10 июня  2021г № 391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</si>
</sst>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#,##0.000"/>
    <numFmt numFmtId="166" formatCode="0.00000"/>
    <numFmt numFmtId="167" formatCode="0.0000"/>
    <numFmt numFmtId="168" formatCode="#,##0.0000"/>
    <numFmt numFmtId="169" formatCode="0.000000"/>
  </numFmts>
  <fonts count="28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00206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2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3" fillId="2" borderId="0" xfId="0" applyFont="1" applyFill="1"/>
    <xf numFmtId="0" fontId="15" fillId="2" borderId="0" xfId="0" applyFont="1" applyFill="1"/>
    <xf numFmtId="0" fontId="4" fillId="0" borderId="3" xfId="0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24" fillId="0" borderId="1" xfId="0" applyNumberFormat="1" applyFont="1" applyBorder="1" applyAlignment="1">
      <alignment horizontal="right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3" xfId="0" applyFont="1" applyFill="1" applyBorder="1" applyAlignment="1">
      <alignment horizontal="center" vertical="center"/>
    </xf>
    <xf numFmtId="0" fontId="0" fillId="0" borderId="1" xfId="0" applyBorder="1"/>
    <xf numFmtId="166" fontId="4" fillId="3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0" fillId="0" borderId="0" xfId="0" applyNumberFormat="1"/>
    <xf numFmtId="166" fontId="4" fillId="0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 vertical="center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/>
    <xf numFmtId="164" fontId="16" fillId="3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164" fontId="25" fillId="3" borderId="1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right" vertical="center" wrapText="1"/>
    </xf>
    <xf numFmtId="9" fontId="9" fillId="3" borderId="1" xfId="0" applyNumberFormat="1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/>
    </xf>
    <xf numFmtId="9" fontId="14" fillId="3" borderId="1" xfId="0" applyNumberFormat="1" applyFont="1" applyFill="1" applyBorder="1" applyAlignment="1">
      <alignment horizontal="left" vertical="center" wrapText="1"/>
    </xf>
    <xf numFmtId="167" fontId="12" fillId="3" borderId="1" xfId="0" applyNumberFormat="1" applyFont="1" applyFill="1" applyBorder="1" applyAlignment="1">
      <alignment horizontal="right" vertical="center" wrapText="1"/>
    </xf>
    <xf numFmtId="167" fontId="16" fillId="3" borderId="1" xfId="0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164" fontId="22" fillId="3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right" vertical="center" wrapText="1"/>
    </xf>
    <xf numFmtId="166" fontId="24" fillId="3" borderId="1" xfId="0" applyNumberFormat="1" applyFont="1" applyFill="1" applyBorder="1" applyAlignment="1">
      <alignment horizontal="right" vertical="center" wrapText="1"/>
    </xf>
    <xf numFmtId="166" fontId="12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9" fillId="3" borderId="1" xfId="0" applyFont="1" applyFill="1" applyBorder="1" applyAlignment="1">
      <alignment horizontal="center" vertical="top" wrapText="1"/>
    </xf>
    <xf numFmtId="164" fontId="20" fillId="3" borderId="1" xfId="0" applyNumberFormat="1" applyFont="1" applyFill="1" applyBorder="1" applyAlignment="1">
      <alignment horizontal="right" vertical="center" wrapText="1"/>
    </xf>
    <xf numFmtId="0" fontId="19" fillId="0" borderId="1" xfId="0" applyFont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right" vertical="center" wrapText="1"/>
    </xf>
    <xf numFmtId="167" fontId="26" fillId="3" borderId="1" xfId="0" applyNumberFormat="1" applyFont="1" applyFill="1" applyBorder="1" applyAlignment="1">
      <alignment horizontal="right" vertical="center" wrapText="1"/>
    </xf>
    <xf numFmtId="164" fontId="26" fillId="3" borderId="1" xfId="0" applyNumberFormat="1" applyFont="1" applyFill="1" applyBorder="1" applyAlignment="1">
      <alignment vertical="center" wrapText="1"/>
    </xf>
    <xf numFmtId="167" fontId="0" fillId="0" borderId="0" xfId="0" applyNumberFormat="1"/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8" fontId="4" fillId="3" borderId="4" xfId="0" applyNumberFormat="1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3" borderId="1" xfId="0" applyFont="1" applyFill="1" applyBorder="1"/>
    <xf numFmtId="0" fontId="21" fillId="0" borderId="0" xfId="0" applyFont="1"/>
    <xf numFmtId="0" fontId="2" fillId="3" borderId="1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horizontal="center" vertical="center" wrapText="1"/>
    </xf>
    <xf numFmtId="166" fontId="4" fillId="3" borderId="4" xfId="0" applyNumberFormat="1" applyFont="1" applyFill="1" applyBorder="1" applyAlignment="1">
      <alignment horizontal="center" vertical="center"/>
    </xf>
    <xf numFmtId="0" fontId="0" fillId="0" borderId="0" xfId="0" applyBorder="1"/>
    <xf numFmtId="166" fontId="4" fillId="0" borderId="0" xfId="0" applyNumberFormat="1" applyFont="1" applyBorder="1" applyAlignment="1">
      <alignment horizontal="center" vertical="center"/>
    </xf>
    <xf numFmtId="166" fontId="0" fillId="0" borderId="0" xfId="0" applyNumberFormat="1" applyBorder="1"/>
    <xf numFmtId="166" fontId="2" fillId="3" borderId="1" xfId="0" applyNumberFormat="1" applyFont="1" applyFill="1" applyBorder="1" applyAlignment="1">
      <alignment horizontal="right" vertical="center" wrapText="1"/>
    </xf>
    <xf numFmtId="166" fontId="16" fillId="3" borderId="1" xfId="0" applyNumberFormat="1" applyFont="1" applyFill="1" applyBorder="1" applyAlignment="1">
      <alignment horizontal="right" vertical="center" wrapText="1"/>
    </xf>
    <xf numFmtId="2" fontId="20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9" fontId="0" fillId="0" borderId="0" xfId="0" applyNumberFormat="1" applyBorder="1"/>
    <xf numFmtId="169" fontId="0" fillId="0" borderId="0" xfId="0" applyNumberFormat="1"/>
    <xf numFmtId="164" fontId="27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3" fillId="3" borderId="1" xfId="0" applyNumberFormat="1" applyFont="1" applyFill="1" applyBorder="1" applyAlignment="1">
      <alignment horizontal="right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16" fontId="21" fillId="3" borderId="1" xfId="0" applyNumberFormat="1" applyFont="1" applyFill="1" applyBorder="1" applyAlignment="1">
      <alignment horizontal="center" vertical="center" wrapText="1"/>
    </xf>
    <xf numFmtId="166" fontId="23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6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wrapText="1"/>
    </xf>
    <xf numFmtId="16" fontId="21" fillId="3" borderId="3" xfId="0" applyNumberFormat="1" applyFont="1" applyFill="1" applyBorder="1" applyAlignment="1">
      <alignment horizontal="center" vertical="center" wrapText="1"/>
    </xf>
    <xf numFmtId="16" fontId="21" fillId="3" borderId="5" xfId="0" applyNumberFormat="1" applyFont="1" applyFill="1" applyBorder="1" applyAlignment="1">
      <alignment horizontal="center" vertical="center" wrapText="1"/>
    </xf>
    <xf numFmtId="16" fontId="21" fillId="3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3" borderId="6" xfId="0" applyNumberFormat="1" applyFont="1" applyFill="1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42"/>
  <sheetViews>
    <sheetView tabSelected="1" zoomScale="72" zoomScaleNormal="72" workbookViewId="0">
      <selection activeCell="D5" sqref="D5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6.7109375" customWidth="1"/>
    <col min="6" max="6" width="12.140625" customWidth="1"/>
    <col min="7" max="7" width="14.140625" customWidth="1"/>
    <col min="9" max="9" width="11.42578125" bestFit="1" customWidth="1"/>
    <col min="10" max="10" width="18.42578125" bestFit="1" customWidth="1"/>
    <col min="11" max="11" width="12.7109375" bestFit="1" customWidth="1"/>
  </cols>
  <sheetData>
    <row r="2" spans="1:13">
      <c r="B2" s="36"/>
      <c r="C2" s="36"/>
      <c r="E2" s="36" t="s">
        <v>127</v>
      </c>
      <c r="F2" s="36"/>
      <c r="G2" s="36"/>
      <c r="H2" s="36"/>
    </row>
    <row r="3" spans="1:13">
      <c r="B3" s="36"/>
      <c r="C3" s="36"/>
      <c r="D3" s="36" t="s">
        <v>14</v>
      </c>
      <c r="E3" s="36"/>
      <c r="F3" s="36"/>
      <c r="G3" s="36"/>
      <c r="H3" s="36"/>
    </row>
    <row r="4" spans="1:13" ht="19.5" customHeight="1">
      <c r="B4" s="36"/>
      <c r="C4" s="36"/>
      <c r="D4" s="36" t="s">
        <v>148</v>
      </c>
      <c r="E4" s="36"/>
      <c r="F4" s="36"/>
      <c r="G4" s="36"/>
      <c r="H4" s="36"/>
    </row>
    <row r="5" spans="1:13">
      <c r="E5" s="5" t="s">
        <v>84</v>
      </c>
      <c r="F5" s="5"/>
      <c r="G5" s="5"/>
    </row>
    <row r="6" spans="1:13">
      <c r="D6" s="126" t="s">
        <v>6</v>
      </c>
      <c r="E6" s="126"/>
      <c r="F6" s="126"/>
      <c r="G6" s="126"/>
    </row>
    <row r="7" spans="1:13">
      <c r="D7" s="126" t="s">
        <v>7</v>
      </c>
      <c r="E7" s="126"/>
      <c r="F7" s="126"/>
      <c r="G7" s="126"/>
    </row>
    <row r="8" spans="1:13">
      <c r="D8" s="126" t="s">
        <v>103</v>
      </c>
      <c r="E8" s="126"/>
      <c r="F8" s="126"/>
      <c r="G8" s="126"/>
    </row>
    <row r="9" spans="1:13">
      <c r="D9" s="126" t="s">
        <v>104</v>
      </c>
      <c r="E9" s="126"/>
      <c r="F9" s="126"/>
      <c r="G9" s="126"/>
    </row>
    <row r="11" spans="1:13" ht="15.75">
      <c r="A11" s="127" t="s">
        <v>1</v>
      </c>
      <c r="B11" s="127"/>
      <c r="C11" s="127"/>
      <c r="D11" s="127"/>
      <c r="E11" s="127"/>
      <c r="F11" s="127"/>
      <c r="G11" s="127"/>
    </row>
    <row r="12" spans="1:13" ht="15.75">
      <c r="A12" s="127" t="s">
        <v>15</v>
      </c>
      <c r="B12" s="127"/>
      <c r="C12" s="127"/>
      <c r="D12" s="127"/>
      <c r="E12" s="127"/>
      <c r="F12" s="127"/>
      <c r="G12" s="127"/>
    </row>
    <row r="14" spans="1:13">
      <c r="A14" s="128" t="s">
        <v>0</v>
      </c>
      <c r="B14" s="125" t="s">
        <v>2</v>
      </c>
      <c r="C14" s="100"/>
      <c r="D14" s="125" t="s">
        <v>10</v>
      </c>
      <c r="E14" s="125" t="s">
        <v>3</v>
      </c>
      <c r="F14" s="125"/>
      <c r="G14" s="125" t="s">
        <v>9</v>
      </c>
    </row>
    <row r="15" spans="1:13" ht="51">
      <c r="A15" s="129"/>
      <c r="B15" s="130"/>
      <c r="C15" s="101" t="s">
        <v>12</v>
      </c>
      <c r="D15" s="125"/>
      <c r="E15" s="100" t="s">
        <v>4</v>
      </c>
      <c r="F15" s="100" t="s">
        <v>5</v>
      </c>
      <c r="G15" s="125"/>
      <c r="I15" s="110"/>
      <c r="J15" s="110"/>
      <c r="K15" s="110"/>
      <c r="L15" s="110"/>
      <c r="M15" s="110"/>
    </row>
    <row r="16" spans="1:13" ht="15.75">
      <c r="A16" s="6">
        <v>1</v>
      </c>
      <c r="B16" s="3" t="s">
        <v>109</v>
      </c>
      <c r="C16" s="92">
        <v>1481</v>
      </c>
      <c r="D16" s="12">
        <v>7150</v>
      </c>
      <c r="E16" s="6">
        <v>5812.1315500000001</v>
      </c>
      <c r="F16" s="40">
        <f>G16-E16</f>
        <v>58.708399999999529</v>
      </c>
      <c r="G16" s="39">
        <v>5870.8399499999996</v>
      </c>
      <c r="I16" s="121"/>
      <c r="J16" s="111"/>
      <c r="K16" s="110"/>
      <c r="L16" s="110"/>
      <c r="M16" s="110"/>
    </row>
    <row r="17" spans="1:13" ht="15.75">
      <c r="A17" s="6">
        <v>2</v>
      </c>
      <c r="B17" s="3" t="s">
        <v>110</v>
      </c>
      <c r="C17" s="92">
        <v>880</v>
      </c>
      <c r="D17" s="8">
        <v>4650</v>
      </c>
      <c r="E17" s="6">
        <v>3899.9051199999999</v>
      </c>
      <c r="F17" s="40">
        <f>G17-E17</f>
        <v>39.39298000000008</v>
      </c>
      <c r="G17" s="39">
        <v>3939.2981</v>
      </c>
      <c r="I17" s="121"/>
      <c r="J17" s="111"/>
      <c r="K17" s="110"/>
      <c r="L17" s="110"/>
      <c r="M17" s="110"/>
    </row>
    <row r="18" spans="1:13" ht="47.25">
      <c r="A18" s="6">
        <v>3</v>
      </c>
      <c r="B18" s="3" t="s">
        <v>16</v>
      </c>
      <c r="C18" s="102">
        <v>310</v>
      </c>
      <c r="D18" s="104">
        <v>1590</v>
      </c>
      <c r="E18" s="6">
        <v>1669.5439200000001</v>
      </c>
      <c r="F18" s="40">
        <f t="shared" ref="F18:F31" si="0">G18-E18</f>
        <v>16.864079999999831</v>
      </c>
      <c r="G18" s="39">
        <v>1686.4079999999999</v>
      </c>
      <c r="I18" s="121"/>
      <c r="J18" s="111"/>
      <c r="K18" s="110"/>
      <c r="L18" s="110"/>
      <c r="M18" s="110"/>
    </row>
    <row r="19" spans="1:13" ht="15.75">
      <c r="A19" s="25">
        <v>4</v>
      </c>
      <c r="B19" s="10" t="s">
        <v>17</v>
      </c>
      <c r="C19" s="93">
        <v>410</v>
      </c>
      <c r="D19" s="104">
        <v>1850</v>
      </c>
      <c r="E19" s="6">
        <v>444.44707</v>
      </c>
      <c r="F19" s="40">
        <f t="shared" si="0"/>
        <v>4.4893599999999765</v>
      </c>
      <c r="G19" s="39">
        <v>448.93642999999997</v>
      </c>
      <c r="I19" s="121"/>
      <c r="J19" s="111"/>
      <c r="K19" s="110"/>
      <c r="L19" s="110"/>
      <c r="M19" s="110"/>
    </row>
    <row r="20" spans="1:13" ht="66" customHeight="1">
      <c r="A20" s="104">
        <v>5</v>
      </c>
      <c r="B20" s="3" t="s">
        <v>18</v>
      </c>
      <c r="C20" s="92">
        <v>490</v>
      </c>
      <c r="D20" s="8" t="s">
        <v>22</v>
      </c>
      <c r="E20" s="6">
        <v>9131.8681500000002</v>
      </c>
      <c r="F20" s="40">
        <f t="shared" si="0"/>
        <v>92.241089999999531</v>
      </c>
      <c r="G20" s="39">
        <v>9224.1092399999998</v>
      </c>
      <c r="I20" s="121"/>
      <c r="J20" s="111"/>
      <c r="K20" s="110"/>
      <c r="L20" s="110"/>
      <c r="M20" s="110"/>
    </row>
    <row r="21" spans="1:13" ht="47.25">
      <c r="A21" s="104">
        <v>6</v>
      </c>
      <c r="B21" s="4" t="s">
        <v>113</v>
      </c>
      <c r="C21" s="102">
        <v>1020</v>
      </c>
      <c r="D21" s="9">
        <v>5380</v>
      </c>
      <c r="E21" s="6">
        <v>5316.7558600000002</v>
      </c>
      <c r="F21" s="40">
        <f t="shared" si="0"/>
        <v>53.704600000000028</v>
      </c>
      <c r="G21" s="39">
        <v>5370.4604600000002</v>
      </c>
      <c r="I21" s="121"/>
      <c r="J21" s="111"/>
      <c r="K21" s="110"/>
      <c r="L21" s="110"/>
      <c r="M21" s="110"/>
    </row>
    <row r="22" spans="1:13" ht="15.75">
      <c r="A22" s="104">
        <v>7</v>
      </c>
      <c r="B22" s="11" t="s">
        <v>111</v>
      </c>
      <c r="C22" s="103">
        <v>415</v>
      </c>
      <c r="D22" s="9">
        <v>2050</v>
      </c>
      <c r="E22" s="6">
        <v>1068.01675</v>
      </c>
      <c r="F22" s="40">
        <f t="shared" si="0"/>
        <v>10.788049999999885</v>
      </c>
      <c r="G22" s="39">
        <v>1078.8047999999999</v>
      </c>
      <c r="I22" s="121"/>
      <c r="J22" s="111"/>
      <c r="K22" s="110"/>
      <c r="L22" s="110"/>
      <c r="M22" s="110"/>
    </row>
    <row r="23" spans="1:13" ht="78.75">
      <c r="A23" s="6">
        <v>8</v>
      </c>
      <c r="B23" s="19" t="s">
        <v>19</v>
      </c>
      <c r="C23" s="16">
        <v>722.3</v>
      </c>
      <c r="D23" s="104" t="s">
        <v>23</v>
      </c>
      <c r="E23" s="6">
        <v>8829.1612999999998</v>
      </c>
      <c r="F23" s="40">
        <f t="shared" si="0"/>
        <v>89.183450000000448</v>
      </c>
      <c r="G23" s="39">
        <v>8918.3447500000002</v>
      </c>
      <c r="I23" s="121"/>
      <c r="J23" s="111"/>
      <c r="K23" s="110"/>
      <c r="L23" s="110"/>
      <c r="M23" s="110"/>
    </row>
    <row r="24" spans="1:13" ht="63">
      <c r="A24" s="6">
        <v>9</v>
      </c>
      <c r="B24" s="4" t="s">
        <v>20</v>
      </c>
      <c r="C24" s="16">
        <v>270</v>
      </c>
      <c r="D24" s="104" t="s">
        <v>24</v>
      </c>
      <c r="E24" s="6">
        <v>3613.9389999999999</v>
      </c>
      <c r="F24" s="40">
        <f t="shared" si="0"/>
        <v>36.504429999999957</v>
      </c>
      <c r="G24" s="39">
        <v>3650.4434299999998</v>
      </c>
      <c r="I24" s="121"/>
      <c r="J24" s="111"/>
      <c r="K24" s="110"/>
      <c r="L24" s="110"/>
      <c r="M24" s="110"/>
    </row>
    <row r="25" spans="1:13" ht="57.75" customHeight="1">
      <c r="A25" s="6">
        <v>10</v>
      </c>
      <c r="B25" s="87" t="s">
        <v>21</v>
      </c>
      <c r="C25" s="16">
        <v>370</v>
      </c>
      <c r="D25" s="14" t="s">
        <v>25</v>
      </c>
      <c r="E25" s="6">
        <v>4363.3916200000003</v>
      </c>
      <c r="F25" s="40">
        <f t="shared" si="0"/>
        <v>44.074659999999312</v>
      </c>
      <c r="G25" s="39">
        <v>4407.4662799999996</v>
      </c>
      <c r="I25" s="121"/>
      <c r="J25" s="111"/>
      <c r="K25" s="110"/>
      <c r="L25" s="110"/>
      <c r="M25" s="110"/>
    </row>
    <row r="26" spans="1:13" ht="31.5">
      <c r="A26" s="6">
        <v>11</v>
      </c>
      <c r="B26" s="19" t="s">
        <v>114</v>
      </c>
      <c r="C26" s="16">
        <v>72</v>
      </c>
      <c r="D26" s="14">
        <v>1210</v>
      </c>
      <c r="E26" s="6">
        <v>1050.17977</v>
      </c>
      <c r="F26" s="40">
        <f t="shared" si="0"/>
        <v>10.607880000000023</v>
      </c>
      <c r="G26" s="42">
        <v>1060.78765</v>
      </c>
      <c r="I26" s="121"/>
      <c r="J26" s="111"/>
      <c r="K26" s="110"/>
      <c r="L26" s="110"/>
      <c r="M26" s="110"/>
    </row>
    <row r="27" spans="1:13" ht="15.75">
      <c r="A27" s="6">
        <v>12</v>
      </c>
      <c r="B27" s="87" t="s">
        <v>112</v>
      </c>
      <c r="C27" s="16">
        <v>324</v>
      </c>
      <c r="D27" s="14">
        <v>2900</v>
      </c>
      <c r="E27" s="6">
        <v>2868.9540699999998</v>
      </c>
      <c r="F27" s="40">
        <f t="shared" si="0"/>
        <v>28.979330000000118</v>
      </c>
      <c r="G27" s="40">
        <v>2897.9333999999999</v>
      </c>
      <c r="I27" s="121"/>
      <c r="J27" s="111"/>
      <c r="K27" s="110"/>
      <c r="L27" s="110"/>
      <c r="M27" s="110"/>
    </row>
    <row r="28" spans="1:13" ht="47.25">
      <c r="A28" s="6">
        <v>13</v>
      </c>
      <c r="B28" s="19" t="s">
        <v>115</v>
      </c>
      <c r="C28" s="16">
        <v>70</v>
      </c>
      <c r="D28" s="14">
        <v>720</v>
      </c>
      <c r="E28" s="6">
        <v>997.20946000000004</v>
      </c>
      <c r="F28" s="40">
        <f t="shared" si="0"/>
        <v>10.072819999999979</v>
      </c>
      <c r="G28" s="42">
        <v>1007.28228</v>
      </c>
      <c r="I28" s="121"/>
      <c r="J28" s="111"/>
      <c r="K28" s="112"/>
      <c r="L28" s="110"/>
      <c r="M28" s="110"/>
    </row>
    <row r="29" spans="1:13" ht="31.5">
      <c r="A29" s="6">
        <v>14</v>
      </c>
      <c r="B29" s="19" t="s">
        <v>73</v>
      </c>
      <c r="C29" s="16">
        <v>136</v>
      </c>
      <c r="D29" s="14">
        <v>210</v>
      </c>
      <c r="E29" s="6">
        <v>379.98509000000001</v>
      </c>
      <c r="F29" s="40">
        <f t="shared" si="0"/>
        <v>3.83823000000001</v>
      </c>
      <c r="G29" s="42">
        <v>383.82332000000002</v>
      </c>
      <c r="I29" s="121"/>
      <c r="J29" s="111"/>
      <c r="K29" s="112"/>
      <c r="L29" s="110"/>
      <c r="M29" s="110"/>
    </row>
    <row r="30" spans="1:13" ht="15.75">
      <c r="A30" s="6">
        <v>15</v>
      </c>
      <c r="B30" s="19" t="s">
        <v>74</v>
      </c>
      <c r="C30" s="16">
        <v>110</v>
      </c>
      <c r="D30" s="14">
        <v>830</v>
      </c>
      <c r="E30" s="6">
        <v>440.92149000000001</v>
      </c>
      <c r="F30" s="40">
        <f t="shared" si="0"/>
        <v>4.4537500000000136</v>
      </c>
      <c r="G30" s="42">
        <v>445.37524000000002</v>
      </c>
      <c r="I30" s="121"/>
      <c r="J30" s="111"/>
      <c r="K30" s="112"/>
      <c r="L30" s="110"/>
      <c r="M30" s="110"/>
    </row>
    <row r="31" spans="1:13" ht="63">
      <c r="A31" s="6">
        <v>16</v>
      </c>
      <c r="B31" s="19" t="s">
        <v>106</v>
      </c>
      <c r="C31" s="16">
        <v>155</v>
      </c>
      <c r="D31" s="14">
        <v>155</v>
      </c>
      <c r="E31" s="40">
        <v>196.67696000000001</v>
      </c>
      <c r="F31" s="40">
        <f t="shared" si="0"/>
        <v>1.9866399999999942</v>
      </c>
      <c r="G31" s="42">
        <v>198.6636</v>
      </c>
      <c r="I31" s="121"/>
      <c r="J31" s="110"/>
      <c r="K31" s="112"/>
      <c r="L31" s="110"/>
      <c r="M31" s="110"/>
    </row>
    <row r="32" spans="1:13" ht="63">
      <c r="A32" s="6">
        <v>17</v>
      </c>
      <c r="B32" s="29" t="s">
        <v>121</v>
      </c>
      <c r="C32" s="15">
        <v>210</v>
      </c>
      <c r="D32" s="15">
        <v>1550</v>
      </c>
      <c r="E32" s="39">
        <v>1797.7457999999999</v>
      </c>
      <c r="F32" s="109">
        <f>G32-E32</f>
        <v>18.159049999999979</v>
      </c>
      <c r="G32" s="39">
        <v>1815.9048499999999</v>
      </c>
      <c r="I32" s="121"/>
      <c r="J32" s="110"/>
      <c r="K32" s="112"/>
      <c r="L32" s="110"/>
      <c r="M32" s="110"/>
    </row>
    <row r="33" spans="1:13" ht="47.25">
      <c r="A33" s="6">
        <v>18</v>
      </c>
      <c r="B33" s="29" t="s">
        <v>122</v>
      </c>
      <c r="C33" s="15">
        <v>310</v>
      </c>
      <c r="D33" s="15">
        <v>4100</v>
      </c>
      <c r="E33" s="39">
        <v>3099.0264000000002</v>
      </c>
      <c r="F33" s="109">
        <f t="shared" ref="F33:F36" si="1">G33-E33</f>
        <v>31.303299999999581</v>
      </c>
      <c r="G33" s="39">
        <v>3130.3296999999998</v>
      </c>
      <c r="I33" s="121"/>
      <c r="J33" s="110"/>
      <c r="K33" s="112"/>
      <c r="L33" s="110"/>
      <c r="M33" s="110"/>
    </row>
    <row r="34" spans="1:13" ht="47.25">
      <c r="A34" s="6">
        <v>19</v>
      </c>
      <c r="B34" s="29" t="s">
        <v>123</v>
      </c>
      <c r="C34" s="15">
        <v>320</v>
      </c>
      <c r="D34" s="15">
        <v>4500</v>
      </c>
      <c r="E34" s="39">
        <v>3449.4274</v>
      </c>
      <c r="F34" s="109">
        <f t="shared" si="1"/>
        <v>34.84270000000015</v>
      </c>
      <c r="G34" s="39">
        <v>3484.2701000000002</v>
      </c>
      <c r="I34" s="121"/>
      <c r="J34" s="110"/>
      <c r="K34" s="112"/>
      <c r="L34" s="110"/>
      <c r="M34" s="110"/>
    </row>
    <row r="35" spans="1:13" ht="47.25">
      <c r="A35" s="6">
        <v>20</v>
      </c>
      <c r="B35" s="29" t="s">
        <v>124</v>
      </c>
      <c r="C35" s="15">
        <v>160</v>
      </c>
      <c r="D35" s="15">
        <v>1830</v>
      </c>
      <c r="E35" s="39">
        <v>1412.9340500000001</v>
      </c>
      <c r="F35" s="109">
        <f t="shared" si="1"/>
        <v>14.27206000000001</v>
      </c>
      <c r="G35" s="39">
        <v>1427.2061100000001</v>
      </c>
      <c r="I35" s="121"/>
      <c r="J35" s="110"/>
      <c r="K35" s="112"/>
      <c r="L35" s="110"/>
      <c r="M35" s="110"/>
    </row>
    <row r="36" spans="1:13" ht="63">
      <c r="A36" s="6">
        <v>21</v>
      </c>
      <c r="B36" s="29" t="s">
        <v>146</v>
      </c>
      <c r="C36" s="15">
        <v>125</v>
      </c>
      <c r="D36" s="15">
        <v>125</v>
      </c>
      <c r="E36" s="39">
        <v>157.77916999999999</v>
      </c>
      <c r="F36" s="109">
        <f t="shared" si="1"/>
        <v>1.5937399999999968</v>
      </c>
      <c r="G36" s="39">
        <v>159.37290999999999</v>
      </c>
      <c r="I36" s="121"/>
      <c r="J36" s="110"/>
      <c r="K36" s="112"/>
      <c r="L36" s="110"/>
      <c r="M36" s="110"/>
    </row>
    <row r="37" spans="1:13" ht="15.75">
      <c r="A37" s="7"/>
      <c r="B37" s="31" t="s">
        <v>11</v>
      </c>
      <c r="C37" s="16">
        <f>SUM(C16:C36)</f>
        <v>8360.2999999999993</v>
      </c>
      <c r="D37" s="6">
        <f>D16+D17+D18+D19+D21+D22+D26+D27+D28+6960+3250+9100+540+3429.15+564.5+4464.45+724.44+D29+D30+D31+D32+D33+D34+D35+D36</f>
        <v>69832.540000000008</v>
      </c>
      <c r="E37" s="40">
        <f>SUM(E16:E36)</f>
        <v>60000.000000000007</v>
      </c>
      <c r="F37" s="40">
        <f>SUM(F16:F36)</f>
        <v>606.06059999999843</v>
      </c>
      <c r="G37" s="40">
        <f>SUM(G16:G36)</f>
        <v>60606.060600000004</v>
      </c>
    </row>
    <row r="39" spans="1:13">
      <c r="G39" s="41"/>
    </row>
    <row r="40" spans="1:13">
      <c r="E40" s="41"/>
      <c r="G40" s="41"/>
    </row>
    <row r="41" spans="1:13">
      <c r="F41" s="41"/>
    </row>
    <row r="42" spans="1:13">
      <c r="E42" s="41"/>
    </row>
  </sheetData>
  <mergeCells count="11">
    <mergeCell ref="A12:G12"/>
    <mergeCell ref="D6:G6"/>
    <mergeCell ref="D7:G7"/>
    <mergeCell ref="D8:G8"/>
    <mergeCell ref="D9:G9"/>
    <mergeCell ref="A11:G11"/>
    <mergeCell ref="A14:A15"/>
    <mergeCell ref="B14:B15"/>
    <mergeCell ref="D14:D15"/>
    <mergeCell ref="E14:F14"/>
    <mergeCell ref="G14:G15"/>
  </mergeCells>
  <pageMargins left="0.31496062992125984" right="0.31496062992125984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9"/>
  <sheetViews>
    <sheetView zoomScale="72" zoomScaleNormal="72" workbookViewId="0">
      <selection activeCell="D4" sqref="D4"/>
    </sheetView>
  </sheetViews>
  <sheetFormatPr defaultRowHeight="12.75"/>
  <cols>
    <col min="1" max="1" width="5.140625" customWidth="1"/>
    <col min="2" max="2" width="23.85546875" customWidth="1"/>
    <col min="3" max="3" width="10.85546875" customWidth="1"/>
    <col min="4" max="4" width="11.28515625" customWidth="1"/>
    <col min="5" max="5" width="13.7109375" customWidth="1"/>
    <col min="6" max="6" width="11.140625" customWidth="1"/>
    <col min="7" max="7" width="12.28515625" customWidth="1"/>
    <col min="9" max="9" width="13.28515625" customWidth="1"/>
    <col min="11" max="11" width="13.85546875" bestFit="1" customWidth="1"/>
  </cols>
  <sheetData>
    <row r="1" spans="1:8">
      <c r="E1" s="36" t="s">
        <v>128</v>
      </c>
      <c r="F1" s="36"/>
      <c r="G1" s="36"/>
    </row>
    <row r="2" spans="1:8">
      <c r="D2" s="36" t="s">
        <v>14</v>
      </c>
      <c r="E2" s="36"/>
      <c r="F2" s="36"/>
      <c r="G2" s="36"/>
    </row>
    <row r="3" spans="1:8" ht="18.75" customHeight="1">
      <c r="B3" s="36"/>
      <c r="C3" s="36"/>
      <c r="D3" s="36" t="s">
        <v>148</v>
      </c>
      <c r="E3" s="36"/>
      <c r="F3" s="36"/>
      <c r="G3" s="36"/>
    </row>
    <row r="4" spans="1:8">
      <c r="B4" s="36"/>
      <c r="C4" s="36"/>
      <c r="D4" s="36"/>
      <c r="E4" s="36"/>
      <c r="F4" s="36"/>
      <c r="G4" s="36"/>
    </row>
    <row r="5" spans="1:8" hidden="1">
      <c r="B5" s="36"/>
      <c r="C5" s="36"/>
      <c r="D5" s="36"/>
      <c r="E5" s="36" t="s">
        <v>82</v>
      </c>
      <c r="F5" s="36"/>
      <c r="G5" s="36"/>
    </row>
    <row r="6" spans="1:8" hidden="1">
      <c r="B6" s="36"/>
      <c r="C6" s="36"/>
      <c r="D6" s="36" t="s">
        <v>14</v>
      </c>
      <c r="E6" s="36"/>
      <c r="F6" s="36"/>
      <c r="G6" s="36"/>
    </row>
    <row r="7" spans="1:8" ht="12" hidden="1" customHeight="1">
      <c r="B7" s="36"/>
      <c r="C7" s="36"/>
      <c r="D7" s="36" t="s">
        <v>13</v>
      </c>
      <c r="E7" s="36"/>
      <c r="F7" s="36"/>
      <c r="G7" s="36"/>
    </row>
    <row r="8" spans="1:8">
      <c r="E8" s="5" t="s">
        <v>85</v>
      </c>
      <c r="F8" s="5"/>
      <c r="G8" s="5"/>
    </row>
    <row r="9" spans="1:8">
      <c r="D9" s="126" t="s">
        <v>6</v>
      </c>
      <c r="E9" s="126"/>
      <c r="F9" s="126"/>
      <c r="G9" s="126"/>
    </row>
    <row r="10" spans="1:8">
      <c r="D10" s="126" t="s">
        <v>7</v>
      </c>
      <c r="E10" s="126"/>
      <c r="F10" s="126"/>
      <c r="G10" s="126"/>
    </row>
    <row r="11" spans="1:8">
      <c r="D11" s="126" t="s">
        <v>8</v>
      </c>
      <c r="E11" s="126"/>
      <c r="F11" s="126"/>
      <c r="G11" s="126"/>
    </row>
    <row r="12" spans="1:8">
      <c r="D12" s="126" t="s">
        <v>83</v>
      </c>
      <c r="E12" s="126"/>
      <c r="F12" s="126"/>
      <c r="G12" s="126"/>
    </row>
    <row r="14" spans="1:8" ht="15.75">
      <c r="A14" s="127" t="s">
        <v>1</v>
      </c>
      <c r="B14" s="127"/>
      <c r="C14" s="127"/>
      <c r="D14" s="127"/>
      <c r="E14" s="127"/>
      <c r="F14" s="127"/>
      <c r="G14" s="127"/>
    </row>
    <row r="15" spans="1:8" ht="15.75">
      <c r="A15" s="127" t="s">
        <v>26</v>
      </c>
      <c r="B15" s="127"/>
      <c r="C15" s="127"/>
      <c r="D15" s="127"/>
      <c r="E15" s="127"/>
      <c r="F15" s="127"/>
      <c r="G15" s="127"/>
    </row>
    <row r="16" spans="1:8">
      <c r="B16" s="18"/>
      <c r="C16" s="18"/>
      <c r="D16" s="18"/>
      <c r="E16" s="18"/>
      <c r="F16" s="18"/>
      <c r="G16" s="18"/>
      <c r="H16" s="18"/>
    </row>
    <row r="17" spans="1:11">
      <c r="A17" s="128" t="s">
        <v>0</v>
      </c>
      <c r="B17" s="131" t="s">
        <v>2</v>
      </c>
      <c r="C17" s="88"/>
      <c r="D17" s="131" t="s">
        <v>10</v>
      </c>
      <c r="E17" s="131" t="s">
        <v>3</v>
      </c>
      <c r="F17" s="131"/>
      <c r="G17" s="131" t="s">
        <v>9</v>
      </c>
      <c r="H17" s="18"/>
    </row>
    <row r="18" spans="1:11" ht="63.75">
      <c r="A18" s="129"/>
      <c r="B18" s="132"/>
      <c r="C18" s="89" t="s">
        <v>12</v>
      </c>
      <c r="D18" s="131"/>
      <c r="E18" s="88" t="s">
        <v>4</v>
      </c>
      <c r="F18" s="88" t="s">
        <v>5</v>
      </c>
      <c r="G18" s="131"/>
      <c r="H18" s="18"/>
    </row>
    <row r="19" spans="1:11" ht="31.5">
      <c r="A19" s="37">
        <v>1</v>
      </c>
      <c r="B19" s="29" t="s">
        <v>70</v>
      </c>
      <c r="C19" s="16">
        <v>370</v>
      </c>
      <c r="D19" s="105">
        <v>480</v>
      </c>
      <c r="E19" s="39">
        <v>3553.28998</v>
      </c>
      <c r="F19" s="109">
        <f>G19-E19</f>
        <v>35.891819999999825</v>
      </c>
      <c r="G19" s="39">
        <v>3589.1817999999998</v>
      </c>
      <c r="H19" s="18"/>
      <c r="I19" s="86"/>
    </row>
    <row r="20" spans="1:11" ht="47.25">
      <c r="A20" s="37">
        <v>2</v>
      </c>
      <c r="B20" s="29" t="s">
        <v>95</v>
      </c>
      <c r="C20" s="16">
        <v>420</v>
      </c>
      <c r="D20" s="105">
        <v>2480</v>
      </c>
      <c r="E20" s="39">
        <v>2013.4052099999999</v>
      </c>
      <c r="F20" s="109">
        <f t="shared" ref="F20:F35" si="0">G20-E20</f>
        <v>20.33743000000004</v>
      </c>
      <c r="G20" s="39">
        <v>2033.7426399999999</v>
      </c>
      <c r="H20" s="18"/>
      <c r="K20" s="86"/>
    </row>
    <row r="21" spans="1:11" ht="75">
      <c r="A21" s="37">
        <v>3</v>
      </c>
      <c r="B21" s="99" t="s">
        <v>34</v>
      </c>
      <c r="C21" s="16">
        <v>250</v>
      </c>
      <c r="D21" s="106" t="s">
        <v>126</v>
      </c>
      <c r="E21" s="39">
        <v>3529.68363</v>
      </c>
      <c r="F21" s="109">
        <f t="shared" si="0"/>
        <v>35.653369999999995</v>
      </c>
      <c r="G21" s="39">
        <v>3565.337</v>
      </c>
      <c r="H21" s="18"/>
      <c r="K21" s="86"/>
    </row>
    <row r="22" spans="1:11" ht="15.75">
      <c r="A22" s="37">
        <v>4</v>
      </c>
      <c r="B22" s="29" t="s">
        <v>72</v>
      </c>
      <c r="C22" s="16">
        <v>680</v>
      </c>
      <c r="D22" s="105">
        <v>2900</v>
      </c>
      <c r="E22" s="39">
        <v>2408.9797699999999</v>
      </c>
      <c r="F22" s="109">
        <f t="shared" si="0"/>
        <v>24.333129999999983</v>
      </c>
      <c r="G22" s="39">
        <v>2433.3128999999999</v>
      </c>
      <c r="H22" s="18"/>
    </row>
    <row r="23" spans="1:11" ht="31.5">
      <c r="A23" s="37">
        <v>5</v>
      </c>
      <c r="B23" s="29" t="s">
        <v>75</v>
      </c>
      <c r="C23" s="16">
        <v>200</v>
      </c>
      <c r="D23" s="105">
        <v>1380</v>
      </c>
      <c r="E23" s="39">
        <v>1832.98649</v>
      </c>
      <c r="F23" s="109">
        <f t="shared" si="0"/>
        <v>18.515010000000075</v>
      </c>
      <c r="G23" s="39">
        <v>1851.5015000000001</v>
      </c>
      <c r="H23" s="18"/>
    </row>
    <row r="24" spans="1:11" ht="15.75">
      <c r="A24" s="37">
        <v>6</v>
      </c>
      <c r="B24" s="29" t="s">
        <v>76</v>
      </c>
      <c r="C24" s="16">
        <v>1100</v>
      </c>
      <c r="D24" s="105">
        <v>5550</v>
      </c>
      <c r="E24" s="39">
        <v>4710.8905999999997</v>
      </c>
      <c r="F24" s="109">
        <f t="shared" si="0"/>
        <v>47.584749999999985</v>
      </c>
      <c r="G24" s="39">
        <v>4758.4753499999997</v>
      </c>
      <c r="H24" s="18"/>
      <c r="I24" s="86"/>
    </row>
    <row r="25" spans="1:11" ht="60" customHeight="1">
      <c r="A25" s="37">
        <v>7</v>
      </c>
      <c r="B25" s="29" t="s">
        <v>28</v>
      </c>
      <c r="C25" s="16">
        <v>660</v>
      </c>
      <c r="D25" s="16">
        <v>1280</v>
      </c>
      <c r="E25" s="39">
        <v>1879.03638</v>
      </c>
      <c r="F25" s="109">
        <f t="shared" si="0"/>
        <v>18.980170000000044</v>
      </c>
      <c r="G25" s="108">
        <v>1898.0165500000001</v>
      </c>
      <c r="H25" s="18"/>
    </row>
    <row r="26" spans="1:11" ht="31.5">
      <c r="A26" s="37">
        <v>8</v>
      </c>
      <c r="B26" s="29" t="s">
        <v>29</v>
      </c>
      <c r="C26" s="16">
        <v>920</v>
      </c>
      <c r="D26" s="105">
        <v>1380</v>
      </c>
      <c r="E26" s="39">
        <v>984.17386999999997</v>
      </c>
      <c r="F26" s="109">
        <f t="shared" si="0"/>
        <v>9.9411499999999933</v>
      </c>
      <c r="G26" s="39">
        <v>994.11501999999996</v>
      </c>
      <c r="H26" s="18"/>
    </row>
    <row r="27" spans="1:11" ht="15.75">
      <c r="A27" s="37">
        <v>9</v>
      </c>
      <c r="B27" s="29" t="s">
        <v>69</v>
      </c>
      <c r="C27" s="16">
        <v>490</v>
      </c>
      <c r="D27" s="105">
        <v>2100</v>
      </c>
      <c r="E27" s="39">
        <v>777.35132999999996</v>
      </c>
      <c r="F27" s="109">
        <f t="shared" si="0"/>
        <v>7.8520300000000134</v>
      </c>
      <c r="G27" s="39">
        <v>785.20335999999998</v>
      </c>
      <c r="H27" s="18"/>
    </row>
    <row r="28" spans="1:11" ht="15.75">
      <c r="A28" s="37">
        <v>10</v>
      </c>
      <c r="B28" s="29" t="s">
        <v>67</v>
      </c>
      <c r="C28" s="16">
        <v>155</v>
      </c>
      <c r="D28" s="105">
        <v>930</v>
      </c>
      <c r="E28" s="39">
        <v>578.84653000000003</v>
      </c>
      <c r="F28" s="109">
        <f t="shared" si="0"/>
        <v>5.8469299999999294</v>
      </c>
      <c r="G28" s="39">
        <v>584.69345999999996</v>
      </c>
      <c r="H28" s="18"/>
    </row>
    <row r="29" spans="1:11" ht="47.25">
      <c r="A29" s="37">
        <v>11</v>
      </c>
      <c r="B29" s="98" t="s">
        <v>118</v>
      </c>
      <c r="C29" s="16">
        <v>160</v>
      </c>
      <c r="D29" s="105">
        <v>2350</v>
      </c>
      <c r="E29" s="39">
        <v>1787.2875200000001</v>
      </c>
      <c r="F29" s="109">
        <f t="shared" si="0"/>
        <v>18.053409999999985</v>
      </c>
      <c r="G29" s="39">
        <v>1805.3409300000001</v>
      </c>
      <c r="H29" s="18"/>
    </row>
    <row r="30" spans="1:11" ht="63">
      <c r="A30" s="37">
        <v>12</v>
      </c>
      <c r="B30" s="98" t="s">
        <v>117</v>
      </c>
      <c r="C30" s="16">
        <v>710</v>
      </c>
      <c r="D30" s="105">
        <v>3120</v>
      </c>
      <c r="E30" s="39">
        <v>4365.9317099999998</v>
      </c>
      <c r="F30" s="109">
        <f t="shared" si="0"/>
        <v>44.100320000000465</v>
      </c>
      <c r="G30" s="39">
        <v>4410.0320300000003</v>
      </c>
      <c r="H30" s="18"/>
    </row>
    <row r="31" spans="1:11" ht="47.25">
      <c r="A31" s="37">
        <v>13</v>
      </c>
      <c r="B31" s="98" t="s">
        <v>116</v>
      </c>
      <c r="C31" s="16">
        <v>280</v>
      </c>
      <c r="D31" s="105">
        <v>4050</v>
      </c>
      <c r="E31" s="39">
        <v>3066.4251899999999</v>
      </c>
      <c r="F31" s="109">
        <f t="shared" si="0"/>
        <v>30.973989999999958</v>
      </c>
      <c r="G31" s="39">
        <v>3097.3991799999999</v>
      </c>
      <c r="H31" s="18"/>
    </row>
    <row r="32" spans="1:11" ht="47.25">
      <c r="A32" s="37">
        <v>14</v>
      </c>
      <c r="B32" s="98" t="s">
        <v>119</v>
      </c>
      <c r="C32" s="16">
        <v>340</v>
      </c>
      <c r="D32" s="105">
        <v>2150</v>
      </c>
      <c r="E32" s="39">
        <v>1826.2964899999999</v>
      </c>
      <c r="F32" s="109">
        <f t="shared" si="0"/>
        <v>18.447440000000142</v>
      </c>
      <c r="G32" s="39">
        <v>1844.7439300000001</v>
      </c>
      <c r="H32" s="18"/>
    </row>
    <row r="33" spans="1:9" ht="47.25">
      <c r="A33" s="37">
        <v>15</v>
      </c>
      <c r="B33" s="29" t="s">
        <v>125</v>
      </c>
      <c r="C33" s="15">
        <v>280</v>
      </c>
      <c r="D33" s="15">
        <v>4050</v>
      </c>
      <c r="E33" s="39">
        <v>3063.85716</v>
      </c>
      <c r="F33" s="109">
        <f t="shared" si="0"/>
        <v>30.948049999999967</v>
      </c>
      <c r="G33" s="39">
        <v>3094.80521</v>
      </c>
      <c r="H33" s="18"/>
      <c r="I33" s="86"/>
    </row>
    <row r="34" spans="1:9" ht="63">
      <c r="A34" s="37">
        <v>16</v>
      </c>
      <c r="B34" s="98" t="s">
        <v>120</v>
      </c>
      <c r="C34" s="15">
        <v>210</v>
      </c>
      <c r="D34" s="15">
        <v>2250</v>
      </c>
      <c r="E34" s="39">
        <v>1704.9964399999999</v>
      </c>
      <c r="F34" s="109">
        <f t="shared" si="0"/>
        <v>17.222190000000182</v>
      </c>
      <c r="G34" s="39">
        <v>1722.2186300000001</v>
      </c>
      <c r="H34" s="18"/>
      <c r="I34" s="86"/>
    </row>
    <row r="35" spans="1:9" ht="94.5">
      <c r="A35" s="37">
        <v>17</v>
      </c>
      <c r="B35" s="124" t="s">
        <v>147</v>
      </c>
      <c r="C35" s="119">
        <v>280</v>
      </c>
      <c r="D35" s="120">
        <v>1350</v>
      </c>
      <c r="E35" s="39">
        <v>1916.5617</v>
      </c>
      <c r="F35" s="109">
        <f t="shared" si="0"/>
        <v>19.359210000000076</v>
      </c>
      <c r="G35" s="39">
        <v>1935.92091</v>
      </c>
      <c r="H35" s="18"/>
      <c r="I35" s="86"/>
    </row>
    <row r="36" spans="1:9" ht="15.75">
      <c r="A36" s="94"/>
      <c r="B36" s="95" t="s">
        <v>11</v>
      </c>
      <c r="C36" s="15">
        <f>SUM(C19:C34)</f>
        <v>7225</v>
      </c>
      <c r="D36" s="107">
        <f>SUM(D22:D35)+D19+D20+2200</f>
        <v>40000</v>
      </c>
      <c r="E36" s="39">
        <f>SUM(E19:E35)</f>
        <v>40000</v>
      </c>
      <c r="F36" s="90">
        <f>SUM(F19:F35)</f>
        <v>404.04040000000066</v>
      </c>
      <c r="G36" s="91">
        <f>SUM(G19:G35)</f>
        <v>40404.040399999998</v>
      </c>
      <c r="H36" s="18"/>
    </row>
    <row r="37" spans="1:9">
      <c r="E37" s="41"/>
      <c r="F37" s="96"/>
    </row>
    <row r="39" spans="1:9">
      <c r="E39" s="41"/>
    </row>
  </sheetData>
  <mergeCells count="11">
    <mergeCell ref="A15:G15"/>
    <mergeCell ref="A17:A18"/>
    <mergeCell ref="B17:B18"/>
    <mergeCell ref="D17:D18"/>
    <mergeCell ref="E17:F17"/>
    <mergeCell ref="G17:G18"/>
    <mergeCell ref="D9:G9"/>
    <mergeCell ref="D10:G10"/>
    <mergeCell ref="D11:G11"/>
    <mergeCell ref="D12:G12"/>
    <mergeCell ref="A14:G14"/>
  </mergeCells>
  <pageMargins left="0.70866141732283472" right="0.70866141732283472" top="0" bottom="0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7"/>
  <sheetViews>
    <sheetView zoomScale="72" zoomScaleNormal="72" workbookViewId="0">
      <selection activeCell="D4" sqref="D4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3.28515625" customWidth="1"/>
    <col min="6" max="6" width="10.7109375" bestFit="1" customWidth="1"/>
    <col min="7" max="7" width="13" customWidth="1"/>
    <col min="9" max="9" width="11.42578125" bestFit="1" customWidth="1"/>
  </cols>
  <sheetData>
    <row r="1" spans="1:7">
      <c r="E1" s="36" t="s">
        <v>142</v>
      </c>
      <c r="F1" s="36"/>
      <c r="G1" s="36"/>
    </row>
    <row r="2" spans="1:7">
      <c r="D2" s="36" t="s">
        <v>14</v>
      </c>
      <c r="E2" s="36"/>
      <c r="F2" s="36"/>
      <c r="G2" s="36"/>
    </row>
    <row r="3" spans="1:7">
      <c r="D3" s="36" t="s">
        <v>148</v>
      </c>
      <c r="E3" s="36"/>
      <c r="F3" s="36"/>
      <c r="G3" s="36"/>
    </row>
    <row r="4" spans="1:7">
      <c r="B4" s="36"/>
      <c r="C4" s="36"/>
      <c r="D4" s="36"/>
      <c r="E4" s="36"/>
      <c r="F4" s="36"/>
      <c r="G4" s="36"/>
    </row>
    <row r="5" spans="1:7" hidden="1">
      <c r="B5" s="36"/>
      <c r="C5" s="36"/>
      <c r="D5" s="36"/>
      <c r="E5" s="36" t="s">
        <v>82</v>
      </c>
      <c r="F5" s="36"/>
      <c r="G5" s="36"/>
    </row>
    <row r="6" spans="1:7" hidden="1">
      <c r="B6" s="36"/>
      <c r="C6" s="36"/>
      <c r="D6" s="36" t="s">
        <v>14</v>
      </c>
      <c r="E6" s="36"/>
      <c r="F6" s="36"/>
      <c r="G6" s="36"/>
    </row>
    <row r="7" spans="1:7" ht="12" hidden="1" customHeight="1">
      <c r="B7" s="36"/>
      <c r="C7" s="36"/>
      <c r="D7" s="36" t="s">
        <v>13</v>
      </c>
      <c r="E7" s="36"/>
      <c r="F7" s="36"/>
      <c r="G7" s="36"/>
    </row>
    <row r="8" spans="1:7">
      <c r="E8" s="5" t="s">
        <v>86</v>
      </c>
      <c r="F8" s="5"/>
      <c r="G8" s="5"/>
    </row>
    <row r="9" spans="1:7">
      <c r="D9" s="126" t="s">
        <v>6</v>
      </c>
      <c r="E9" s="126"/>
      <c r="F9" s="126"/>
      <c r="G9" s="126"/>
    </row>
    <row r="10" spans="1:7">
      <c r="D10" s="126" t="s">
        <v>7</v>
      </c>
      <c r="E10" s="126"/>
      <c r="F10" s="126"/>
      <c r="G10" s="126"/>
    </row>
    <row r="11" spans="1:7">
      <c r="D11" s="126" t="s">
        <v>8</v>
      </c>
      <c r="E11" s="126"/>
      <c r="F11" s="126"/>
      <c r="G11" s="126"/>
    </row>
    <row r="12" spans="1:7">
      <c r="D12" s="126" t="s">
        <v>83</v>
      </c>
      <c r="E12" s="126"/>
      <c r="F12" s="126"/>
      <c r="G12" s="126"/>
    </row>
    <row r="14" spans="1:7" ht="15.75">
      <c r="A14" s="127" t="s">
        <v>1</v>
      </c>
      <c r="B14" s="127"/>
      <c r="C14" s="127"/>
      <c r="D14" s="127"/>
      <c r="E14" s="127"/>
      <c r="F14" s="127"/>
      <c r="G14" s="127"/>
    </row>
    <row r="15" spans="1:7" ht="15.75">
      <c r="A15" s="127" t="s">
        <v>79</v>
      </c>
      <c r="B15" s="127"/>
      <c r="C15" s="127"/>
      <c r="D15" s="127"/>
      <c r="E15" s="127"/>
      <c r="F15" s="127"/>
      <c r="G15" s="127"/>
    </row>
    <row r="17" spans="1:7">
      <c r="A17" s="128" t="s">
        <v>0</v>
      </c>
      <c r="B17" s="125" t="s">
        <v>2</v>
      </c>
      <c r="C17" s="116"/>
      <c r="D17" s="125" t="s">
        <v>10</v>
      </c>
      <c r="E17" s="125" t="s">
        <v>3</v>
      </c>
      <c r="F17" s="125"/>
      <c r="G17" s="125" t="s">
        <v>9</v>
      </c>
    </row>
    <row r="18" spans="1:7" ht="63.75">
      <c r="A18" s="128"/>
      <c r="B18" s="125"/>
      <c r="C18" s="116" t="s">
        <v>12</v>
      </c>
      <c r="D18" s="125"/>
      <c r="E18" s="116" t="s">
        <v>4</v>
      </c>
      <c r="F18" s="116" t="s">
        <v>5</v>
      </c>
      <c r="G18" s="125"/>
    </row>
    <row r="19" spans="1:7" ht="47.25">
      <c r="A19" s="20">
        <v>1</v>
      </c>
      <c r="B19" s="31" t="s">
        <v>30</v>
      </c>
      <c r="C19" s="48">
        <v>343.6</v>
      </c>
      <c r="D19" s="14">
        <v>4800</v>
      </c>
      <c r="E19" s="21">
        <f t="shared" ref="E19:E36" si="0">G19-F19</f>
        <v>5167.1604600000001</v>
      </c>
      <c r="F19" s="49">
        <f t="shared" ref="F19:F36" si="1">0.01*G19</f>
        <v>52.193540000000006</v>
      </c>
      <c r="G19" s="17">
        <v>5219.3540000000003</v>
      </c>
    </row>
    <row r="20" spans="1:7" ht="15.75">
      <c r="A20" s="20">
        <v>2</v>
      </c>
      <c r="B20" s="32" t="s">
        <v>27</v>
      </c>
      <c r="C20" s="48">
        <v>720</v>
      </c>
      <c r="D20" s="14">
        <v>1400</v>
      </c>
      <c r="E20" s="21">
        <f t="shared" si="0"/>
        <v>678.14702999999997</v>
      </c>
      <c r="F20" s="49">
        <f t="shared" si="1"/>
        <v>6.8499699999999999</v>
      </c>
      <c r="G20" s="35">
        <v>684.99699999999996</v>
      </c>
    </row>
    <row r="21" spans="1:7" ht="15.75">
      <c r="A21" s="20">
        <v>3</v>
      </c>
      <c r="B21" s="32" t="s">
        <v>31</v>
      </c>
      <c r="C21" s="48">
        <v>605</v>
      </c>
      <c r="D21" s="20">
        <v>3200</v>
      </c>
      <c r="E21" s="21">
        <f t="shared" si="0"/>
        <v>6187.0564799999993</v>
      </c>
      <c r="F21" s="49">
        <f t="shared" si="1"/>
        <v>62.495519999999999</v>
      </c>
      <c r="G21" s="17">
        <v>6249.5519999999997</v>
      </c>
    </row>
    <row r="22" spans="1:7" ht="15.75">
      <c r="A22" s="20">
        <v>4</v>
      </c>
      <c r="B22" s="33" t="s">
        <v>68</v>
      </c>
      <c r="C22" s="14">
        <v>225</v>
      </c>
      <c r="D22" s="20">
        <v>1350</v>
      </c>
      <c r="E22" s="21">
        <f t="shared" si="0"/>
        <v>1036.1597400000001</v>
      </c>
      <c r="F22" s="49">
        <f t="shared" si="1"/>
        <v>10.46626</v>
      </c>
      <c r="G22" s="17">
        <v>1046.626</v>
      </c>
    </row>
    <row r="23" spans="1:7" ht="47.25">
      <c r="A23" s="20">
        <v>5</v>
      </c>
      <c r="B23" s="33" t="s">
        <v>32</v>
      </c>
      <c r="C23" s="14">
        <v>501</v>
      </c>
      <c r="D23" s="20">
        <v>1320</v>
      </c>
      <c r="E23" s="21">
        <f t="shared" si="0"/>
        <v>2725.6293900000001</v>
      </c>
      <c r="F23" s="49">
        <f t="shared" si="1"/>
        <v>27.531610000000001</v>
      </c>
      <c r="G23" s="17">
        <v>2753.1610000000001</v>
      </c>
    </row>
    <row r="24" spans="1:7" ht="47.25">
      <c r="A24" s="20">
        <v>6</v>
      </c>
      <c r="B24" s="33" t="s">
        <v>33</v>
      </c>
      <c r="C24" s="14">
        <v>620</v>
      </c>
      <c r="D24" s="20">
        <v>1440</v>
      </c>
      <c r="E24" s="21">
        <f t="shared" si="0"/>
        <v>5000.1454800000001</v>
      </c>
      <c r="F24" s="49">
        <f t="shared" si="1"/>
        <v>50.506520000000002</v>
      </c>
      <c r="G24" s="17">
        <v>5050.652</v>
      </c>
    </row>
    <row r="25" spans="1:7" ht="47.25">
      <c r="A25" s="20">
        <v>7</v>
      </c>
      <c r="B25" s="33" t="s">
        <v>35</v>
      </c>
      <c r="C25" s="14">
        <v>718</v>
      </c>
      <c r="D25" s="20">
        <v>6100</v>
      </c>
      <c r="E25" s="21">
        <f t="shared" si="0"/>
        <v>8143.0054199999995</v>
      </c>
      <c r="F25" s="49">
        <f t="shared" si="1"/>
        <v>82.252579999999995</v>
      </c>
      <c r="G25" s="17">
        <v>8225.2579999999998</v>
      </c>
    </row>
    <row r="26" spans="1:7" ht="15.75">
      <c r="A26" s="20">
        <v>8</v>
      </c>
      <c r="B26" s="33" t="s">
        <v>77</v>
      </c>
      <c r="C26" s="14">
        <v>695</v>
      </c>
      <c r="D26" s="20"/>
      <c r="E26" s="21">
        <f t="shared" si="0"/>
        <v>883.01169000000004</v>
      </c>
      <c r="F26" s="49">
        <f t="shared" si="1"/>
        <v>8.9193100000000012</v>
      </c>
      <c r="G26" s="17">
        <v>891.93100000000004</v>
      </c>
    </row>
    <row r="27" spans="1:7" ht="15.75">
      <c r="A27" s="20">
        <v>9</v>
      </c>
      <c r="B27" s="33" t="s">
        <v>71</v>
      </c>
      <c r="C27" s="14">
        <v>1340</v>
      </c>
      <c r="D27" s="20">
        <v>11200</v>
      </c>
      <c r="E27" s="21">
        <f>G27-F27</f>
        <v>14545.162170000001</v>
      </c>
      <c r="F27" s="49">
        <f>0.01*G27</f>
        <v>146.92083</v>
      </c>
      <c r="G27" s="17">
        <v>14692.083000000001</v>
      </c>
    </row>
    <row r="28" spans="1:7" ht="15.75">
      <c r="A28" s="20">
        <v>10</v>
      </c>
      <c r="B28" s="33" t="s">
        <v>80</v>
      </c>
      <c r="C28" s="14">
        <v>550</v>
      </c>
      <c r="D28" s="20">
        <v>2750</v>
      </c>
      <c r="E28" s="21">
        <f t="shared" si="0"/>
        <v>3168.6831000000002</v>
      </c>
      <c r="F28" s="49">
        <f t="shared" si="1"/>
        <v>32.006900000000002</v>
      </c>
      <c r="G28" s="17">
        <v>3200.69</v>
      </c>
    </row>
    <row r="29" spans="1:7" ht="31.5">
      <c r="A29" s="20">
        <v>11</v>
      </c>
      <c r="B29" s="33" t="s">
        <v>81</v>
      </c>
      <c r="C29" s="14">
        <v>640</v>
      </c>
      <c r="D29" s="20">
        <v>3840</v>
      </c>
      <c r="E29" s="21">
        <f t="shared" si="0"/>
        <v>3614.04549</v>
      </c>
      <c r="F29" s="49">
        <f t="shared" si="1"/>
        <v>36.505510000000001</v>
      </c>
      <c r="G29" s="17">
        <v>3650.5509999999999</v>
      </c>
    </row>
    <row r="30" spans="1:7" ht="63.75" customHeight="1">
      <c r="A30" s="20">
        <v>12</v>
      </c>
      <c r="B30" s="33" t="s">
        <v>134</v>
      </c>
      <c r="C30" s="14">
        <v>508</v>
      </c>
      <c r="D30" s="20">
        <v>2550</v>
      </c>
      <c r="E30" s="21">
        <f t="shared" si="0"/>
        <v>2163.4202700000001</v>
      </c>
      <c r="F30" s="49">
        <f t="shared" si="1"/>
        <v>21.852730000000001</v>
      </c>
      <c r="G30" s="17">
        <v>2185.2730000000001</v>
      </c>
    </row>
    <row r="31" spans="1:7" ht="63.75" customHeight="1">
      <c r="A31" s="20">
        <v>13</v>
      </c>
      <c r="B31" s="33" t="s">
        <v>140</v>
      </c>
      <c r="C31" s="14">
        <v>370</v>
      </c>
      <c r="D31" s="20">
        <v>5200</v>
      </c>
      <c r="E31" s="21">
        <f t="shared" si="0"/>
        <v>6910.1940599999998</v>
      </c>
      <c r="F31" s="49">
        <f t="shared" si="1"/>
        <v>69.799939999999992</v>
      </c>
      <c r="G31" s="17">
        <v>6979.9939999999997</v>
      </c>
    </row>
    <row r="32" spans="1:7" ht="15.75">
      <c r="A32" s="20">
        <v>14</v>
      </c>
      <c r="B32" s="33" t="s">
        <v>135</v>
      </c>
      <c r="C32" s="14">
        <v>1750</v>
      </c>
      <c r="D32" s="20">
        <v>10400</v>
      </c>
      <c r="E32" s="21">
        <f t="shared" si="0"/>
        <v>8877.7576800000006</v>
      </c>
      <c r="F32" s="49">
        <f t="shared" si="1"/>
        <v>89.674320000000009</v>
      </c>
      <c r="G32" s="17">
        <v>8967.4320000000007</v>
      </c>
    </row>
    <row r="33" spans="1:9" ht="15.75">
      <c r="A33" s="20">
        <v>15</v>
      </c>
      <c r="B33" s="33" t="s">
        <v>136</v>
      </c>
      <c r="C33" s="14">
        <v>1250</v>
      </c>
      <c r="D33" s="20">
        <v>14200</v>
      </c>
      <c r="E33" s="21">
        <f t="shared" si="0"/>
        <v>14611.409009999999</v>
      </c>
      <c r="F33" s="49">
        <f t="shared" si="1"/>
        <v>147.58999</v>
      </c>
      <c r="G33" s="17">
        <v>14758.999</v>
      </c>
    </row>
    <row r="34" spans="1:9" ht="15.75">
      <c r="A34" s="20">
        <v>16</v>
      </c>
      <c r="B34" s="33" t="s">
        <v>137</v>
      </c>
      <c r="C34" s="14">
        <v>600</v>
      </c>
      <c r="D34" s="20">
        <v>3330</v>
      </c>
      <c r="E34" s="21">
        <f t="shared" si="0"/>
        <v>2889.8832600000001</v>
      </c>
      <c r="F34" s="49">
        <f t="shared" si="1"/>
        <v>29.190740000000002</v>
      </c>
      <c r="G34" s="17">
        <v>2919.0740000000001</v>
      </c>
    </row>
    <row r="35" spans="1:9" ht="15.75">
      <c r="A35" s="20">
        <v>17</v>
      </c>
      <c r="B35" s="33" t="s">
        <v>138</v>
      </c>
      <c r="C35" s="14">
        <v>850</v>
      </c>
      <c r="D35" s="20">
        <v>4300</v>
      </c>
      <c r="E35" s="21">
        <f t="shared" si="0"/>
        <v>3816.1807200000003</v>
      </c>
      <c r="F35" s="49">
        <f t="shared" si="1"/>
        <v>38.547280000000001</v>
      </c>
      <c r="G35" s="17">
        <v>3854.7280000000001</v>
      </c>
    </row>
    <row r="36" spans="1:9" ht="63">
      <c r="A36" s="20">
        <v>18</v>
      </c>
      <c r="B36" s="33" t="s">
        <v>139</v>
      </c>
      <c r="C36" s="14">
        <v>480</v>
      </c>
      <c r="D36" s="20">
        <v>5400</v>
      </c>
      <c r="E36" s="21">
        <f t="shared" si="0"/>
        <v>4435.2841500000004</v>
      </c>
      <c r="F36" s="49">
        <f t="shared" si="1"/>
        <v>44.800850000000004</v>
      </c>
      <c r="G36" s="17">
        <v>4480.085</v>
      </c>
      <c r="I36" s="30"/>
    </row>
    <row r="37" spans="1:9" ht="15.75">
      <c r="A37" s="38"/>
      <c r="B37" s="31" t="s">
        <v>11</v>
      </c>
      <c r="C37" s="14">
        <f>SUM(C19:C36)</f>
        <v>12765.6</v>
      </c>
      <c r="D37" s="6">
        <f>SUM(D19:D36)</f>
        <v>82780</v>
      </c>
      <c r="E37" s="13">
        <f>SUM(E19:E36)</f>
        <v>94852.33560000002</v>
      </c>
      <c r="F37" s="13">
        <f>SUM(F19:F36)</f>
        <v>958.10439999999983</v>
      </c>
      <c r="G37" s="13">
        <f>SUM(G19:G36)</f>
        <v>95810.44</v>
      </c>
      <c r="I37" s="30"/>
    </row>
  </sheetData>
  <mergeCells count="11">
    <mergeCell ref="A15:G15"/>
    <mergeCell ref="D9:G9"/>
    <mergeCell ref="D10:G10"/>
    <mergeCell ref="D11:G11"/>
    <mergeCell ref="D12:G12"/>
    <mergeCell ref="A14:G14"/>
    <mergeCell ref="A17:A18"/>
    <mergeCell ref="B17:B18"/>
    <mergeCell ref="D17:D18"/>
    <mergeCell ref="E17:F17"/>
    <mergeCell ref="G17:G1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70"/>
  <sheetViews>
    <sheetView workbookViewId="0">
      <selection activeCell="G4" sqref="G4:I4"/>
    </sheetView>
  </sheetViews>
  <sheetFormatPr defaultRowHeight="12.75"/>
  <cols>
    <col min="1" max="1" width="6" customWidth="1"/>
    <col min="2" max="2" width="32" customWidth="1"/>
    <col min="3" max="3" width="25.42578125" customWidth="1"/>
    <col min="4" max="4" width="14.28515625" customWidth="1"/>
    <col min="5" max="5" width="12" customWidth="1"/>
    <col min="6" max="6" width="12.85546875" customWidth="1"/>
    <col min="7" max="7" width="12.140625" customWidth="1"/>
    <col min="8" max="8" width="11.85546875" customWidth="1"/>
    <col min="9" max="9" width="19.85546875" customWidth="1"/>
    <col min="11" max="11" width="16.7109375" customWidth="1"/>
    <col min="12" max="12" width="10.5703125" bestFit="1" customWidth="1"/>
  </cols>
  <sheetData>
    <row r="1" spans="1:10">
      <c r="E1" s="5"/>
      <c r="F1" s="5"/>
      <c r="G1" s="158" t="s">
        <v>143</v>
      </c>
      <c r="H1" s="158"/>
      <c r="I1" s="158"/>
      <c r="J1" s="36"/>
    </row>
    <row r="2" spans="1:10">
      <c r="D2" s="5"/>
      <c r="E2" s="5"/>
      <c r="F2" s="5"/>
      <c r="G2" s="36" t="s">
        <v>14</v>
      </c>
      <c r="H2" s="36"/>
      <c r="I2" s="36"/>
      <c r="J2" s="36"/>
    </row>
    <row r="3" spans="1:10" ht="17.25" customHeight="1">
      <c r="D3" s="5"/>
      <c r="E3" s="5"/>
      <c r="F3" s="5"/>
      <c r="G3" s="36" t="s">
        <v>148</v>
      </c>
      <c r="H3" s="36"/>
      <c r="I3" s="36"/>
      <c r="J3" s="36"/>
    </row>
    <row r="4" spans="1:10">
      <c r="A4" s="2"/>
      <c r="B4" s="1"/>
      <c r="C4" s="1"/>
      <c r="D4" s="1"/>
      <c r="E4" s="50"/>
      <c r="F4" s="50"/>
      <c r="G4" s="139" t="s">
        <v>107</v>
      </c>
      <c r="H4" s="139"/>
      <c r="I4" s="139"/>
    </row>
    <row r="5" spans="1:10" ht="53.25" customHeight="1">
      <c r="A5" s="2"/>
      <c r="B5" s="1"/>
      <c r="C5" s="1"/>
      <c r="D5" s="1"/>
      <c r="E5" s="51"/>
      <c r="F5" s="51"/>
      <c r="G5" s="140" t="s">
        <v>105</v>
      </c>
      <c r="H5" s="140"/>
      <c r="I5" s="140"/>
    </row>
    <row r="6" spans="1:10" ht="15.75">
      <c r="A6" s="141" t="s">
        <v>36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0" ht="6.75" customHeight="1">
      <c r="A7" s="2"/>
      <c r="B7" s="1"/>
      <c r="C7" s="1"/>
      <c r="D7" s="1"/>
      <c r="E7" s="1"/>
      <c r="F7" s="1"/>
      <c r="G7" s="1"/>
      <c r="H7" s="1"/>
      <c r="I7" s="1"/>
      <c r="J7" s="1"/>
    </row>
    <row r="8" spans="1:10" ht="15.75" customHeight="1">
      <c r="A8" s="143" t="s">
        <v>0</v>
      </c>
      <c r="B8" s="143" t="s">
        <v>37</v>
      </c>
      <c r="C8" s="143" t="s">
        <v>38</v>
      </c>
      <c r="D8" s="143" t="s">
        <v>39</v>
      </c>
      <c r="E8" s="143"/>
      <c r="F8" s="143"/>
      <c r="G8" s="143"/>
      <c r="H8" s="143"/>
      <c r="I8" s="143" t="s">
        <v>40</v>
      </c>
      <c r="J8" s="1"/>
    </row>
    <row r="9" spans="1:10" ht="36.75" customHeight="1">
      <c r="A9" s="143"/>
      <c r="B9" s="143"/>
      <c r="C9" s="143"/>
      <c r="D9" s="82" t="s">
        <v>41</v>
      </c>
      <c r="E9" s="82" t="s">
        <v>42</v>
      </c>
      <c r="F9" s="82" t="s">
        <v>43</v>
      </c>
      <c r="G9" s="82" t="s">
        <v>44</v>
      </c>
      <c r="H9" s="82" t="s">
        <v>78</v>
      </c>
      <c r="I9" s="143"/>
      <c r="J9" s="1"/>
    </row>
    <row r="10" spans="1:10">
      <c r="A10" s="55">
        <v>1</v>
      </c>
      <c r="B10" s="55">
        <v>2</v>
      </c>
      <c r="C10" s="55">
        <v>3</v>
      </c>
      <c r="D10" s="55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J10" s="1"/>
    </row>
    <row r="11" spans="1:10" ht="60.75" customHeight="1">
      <c r="A11" s="79">
        <v>1</v>
      </c>
      <c r="B11" s="56" t="s">
        <v>57</v>
      </c>
      <c r="C11" s="133" t="s">
        <v>45</v>
      </c>
      <c r="D11" s="57"/>
      <c r="E11" s="57"/>
      <c r="F11" s="57"/>
      <c r="G11" s="57"/>
      <c r="H11" s="57"/>
      <c r="I11" s="134" t="s">
        <v>46</v>
      </c>
      <c r="J11" s="1"/>
    </row>
    <row r="12" spans="1:10" ht="63">
      <c r="A12" s="135">
        <v>1</v>
      </c>
      <c r="B12" s="58" t="s">
        <v>58</v>
      </c>
      <c r="C12" s="133"/>
      <c r="D12" s="80">
        <f>D15+D18</f>
        <v>255996.34900000002</v>
      </c>
      <c r="E12" s="80">
        <f>E15+E18</f>
        <v>58480.807999999997</v>
      </c>
      <c r="F12" s="59">
        <f>F15+F18</f>
        <v>60905.060599999997</v>
      </c>
      <c r="G12" s="59">
        <f>G15+G18</f>
        <v>40602.040399999998</v>
      </c>
      <c r="H12" s="80">
        <f>H15+H18</f>
        <v>96008.44</v>
      </c>
      <c r="I12" s="134"/>
      <c r="J12" s="1"/>
    </row>
    <row r="13" spans="1:10" ht="15.75">
      <c r="A13" s="136"/>
      <c r="B13" s="60" t="s">
        <v>88</v>
      </c>
      <c r="C13" s="133"/>
      <c r="D13" s="61">
        <f>E13+F13+G13+H13</f>
        <v>252352.33600000001</v>
      </c>
      <c r="E13" s="61">
        <v>57500</v>
      </c>
      <c r="F13" s="61">
        <v>60000</v>
      </c>
      <c r="G13" s="61">
        <v>40000</v>
      </c>
      <c r="H13" s="61">
        <v>94852.335999999996</v>
      </c>
      <c r="I13" s="134"/>
      <c r="J13" s="22"/>
    </row>
    <row r="14" spans="1:10" ht="15.75">
      <c r="A14" s="136"/>
      <c r="B14" s="62" t="s">
        <v>89</v>
      </c>
      <c r="C14" s="133"/>
      <c r="D14" s="44">
        <f>E14+F14+G14+H14</f>
        <v>2549.0129999999999</v>
      </c>
      <c r="E14" s="44">
        <v>580.80799999999999</v>
      </c>
      <c r="F14" s="72">
        <v>606.06060000000002</v>
      </c>
      <c r="G14" s="64">
        <v>404.04039999999998</v>
      </c>
      <c r="H14" s="44">
        <v>958.10400000000004</v>
      </c>
      <c r="I14" s="134"/>
      <c r="J14" s="23"/>
    </row>
    <row r="15" spans="1:10" ht="31.5">
      <c r="A15" s="137" t="s">
        <v>47</v>
      </c>
      <c r="B15" s="58" t="s">
        <v>59</v>
      </c>
      <c r="C15" s="133"/>
      <c r="D15" s="80">
        <f>D16+D17</f>
        <v>254901.34900000002</v>
      </c>
      <c r="E15" s="26">
        <f>E16+E17</f>
        <v>58080.807999999997</v>
      </c>
      <c r="F15" s="113">
        <f>F16+F17</f>
        <v>60606.060599999997</v>
      </c>
      <c r="G15" s="59">
        <f>G16+G17</f>
        <v>40404.040399999998</v>
      </c>
      <c r="H15" s="80">
        <f>H16+H17</f>
        <v>95810.44</v>
      </c>
      <c r="I15" s="134"/>
      <c r="J15" s="1"/>
    </row>
    <row r="16" spans="1:10" ht="15.75">
      <c r="A16" s="138"/>
      <c r="B16" s="63" t="s">
        <v>88</v>
      </c>
      <c r="C16" s="133"/>
      <c r="D16" s="61">
        <f>E16+F16+G16+H16</f>
        <v>252352.33600000001</v>
      </c>
      <c r="E16" s="61">
        <v>57500</v>
      </c>
      <c r="F16" s="61">
        <v>60000</v>
      </c>
      <c r="G16" s="61">
        <v>40000</v>
      </c>
      <c r="H16" s="61">
        <v>94852.335999999996</v>
      </c>
      <c r="I16" s="134"/>
      <c r="J16" s="24"/>
    </row>
    <row r="17" spans="1:11" ht="15.75">
      <c r="A17" s="138"/>
      <c r="B17" s="62" t="s">
        <v>87</v>
      </c>
      <c r="C17" s="133"/>
      <c r="D17" s="44">
        <f>E17+F17+G17+H17</f>
        <v>2549.0129999999999</v>
      </c>
      <c r="E17" s="44">
        <v>580.80799999999999</v>
      </c>
      <c r="F17" s="72">
        <v>606.06060000000002</v>
      </c>
      <c r="G17" s="64">
        <v>404.04039999999998</v>
      </c>
      <c r="H17" s="44">
        <v>958.10400000000004</v>
      </c>
      <c r="I17" s="134"/>
      <c r="J17" s="23"/>
    </row>
    <row r="18" spans="1:11" ht="111" customHeight="1">
      <c r="A18" s="81" t="s">
        <v>48</v>
      </c>
      <c r="B18" s="58" t="s">
        <v>49</v>
      </c>
      <c r="C18" s="79" t="s">
        <v>50</v>
      </c>
      <c r="D18" s="80">
        <f>E18+F18+G18+H18</f>
        <v>1095</v>
      </c>
      <c r="E18" s="57">
        <v>400</v>
      </c>
      <c r="F18" s="57">
        <v>299</v>
      </c>
      <c r="G18" s="57">
        <v>198</v>
      </c>
      <c r="H18" s="57">
        <v>198</v>
      </c>
      <c r="I18" s="134"/>
      <c r="J18" s="1"/>
    </row>
    <row r="19" spans="1:11" ht="15.75">
      <c r="A19" s="144" t="s">
        <v>51</v>
      </c>
      <c r="B19" s="145"/>
      <c r="C19" s="145"/>
      <c r="D19" s="47">
        <f>D16+D17+D18</f>
        <v>255996.34900000002</v>
      </c>
      <c r="E19" s="47">
        <f>SUM(E16:E18)</f>
        <v>58480.807999999997</v>
      </c>
      <c r="F19" s="114">
        <f>SUM(F16:F18)</f>
        <v>60905.060599999997</v>
      </c>
      <c r="G19" s="65">
        <f>SUM(G16:G18)</f>
        <v>40602.040399999998</v>
      </c>
      <c r="H19" s="47">
        <f>SUM(H16:H18)</f>
        <v>96008.44</v>
      </c>
      <c r="I19" s="66"/>
      <c r="J19" s="23"/>
    </row>
    <row r="20" spans="1:11" ht="78.75">
      <c r="A20" s="67">
        <v>2</v>
      </c>
      <c r="B20" s="68" t="s">
        <v>60</v>
      </c>
      <c r="C20" s="133" t="s">
        <v>45</v>
      </c>
      <c r="D20" s="133"/>
      <c r="E20" s="133"/>
      <c r="F20" s="133"/>
      <c r="G20" s="133"/>
      <c r="H20" s="133"/>
      <c r="I20" s="134" t="s">
        <v>108</v>
      </c>
      <c r="J20" s="1"/>
    </row>
    <row r="21" spans="1:11" ht="12.75" customHeight="1">
      <c r="A21" s="137" t="s">
        <v>52</v>
      </c>
      <c r="B21" s="148" t="s">
        <v>61</v>
      </c>
      <c r="C21" s="133"/>
      <c r="D21" s="149">
        <f>D23+D24</f>
        <v>157782.05214000001</v>
      </c>
      <c r="E21" s="149">
        <f>E23+E24</f>
        <v>36242.699999999997</v>
      </c>
      <c r="F21" s="149">
        <f>F23+F24</f>
        <v>36706.254139999997</v>
      </c>
      <c r="G21" s="149">
        <f>G23+G24</f>
        <v>42416.548999999999</v>
      </c>
      <c r="H21" s="149">
        <f>H23+H24</f>
        <v>42416.548999999999</v>
      </c>
      <c r="I21" s="146"/>
      <c r="J21" s="1"/>
    </row>
    <row r="22" spans="1:11" ht="50.25" customHeight="1">
      <c r="A22" s="137"/>
      <c r="B22" s="148"/>
      <c r="C22" s="133"/>
      <c r="D22" s="133"/>
      <c r="E22" s="133"/>
      <c r="F22" s="133"/>
      <c r="G22" s="133"/>
      <c r="H22" s="149"/>
      <c r="I22" s="146"/>
      <c r="J22" s="1"/>
    </row>
    <row r="23" spans="1:11" ht="31.5">
      <c r="A23" s="147"/>
      <c r="B23" s="52" t="s">
        <v>54</v>
      </c>
      <c r="C23" s="133"/>
      <c r="D23" s="43">
        <f>E23+F23+G23+H23</f>
        <v>149374.91200000001</v>
      </c>
      <c r="E23" s="43">
        <v>34000</v>
      </c>
      <c r="F23" s="43">
        <v>35374.911999999997</v>
      </c>
      <c r="G23" s="43">
        <v>40000</v>
      </c>
      <c r="H23" s="43">
        <v>40000</v>
      </c>
      <c r="I23" s="146"/>
      <c r="J23" s="1"/>
    </row>
    <row r="24" spans="1:11" ht="15.75">
      <c r="A24" s="147"/>
      <c r="B24" s="53" t="s">
        <v>55</v>
      </c>
      <c r="C24" s="133"/>
      <c r="D24" s="69">
        <f>E24+F24+G24+H24</f>
        <v>8407.1401399999995</v>
      </c>
      <c r="E24" s="70">
        <v>2242.6999999999998</v>
      </c>
      <c r="F24" s="44">
        <v>1331.34214</v>
      </c>
      <c r="G24" s="44">
        <v>2416.549</v>
      </c>
      <c r="H24" s="44">
        <v>2416.549</v>
      </c>
      <c r="I24" s="146"/>
      <c r="J24" s="1"/>
    </row>
    <row r="25" spans="1:11" ht="15.75" customHeight="1">
      <c r="A25" s="169" t="s">
        <v>144</v>
      </c>
      <c r="B25" s="172" t="s">
        <v>145</v>
      </c>
      <c r="C25" s="133"/>
      <c r="D25" s="167">
        <v>0</v>
      </c>
      <c r="E25" s="167">
        <v>0</v>
      </c>
      <c r="F25" s="167">
        <v>4068.4888599999999</v>
      </c>
      <c r="G25" s="167">
        <v>0</v>
      </c>
      <c r="H25" s="167">
        <v>0</v>
      </c>
      <c r="I25" s="146"/>
      <c r="J25" s="1"/>
      <c r="K25" s="122"/>
    </row>
    <row r="26" spans="1:11" ht="39" customHeight="1">
      <c r="A26" s="170"/>
      <c r="B26" s="173"/>
      <c r="C26" s="133"/>
      <c r="D26" s="168"/>
      <c r="E26" s="168"/>
      <c r="F26" s="168"/>
      <c r="G26" s="168"/>
      <c r="H26" s="168"/>
      <c r="I26" s="146"/>
      <c r="J26" s="1"/>
    </row>
    <row r="27" spans="1:11" ht="31.5">
      <c r="A27" s="170"/>
      <c r="B27" s="52" t="s">
        <v>54</v>
      </c>
      <c r="C27" s="133"/>
      <c r="D27" s="123">
        <v>0</v>
      </c>
      <c r="E27" s="123">
        <v>0</v>
      </c>
      <c r="F27" s="123">
        <v>3000</v>
      </c>
      <c r="G27" s="123">
        <v>0</v>
      </c>
      <c r="H27" s="123">
        <v>0</v>
      </c>
      <c r="I27" s="146"/>
      <c r="J27" s="1"/>
    </row>
    <row r="28" spans="1:11" ht="15.75">
      <c r="A28" s="171"/>
      <c r="B28" s="53" t="s">
        <v>55</v>
      </c>
      <c r="C28" s="133"/>
      <c r="D28" s="69">
        <v>0</v>
      </c>
      <c r="E28" s="44">
        <v>0</v>
      </c>
      <c r="F28" s="44">
        <v>1068.4888599999999</v>
      </c>
      <c r="G28" s="44">
        <v>0</v>
      </c>
      <c r="H28" s="44">
        <v>0</v>
      </c>
      <c r="I28" s="146"/>
      <c r="J28" s="1"/>
    </row>
    <row r="29" spans="1:11" ht="15.75" customHeight="1">
      <c r="A29" s="150" t="s">
        <v>62</v>
      </c>
      <c r="B29" s="148" t="s">
        <v>102</v>
      </c>
      <c r="C29" s="133"/>
      <c r="D29" s="151">
        <f>D31+D32</f>
        <v>3918.65832</v>
      </c>
      <c r="E29" s="151">
        <f>E31+E32</f>
        <v>3918.65832</v>
      </c>
      <c r="F29" s="151">
        <v>0</v>
      </c>
      <c r="G29" s="151">
        <v>0</v>
      </c>
      <c r="H29" s="149">
        <v>0</v>
      </c>
      <c r="I29" s="146"/>
      <c r="J29" s="1"/>
    </row>
    <row r="30" spans="1:11" ht="76.5" customHeight="1">
      <c r="A30" s="150"/>
      <c r="B30" s="148"/>
      <c r="C30" s="133"/>
      <c r="D30" s="151"/>
      <c r="E30" s="151"/>
      <c r="F30" s="151"/>
      <c r="G30" s="151"/>
      <c r="H30" s="149"/>
      <c r="I30" s="146"/>
      <c r="J30" s="1"/>
    </row>
    <row r="31" spans="1:11" ht="31.5">
      <c r="A31" s="150"/>
      <c r="B31" s="52" t="s">
        <v>54</v>
      </c>
      <c r="C31" s="133"/>
      <c r="D31" s="34">
        <f>E31+F31+G31+H31</f>
        <v>3879.4717300000002</v>
      </c>
      <c r="E31" s="34">
        <v>3879.4717300000002</v>
      </c>
      <c r="F31" s="34">
        <v>0</v>
      </c>
      <c r="G31" s="34">
        <v>0</v>
      </c>
      <c r="H31" s="34">
        <v>0</v>
      </c>
      <c r="I31" s="146"/>
      <c r="J31" s="1"/>
    </row>
    <row r="32" spans="1:11" ht="15.75">
      <c r="A32" s="150"/>
      <c r="B32" s="53" t="s">
        <v>55</v>
      </c>
      <c r="C32" s="133"/>
      <c r="D32" s="44">
        <f>E32+F32+G32+H32</f>
        <v>39.186590000000002</v>
      </c>
      <c r="E32" s="70">
        <v>39.186590000000002</v>
      </c>
      <c r="F32" s="44">
        <v>0</v>
      </c>
      <c r="G32" s="44">
        <v>0</v>
      </c>
      <c r="H32" s="44">
        <v>0</v>
      </c>
      <c r="I32" s="146"/>
      <c r="J32" s="1"/>
    </row>
    <row r="33" spans="1:12" ht="15.75" customHeight="1">
      <c r="A33" s="156" t="s">
        <v>63</v>
      </c>
      <c r="B33" s="148" t="s">
        <v>90</v>
      </c>
      <c r="C33" s="133"/>
      <c r="D33" s="152">
        <f>D35+D36</f>
        <v>925.33834999999999</v>
      </c>
      <c r="E33" s="157">
        <f>E35+E36</f>
        <v>925.33834999999999</v>
      </c>
      <c r="F33" s="152">
        <f>F35+F36</f>
        <v>0</v>
      </c>
      <c r="G33" s="152">
        <f>G35+G36</f>
        <v>0</v>
      </c>
      <c r="H33" s="151">
        <v>0</v>
      </c>
      <c r="I33" s="146"/>
      <c r="J33" s="1"/>
    </row>
    <row r="34" spans="1:12" ht="68.25" customHeight="1">
      <c r="A34" s="150"/>
      <c r="B34" s="148"/>
      <c r="C34" s="133"/>
      <c r="D34" s="152"/>
      <c r="E34" s="157"/>
      <c r="F34" s="152"/>
      <c r="G34" s="152"/>
      <c r="H34" s="151"/>
      <c r="I34" s="146"/>
      <c r="J34" s="1"/>
    </row>
    <row r="35" spans="1:12" ht="31.5">
      <c r="A35" s="150"/>
      <c r="B35" s="52" t="s">
        <v>54</v>
      </c>
      <c r="C35" s="133"/>
      <c r="D35" s="45">
        <f>E35</f>
        <v>916.08496649999995</v>
      </c>
      <c r="E35" s="71">
        <v>916.08496649999995</v>
      </c>
      <c r="F35" s="45">
        <v>0</v>
      </c>
      <c r="G35" s="45">
        <v>0</v>
      </c>
      <c r="H35" s="54">
        <v>0</v>
      </c>
      <c r="I35" s="146"/>
      <c r="J35" s="1"/>
    </row>
    <row r="36" spans="1:12" ht="15.75">
      <c r="A36" s="150"/>
      <c r="B36" s="53" t="s">
        <v>55</v>
      </c>
      <c r="C36" s="133"/>
      <c r="D36" s="44">
        <f>E36</f>
        <v>9.2533835</v>
      </c>
      <c r="E36" s="72">
        <v>9.2533835</v>
      </c>
      <c r="F36" s="44">
        <v>0</v>
      </c>
      <c r="G36" s="44">
        <v>0</v>
      </c>
      <c r="H36" s="44">
        <v>0</v>
      </c>
      <c r="I36" s="146"/>
      <c r="J36" s="1"/>
    </row>
    <row r="37" spans="1:12" ht="15.75" customHeight="1">
      <c r="A37" s="153" t="s">
        <v>93</v>
      </c>
      <c r="B37" s="148" t="s">
        <v>91</v>
      </c>
      <c r="C37" s="133"/>
      <c r="D37" s="151">
        <f>D39+D40</f>
        <v>620</v>
      </c>
      <c r="E37" s="151">
        <f>E39+E40</f>
        <v>620</v>
      </c>
      <c r="F37" s="152">
        <f>F39+F40</f>
        <v>0</v>
      </c>
      <c r="G37" s="152">
        <f>G39+G40</f>
        <v>0</v>
      </c>
      <c r="H37" s="151">
        <v>0</v>
      </c>
      <c r="I37" s="146"/>
      <c r="J37" s="1"/>
    </row>
    <row r="38" spans="1:12" ht="79.5" customHeight="1">
      <c r="A38" s="154"/>
      <c r="B38" s="148"/>
      <c r="C38" s="133"/>
      <c r="D38" s="151"/>
      <c r="E38" s="151"/>
      <c r="F38" s="152"/>
      <c r="G38" s="152"/>
      <c r="H38" s="151"/>
      <c r="I38" s="146"/>
      <c r="J38" s="1"/>
      <c r="L38" s="41"/>
    </row>
    <row r="39" spans="1:12" ht="31.5">
      <c r="A39" s="154"/>
      <c r="B39" s="52" t="s">
        <v>54</v>
      </c>
      <c r="C39" s="133"/>
      <c r="D39" s="83">
        <f>E39+F39+G39</f>
        <v>613.79999999999995</v>
      </c>
      <c r="E39" s="83">
        <v>613.79999999999995</v>
      </c>
      <c r="F39" s="83">
        <v>0</v>
      </c>
      <c r="G39" s="83">
        <v>0</v>
      </c>
      <c r="H39" s="83">
        <v>0</v>
      </c>
      <c r="I39" s="146"/>
      <c r="J39" s="1"/>
    </row>
    <row r="40" spans="1:12" ht="15.75">
      <c r="A40" s="155"/>
      <c r="B40" s="53" t="s">
        <v>55</v>
      </c>
      <c r="C40" s="133"/>
      <c r="D40" s="44">
        <f>E40+F40+G40</f>
        <v>6.2</v>
      </c>
      <c r="E40" s="44">
        <v>6.2</v>
      </c>
      <c r="F40" s="44">
        <v>0</v>
      </c>
      <c r="G40" s="44">
        <v>0</v>
      </c>
      <c r="H40" s="44">
        <v>0</v>
      </c>
      <c r="I40" s="146"/>
      <c r="J40" s="1"/>
    </row>
    <row r="41" spans="1:12" ht="15.75" customHeight="1">
      <c r="A41" s="150" t="s">
        <v>94</v>
      </c>
      <c r="B41" s="148" t="s">
        <v>92</v>
      </c>
      <c r="C41" s="133"/>
      <c r="D41" s="151">
        <f>E41+F41+G41</f>
        <v>596.59960000000001</v>
      </c>
      <c r="E41" s="151">
        <f>E43+E44</f>
        <v>596.59960000000001</v>
      </c>
      <c r="F41" s="152">
        <v>0</v>
      </c>
      <c r="G41" s="152">
        <v>0</v>
      </c>
      <c r="H41" s="151">
        <v>0</v>
      </c>
      <c r="I41" s="146"/>
      <c r="J41" s="1"/>
    </row>
    <row r="42" spans="1:12" ht="130.5" customHeight="1">
      <c r="A42" s="150"/>
      <c r="B42" s="148"/>
      <c r="C42" s="133"/>
      <c r="D42" s="151"/>
      <c r="E42" s="151"/>
      <c r="F42" s="152"/>
      <c r="G42" s="152"/>
      <c r="H42" s="151"/>
      <c r="I42" s="146"/>
      <c r="J42" s="1"/>
    </row>
    <row r="43" spans="1:12" ht="31.5">
      <c r="A43" s="150"/>
      <c r="B43" s="52" t="s">
        <v>54</v>
      </c>
      <c r="C43" s="133"/>
      <c r="D43" s="85">
        <f t="shared" ref="D43:D44" si="0">E43+F43+G43</f>
        <v>590.64300000000003</v>
      </c>
      <c r="E43" s="85">
        <v>590.64300000000003</v>
      </c>
      <c r="F43" s="85">
        <v>0</v>
      </c>
      <c r="G43" s="85">
        <v>0</v>
      </c>
      <c r="H43" s="83">
        <v>0</v>
      </c>
      <c r="I43" s="146"/>
      <c r="J43" s="1"/>
    </row>
    <row r="44" spans="1:12" ht="15.75">
      <c r="A44" s="150"/>
      <c r="B44" s="53" t="s">
        <v>55</v>
      </c>
      <c r="C44" s="133"/>
      <c r="D44" s="44">
        <f t="shared" si="0"/>
        <v>5.9565999999999999</v>
      </c>
      <c r="E44" s="64">
        <v>5.9565999999999999</v>
      </c>
      <c r="F44" s="69">
        <v>0</v>
      </c>
      <c r="G44" s="69">
        <v>0</v>
      </c>
      <c r="H44" s="44">
        <v>0</v>
      </c>
      <c r="I44" s="146"/>
      <c r="J44" s="1"/>
      <c r="K44" s="30"/>
    </row>
    <row r="45" spans="1:12" ht="110.25" hidden="1">
      <c r="A45" s="161" t="s">
        <v>96</v>
      </c>
      <c r="B45" s="78" t="s">
        <v>97</v>
      </c>
      <c r="C45" s="164"/>
      <c r="D45" s="80">
        <f t="shared" ref="D45:D66" si="1">E45+F45+G45+H45</f>
        <v>0</v>
      </c>
      <c r="E45" s="59">
        <v>0</v>
      </c>
      <c r="F45" s="80">
        <v>0</v>
      </c>
      <c r="G45" s="80">
        <v>0</v>
      </c>
      <c r="H45" s="80">
        <v>0</v>
      </c>
      <c r="I45" s="146"/>
      <c r="J45" s="1"/>
    </row>
    <row r="46" spans="1:12" ht="31.5" hidden="1">
      <c r="A46" s="162"/>
      <c r="B46" s="52" t="s">
        <v>54</v>
      </c>
      <c r="C46" s="165"/>
      <c r="D46" s="83">
        <f t="shared" si="1"/>
        <v>0</v>
      </c>
      <c r="E46" s="84">
        <v>0</v>
      </c>
      <c r="F46" s="83">
        <f>F45-F47</f>
        <v>0</v>
      </c>
      <c r="G46" s="83">
        <v>0</v>
      </c>
      <c r="H46" s="83">
        <v>0</v>
      </c>
      <c r="I46" s="146"/>
      <c r="J46" s="1"/>
      <c r="K46" s="30"/>
    </row>
    <row r="47" spans="1:12" ht="15.75" hidden="1">
      <c r="A47" s="163"/>
      <c r="B47" s="53" t="s">
        <v>55</v>
      </c>
      <c r="C47" s="166"/>
      <c r="D47" s="44">
        <f t="shared" si="1"/>
        <v>0</v>
      </c>
      <c r="E47" s="64">
        <v>0</v>
      </c>
      <c r="F47" s="69">
        <f>F45/100</f>
        <v>0</v>
      </c>
      <c r="G47" s="69">
        <v>0</v>
      </c>
      <c r="H47" s="44">
        <v>0</v>
      </c>
      <c r="I47" s="146"/>
      <c r="J47" s="1"/>
    </row>
    <row r="48" spans="1:12" ht="110.25">
      <c r="A48" s="161" t="s">
        <v>96</v>
      </c>
      <c r="B48" s="118" t="s">
        <v>97</v>
      </c>
      <c r="C48" s="164"/>
      <c r="D48" s="117">
        <f t="shared" si="1"/>
        <v>4253.8</v>
      </c>
      <c r="E48" s="59">
        <v>0</v>
      </c>
      <c r="F48" s="117">
        <v>4253.8</v>
      </c>
      <c r="G48" s="117">
        <v>0</v>
      </c>
      <c r="H48" s="117">
        <v>0</v>
      </c>
      <c r="I48" s="146"/>
      <c r="J48" s="1"/>
    </row>
    <row r="49" spans="1:11" ht="31.5">
      <c r="A49" s="154"/>
      <c r="B49" s="52" t="s">
        <v>54</v>
      </c>
      <c r="C49" s="165"/>
      <c r="D49" s="83">
        <f t="shared" si="1"/>
        <v>4211.2620000000006</v>
      </c>
      <c r="E49" s="84">
        <v>0</v>
      </c>
      <c r="F49" s="83">
        <f>F48-F50</f>
        <v>4211.2620000000006</v>
      </c>
      <c r="G49" s="83">
        <v>0</v>
      </c>
      <c r="H49" s="83">
        <v>0</v>
      </c>
      <c r="I49" s="146"/>
      <c r="J49" s="1"/>
    </row>
    <row r="50" spans="1:11" ht="15.75">
      <c r="A50" s="155"/>
      <c r="B50" s="53" t="s">
        <v>55</v>
      </c>
      <c r="C50" s="166"/>
      <c r="D50" s="44">
        <f t="shared" si="1"/>
        <v>42.538000000000004</v>
      </c>
      <c r="E50" s="64">
        <v>0</v>
      </c>
      <c r="F50" s="69">
        <f>F48/100</f>
        <v>42.538000000000004</v>
      </c>
      <c r="G50" s="69">
        <v>0</v>
      </c>
      <c r="H50" s="44">
        <v>0</v>
      </c>
      <c r="I50" s="146"/>
      <c r="J50" s="1"/>
    </row>
    <row r="51" spans="1:11" ht="114.75" customHeight="1">
      <c r="A51" s="153" t="s">
        <v>98</v>
      </c>
      <c r="B51" s="97" t="s">
        <v>129</v>
      </c>
      <c r="C51" s="164"/>
      <c r="D51" s="80">
        <f t="shared" si="1"/>
        <v>85.005780000000001</v>
      </c>
      <c r="E51" s="59">
        <v>0</v>
      </c>
      <c r="F51" s="80">
        <v>85.005780000000001</v>
      </c>
      <c r="G51" s="80">
        <v>0</v>
      </c>
      <c r="H51" s="80">
        <v>0</v>
      </c>
      <c r="I51" s="146"/>
      <c r="J51" s="1"/>
      <c r="K51" s="30"/>
    </row>
    <row r="52" spans="1:11" ht="31.5">
      <c r="A52" s="154"/>
      <c r="B52" s="52" t="s">
        <v>54</v>
      </c>
      <c r="C52" s="165"/>
      <c r="D52" s="83">
        <f t="shared" si="1"/>
        <v>84.1557222</v>
      </c>
      <c r="E52" s="84">
        <v>0</v>
      </c>
      <c r="F52" s="83">
        <f>F51-F53</f>
        <v>84.1557222</v>
      </c>
      <c r="G52" s="83">
        <v>0</v>
      </c>
      <c r="H52" s="83">
        <v>0</v>
      </c>
      <c r="I52" s="146"/>
      <c r="J52" s="1"/>
    </row>
    <row r="53" spans="1:11" ht="15.75">
      <c r="A53" s="155"/>
      <c r="B53" s="53" t="s">
        <v>55</v>
      </c>
      <c r="C53" s="166"/>
      <c r="D53" s="44">
        <f t="shared" si="1"/>
        <v>0.85005779999999997</v>
      </c>
      <c r="E53" s="64">
        <v>0</v>
      </c>
      <c r="F53" s="69">
        <f>F51/100</f>
        <v>0.85005779999999997</v>
      </c>
      <c r="G53" s="69">
        <v>0</v>
      </c>
      <c r="H53" s="44">
        <v>0</v>
      </c>
      <c r="I53" s="146"/>
      <c r="J53" s="1"/>
    </row>
    <row r="54" spans="1:11" ht="98.25" customHeight="1">
      <c r="A54" s="153" t="s">
        <v>99</v>
      </c>
      <c r="B54" s="97" t="s">
        <v>130</v>
      </c>
      <c r="C54" s="164"/>
      <c r="D54" s="80">
        <f t="shared" si="1"/>
        <v>85</v>
      </c>
      <c r="E54" s="59">
        <v>0</v>
      </c>
      <c r="F54" s="80">
        <v>85</v>
      </c>
      <c r="G54" s="80">
        <v>0</v>
      </c>
      <c r="H54" s="80">
        <v>0</v>
      </c>
      <c r="I54" s="146"/>
      <c r="J54" s="1"/>
    </row>
    <row r="55" spans="1:11" ht="31.5">
      <c r="A55" s="154"/>
      <c r="B55" s="52" t="s">
        <v>54</v>
      </c>
      <c r="C55" s="165"/>
      <c r="D55" s="83">
        <f t="shared" si="1"/>
        <v>84.15</v>
      </c>
      <c r="E55" s="84">
        <v>0</v>
      </c>
      <c r="F55" s="83">
        <f>F54-F56</f>
        <v>84.15</v>
      </c>
      <c r="G55" s="83">
        <v>0</v>
      </c>
      <c r="H55" s="83">
        <v>0</v>
      </c>
      <c r="I55" s="146"/>
      <c r="J55" s="1"/>
    </row>
    <row r="56" spans="1:11" ht="15.75">
      <c r="A56" s="155"/>
      <c r="B56" s="53" t="s">
        <v>55</v>
      </c>
      <c r="C56" s="166"/>
      <c r="D56" s="44">
        <f t="shared" si="1"/>
        <v>0.85</v>
      </c>
      <c r="E56" s="64">
        <v>0</v>
      </c>
      <c r="F56" s="69">
        <f>F54/100</f>
        <v>0.85</v>
      </c>
      <c r="G56" s="69">
        <v>0</v>
      </c>
      <c r="H56" s="44">
        <v>0</v>
      </c>
      <c r="I56" s="146"/>
      <c r="J56" s="1"/>
    </row>
    <row r="57" spans="1:11" ht="94.5">
      <c r="A57" s="153" t="s">
        <v>100</v>
      </c>
      <c r="B57" s="97" t="s">
        <v>131</v>
      </c>
      <c r="C57" s="164"/>
      <c r="D57" s="80">
        <f t="shared" si="1"/>
        <v>84</v>
      </c>
      <c r="E57" s="59">
        <v>0</v>
      </c>
      <c r="F57" s="80">
        <v>84</v>
      </c>
      <c r="G57" s="80">
        <v>0</v>
      </c>
      <c r="H57" s="80">
        <v>0</v>
      </c>
      <c r="I57" s="146"/>
      <c r="J57" s="1"/>
    </row>
    <row r="58" spans="1:11" ht="31.5">
      <c r="A58" s="154"/>
      <c r="B58" s="52" t="s">
        <v>54</v>
      </c>
      <c r="C58" s="165"/>
      <c r="D58" s="83">
        <f t="shared" si="1"/>
        <v>83.16</v>
      </c>
      <c r="E58" s="84">
        <v>0</v>
      </c>
      <c r="F58" s="83">
        <f>F57-F59</f>
        <v>83.16</v>
      </c>
      <c r="G58" s="83">
        <v>0</v>
      </c>
      <c r="H58" s="83">
        <v>0</v>
      </c>
      <c r="I58" s="146"/>
      <c r="J58" s="1"/>
    </row>
    <row r="59" spans="1:11" ht="15.75">
      <c r="A59" s="155"/>
      <c r="B59" s="53" t="s">
        <v>55</v>
      </c>
      <c r="C59" s="166"/>
      <c r="D59" s="44">
        <f t="shared" si="1"/>
        <v>0.84</v>
      </c>
      <c r="E59" s="64">
        <v>0</v>
      </c>
      <c r="F59" s="69">
        <f>F57/100</f>
        <v>0.84</v>
      </c>
      <c r="G59" s="69">
        <v>0</v>
      </c>
      <c r="H59" s="44">
        <v>0</v>
      </c>
      <c r="I59" s="146"/>
      <c r="J59" s="1"/>
    </row>
    <row r="60" spans="1:11" ht="96.75" customHeight="1">
      <c r="A60" s="153" t="s">
        <v>101</v>
      </c>
      <c r="B60" s="97" t="s">
        <v>132</v>
      </c>
      <c r="C60" s="164"/>
      <c r="D60" s="80">
        <f t="shared" si="1"/>
        <v>84</v>
      </c>
      <c r="E60" s="59">
        <v>0</v>
      </c>
      <c r="F60" s="80">
        <v>84</v>
      </c>
      <c r="G60" s="80">
        <v>0</v>
      </c>
      <c r="H60" s="80">
        <v>0</v>
      </c>
      <c r="I60" s="146"/>
      <c r="J60" s="1"/>
    </row>
    <row r="61" spans="1:11" ht="31.5">
      <c r="A61" s="154"/>
      <c r="B61" s="52" t="s">
        <v>54</v>
      </c>
      <c r="C61" s="165"/>
      <c r="D61" s="83">
        <f t="shared" si="1"/>
        <v>83.16</v>
      </c>
      <c r="E61" s="84">
        <v>0</v>
      </c>
      <c r="F61" s="83">
        <f>F60-F62</f>
        <v>83.16</v>
      </c>
      <c r="G61" s="83">
        <v>0</v>
      </c>
      <c r="H61" s="83">
        <v>0</v>
      </c>
      <c r="I61" s="146"/>
      <c r="J61" s="1"/>
    </row>
    <row r="62" spans="1:11" ht="15.75">
      <c r="A62" s="155"/>
      <c r="B62" s="53" t="s">
        <v>55</v>
      </c>
      <c r="C62" s="166"/>
      <c r="D62" s="44">
        <f t="shared" si="1"/>
        <v>0.84</v>
      </c>
      <c r="E62" s="64">
        <v>0</v>
      </c>
      <c r="F62" s="69">
        <f>F60/100</f>
        <v>0.84</v>
      </c>
      <c r="G62" s="69">
        <v>0</v>
      </c>
      <c r="H62" s="44">
        <v>0</v>
      </c>
      <c r="I62" s="146"/>
      <c r="J62" s="1"/>
    </row>
    <row r="63" spans="1:11" ht="114" customHeight="1">
      <c r="A63" s="161" t="s">
        <v>141</v>
      </c>
      <c r="B63" s="97" t="s">
        <v>133</v>
      </c>
      <c r="C63" s="164"/>
      <c r="D63" s="80">
        <f t="shared" si="1"/>
        <v>80</v>
      </c>
      <c r="E63" s="59">
        <v>0</v>
      </c>
      <c r="F63" s="80">
        <v>80</v>
      </c>
      <c r="G63" s="80">
        <v>0</v>
      </c>
      <c r="H63" s="80">
        <v>0</v>
      </c>
      <c r="I63" s="146"/>
      <c r="J63" s="1"/>
    </row>
    <row r="64" spans="1:11" ht="31.5">
      <c r="A64" s="154"/>
      <c r="B64" s="52" t="s">
        <v>54</v>
      </c>
      <c r="C64" s="165"/>
      <c r="D64" s="83">
        <f t="shared" si="1"/>
        <v>79.2</v>
      </c>
      <c r="E64" s="84">
        <v>0</v>
      </c>
      <c r="F64" s="83">
        <f>F63-F65</f>
        <v>79.2</v>
      </c>
      <c r="G64" s="83">
        <v>0</v>
      </c>
      <c r="H64" s="83">
        <v>0</v>
      </c>
      <c r="I64" s="146"/>
      <c r="J64" s="1"/>
    </row>
    <row r="65" spans="1:11" ht="15.75">
      <c r="A65" s="155"/>
      <c r="B65" s="53" t="s">
        <v>55</v>
      </c>
      <c r="C65" s="166"/>
      <c r="D65" s="44">
        <f t="shared" si="1"/>
        <v>0.8</v>
      </c>
      <c r="E65" s="64">
        <v>0</v>
      </c>
      <c r="F65" s="69">
        <f>F63/100</f>
        <v>0.8</v>
      </c>
      <c r="G65" s="69">
        <v>0</v>
      </c>
      <c r="H65" s="44">
        <v>0</v>
      </c>
      <c r="I65" s="146"/>
      <c r="J65" s="1"/>
      <c r="K65" s="30"/>
    </row>
    <row r="66" spans="1:11" ht="15.75" customHeight="1">
      <c r="A66" s="159" t="s">
        <v>53</v>
      </c>
      <c r="B66" s="159"/>
      <c r="C66" s="159"/>
      <c r="D66" s="47">
        <f t="shared" si="1"/>
        <v>172582.94305</v>
      </c>
      <c r="E66" s="47">
        <f>E21+E29+E33+E37+E41</f>
        <v>42303.296269999999</v>
      </c>
      <c r="F66" s="47">
        <f>F21+F45+F51+F54+F57+F60+F63+F48+F25</f>
        <v>45446.548779999997</v>
      </c>
      <c r="G66" s="73">
        <f>SUM(G23,G24)</f>
        <v>42416.548999999999</v>
      </c>
      <c r="H66" s="47">
        <f>H23+H24</f>
        <v>42416.548999999999</v>
      </c>
      <c r="I66" s="146"/>
      <c r="J66" s="1"/>
    </row>
    <row r="67" spans="1:11" ht="31.5">
      <c r="A67" s="27"/>
      <c r="B67" s="29" t="s">
        <v>64</v>
      </c>
      <c r="C67" s="28"/>
      <c r="D67" s="46">
        <f t="shared" ref="D67:D70" si="2">E67+F67+G67+H67</f>
        <v>162999.99969650002</v>
      </c>
      <c r="E67" s="46">
        <f>E43+E39+E35+E31+E23</f>
        <v>39999.999696500003</v>
      </c>
      <c r="F67" s="46">
        <v>43000</v>
      </c>
      <c r="G67" s="46">
        <v>40000</v>
      </c>
      <c r="H67" s="46">
        <v>40000</v>
      </c>
      <c r="I67" s="74"/>
      <c r="J67" s="1"/>
    </row>
    <row r="68" spans="1:11" ht="15.75">
      <c r="A68" s="27"/>
      <c r="B68" s="29" t="s">
        <v>65</v>
      </c>
      <c r="C68" s="28"/>
      <c r="D68" s="46">
        <f t="shared" si="2"/>
        <v>9582.9436312999987</v>
      </c>
      <c r="E68" s="46">
        <f>E24+E32+E36+E40+E44</f>
        <v>2303.2965734999993</v>
      </c>
      <c r="F68" s="46">
        <f>F24+F47+F53+F56+F59+F62+F65+F50+F28</f>
        <v>2446.5490577999999</v>
      </c>
      <c r="G68" s="46">
        <f>G24</f>
        <v>2416.549</v>
      </c>
      <c r="H68" s="46">
        <f>H24</f>
        <v>2416.549</v>
      </c>
      <c r="I68" s="74"/>
      <c r="J68" s="1"/>
      <c r="K68" s="30"/>
    </row>
    <row r="69" spans="1:11" ht="47.25">
      <c r="A69" s="27"/>
      <c r="B69" s="29" t="s">
        <v>66</v>
      </c>
      <c r="C69" s="28"/>
      <c r="D69" s="46">
        <f t="shared" si="2"/>
        <v>743.39229999999998</v>
      </c>
      <c r="E69" s="46">
        <v>743.39229999999998</v>
      </c>
      <c r="F69" s="46">
        <v>0</v>
      </c>
      <c r="G69" s="46">
        <v>0</v>
      </c>
      <c r="H69" s="46">
        <v>0</v>
      </c>
      <c r="I69" s="74"/>
      <c r="J69" s="1"/>
    </row>
    <row r="70" spans="1:11" ht="14.25" customHeight="1">
      <c r="A70" s="160" t="s">
        <v>56</v>
      </c>
      <c r="B70" s="160"/>
      <c r="C70" s="75"/>
      <c r="D70" s="115">
        <f t="shared" si="2"/>
        <v>428579.29204999999</v>
      </c>
      <c r="E70" s="76">
        <f>E12+E66</f>
        <v>100784.10427</v>
      </c>
      <c r="F70" s="76">
        <f>F66+F19</f>
        <v>106351.60937999999</v>
      </c>
      <c r="G70" s="76">
        <f>G12+G21</f>
        <v>83018.589399999997</v>
      </c>
      <c r="H70" s="76">
        <f>H12+H21</f>
        <v>138424.989</v>
      </c>
      <c r="I70" s="77"/>
      <c r="J70" s="1"/>
    </row>
  </sheetData>
  <mergeCells count="75">
    <mergeCell ref="G25:G26"/>
    <mergeCell ref="H25:H26"/>
    <mergeCell ref="A25:A28"/>
    <mergeCell ref="B25:B26"/>
    <mergeCell ref="D25:D26"/>
    <mergeCell ref="E25:E26"/>
    <mergeCell ref="F25:F26"/>
    <mergeCell ref="A48:A50"/>
    <mergeCell ref="C48:C50"/>
    <mergeCell ref="C63:C65"/>
    <mergeCell ref="F41:F42"/>
    <mergeCell ref="C51:C53"/>
    <mergeCell ref="C54:C56"/>
    <mergeCell ref="C57:C59"/>
    <mergeCell ref="C60:C62"/>
    <mergeCell ref="G33:G34"/>
    <mergeCell ref="G1:I1"/>
    <mergeCell ref="H41:H42"/>
    <mergeCell ref="A66:C66"/>
    <mergeCell ref="A70:B70"/>
    <mergeCell ref="A45:A47"/>
    <mergeCell ref="A51:A53"/>
    <mergeCell ref="A54:A56"/>
    <mergeCell ref="A57:A59"/>
    <mergeCell ref="A60:A62"/>
    <mergeCell ref="A63:A65"/>
    <mergeCell ref="C45:C47"/>
    <mergeCell ref="A41:A44"/>
    <mergeCell ref="B41:B42"/>
    <mergeCell ref="D41:D42"/>
    <mergeCell ref="E41:E42"/>
    <mergeCell ref="G29:G30"/>
    <mergeCell ref="H29:H30"/>
    <mergeCell ref="G41:G42"/>
    <mergeCell ref="H33:H34"/>
    <mergeCell ref="A37:A40"/>
    <mergeCell ref="B37:B38"/>
    <mergeCell ref="D37:D38"/>
    <mergeCell ref="E37:E38"/>
    <mergeCell ref="F37:F38"/>
    <mergeCell ref="G37:G38"/>
    <mergeCell ref="H37:H38"/>
    <mergeCell ref="A33:A36"/>
    <mergeCell ref="B33:B34"/>
    <mergeCell ref="D33:D34"/>
    <mergeCell ref="E33:E34"/>
    <mergeCell ref="F33:F34"/>
    <mergeCell ref="A19:C19"/>
    <mergeCell ref="C20:C44"/>
    <mergeCell ref="D20:H20"/>
    <mergeCell ref="I20:I66"/>
    <mergeCell ref="A21:A24"/>
    <mergeCell ref="B21:B22"/>
    <mergeCell ref="D21:D22"/>
    <mergeCell ref="E21:E22"/>
    <mergeCell ref="F21:F22"/>
    <mergeCell ref="G21:G22"/>
    <mergeCell ref="H21:H22"/>
    <mergeCell ref="A29:A32"/>
    <mergeCell ref="B29:B30"/>
    <mergeCell ref="D29:D30"/>
    <mergeCell ref="E29:E30"/>
    <mergeCell ref="F29:F30"/>
    <mergeCell ref="C11:C17"/>
    <mergeCell ref="I11:I18"/>
    <mergeCell ref="A12:A14"/>
    <mergeCell ref="A15:A17"/>
    <mergeCell ref="G4:I4"/>
    <mergeCell ref="G5:I5"/>
    <mergeCell ref="A6:J6"/>
    <mergeCell ref="A8:A9"/>
    <mergeCell ref="B8:B9"/>
    <mergeCell ref="C8:C9"/>
    <mergeCell ref="D8:H8"/>
    <mergeCell ref="I8:I9"/>
  </mergeCells>
  <pageMargins left="0.70866141732283472" right="0.70866141732283472" top="0.35433070866141736" bottom="0.35433070866141736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2021 год (изменения июнь)</vt:lpstr>
      <vt:lpstr>2022 год  (с изменениями июнь</vt:lpstr>
      <vt:lpstr>2023 год  (июнь))</vt:lpstr>
      <vt:lpstr>Перечень прогр. (изменения июн)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2021-06-09T07:30:51Z</cp:lastPrinted>
  <dcterms:created xsi:type="dcterms:W3CDTF">1996-10-08T23:32:33Z</dcterms:created>
  <dcterms:modified xsi:type="dcterms:W3CDTF">2021-06-15T08:59:14Z</dcterms:modified>
</cp:coreProperties>
</file>