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 tabRatio="879"/>
  </bookViews>
  <sheets>
    <sheet name="Перечень прогр. (изменения янв)" sheetId="20" r:id="rId1"/>
  </sheets>
  <calcPr calcId="125725"/>
</workbook>
</file>

<file path=xl/calcChain.xml><?xml version="1.0" encoding="utf-8"?>
<calcChain xmlns="http://schemas.openxmlformats.org/spreadsheetml/2006/main">
  <c r="E60" i="20"/>
  <c r="D56" l="1"/>
  <c r="D53"/>
  <c r="D50"/>
  <c r="D47"/>
  <c r="D44"/>
  <c r="D41"/>
  <c r="F43"/>
  <c r="F42" s="1"/>
  <c r="D42" s="1"/>
  <c r="F58"/>
  <c r="D58" s="1"/>
  <c r="F55"/>
  <c r="D55" s="1"/>
  <c r="F52"/>
  <c r="D52" s="1"/>
  <c r="F49"/>
  <c r="F48" s="1"/>
  <c r="D48" s="1"/>
  <c r="F46"/>
  <c r="D46" s="1"/>
  <c r="D62"/>
  <c r="H61"/>
  <c r="G61"/>
  <c r="E61"/>
  <c r="D60"/>
  <c r="H59"/>
  <c r="G59"/>
  <c r="D40"/>
  <c r="D39"/>
  <c r="E37"/>
  <c r="D37" s="1"/>
  <c r="D36"/>
  <c r="D33" s="1"/>
  <c r="D35"/>
  <c r="G33"/>
  <c r="F33"/>
  <c r="E33"/>
  <c r="D32"/>
  <c r="D29" s="1"/>
  <c r="D31"/>
  <c r="G29"/>
  <c r="F29"/>
  <c r="E29"/>
  <c r="D28"/>
  <c r="D25" s="1"/>
  <c r="D27"/>
  <c r="E25"/>
  <c r="D24"/>
  <c r="D23"/>
  <c r="H21"/>
  <c r="G21"/>
  <c r="F21"/>
  <c r="F59" s="1"/>
  <c r="E21"/>
  <c r="H19"/>
  <c r="G19"/>
  <c r="F19"/>
  <c r="E19"/>
  <c r="D18"/>
  <c r="D17"/>
  <c r="D16"/>
  <c r="G15"/>
  <c r="G12" s="1"/>
  <c r="G63" s="1"/>
  <c r="F15"/>
  <c r="E15"/>
  <c r="E12" s="1"/>
  <c r="D14"/>
  <c r="D13"/>
  <c r="H12"/>
  <c r="H63" s="1"/>
  <c r="F12"/>
  <c r="D59" l="1"/>
  <c r="F63"/>
  <c r="F57"/>
  <c r="D57" s="1"/>
  <c r="D15"/>
  <c r="D12" s="1"/>
  <c r="E59"/>
  <c r="E63" s="1"/>
  <c r="D63" s="1"/>
  <c r="F61"/>
  <c r="D61" s="1"/>
  <c r="D43"/>
  <c r="D21"/>
  <c r="F54"/>
  <c r="D54" s="1"/>
  <c r="F51"/>
  <c r="D51" s="1"/>
  <c r="D49"/>
  <c r="F45"/>
  <c r="D19"/>
  <c r="D45" l="1"/>
</calcChain>
</file>

<file path=xl/sharedStrings.xml><?xml version="1.0" encoding="utf-8"?>
<sst xmlns="http://schemas.openxmlformats.org/spreadsheetml/2006/main" count="82" uniqueCount="60">
  <si>
    <t>№ п/п</t>
  </si>
  <si>
    <t>постановлению администрации города Ливны</t>
  </si>
  <si>
    <t>Перечень программных мероприятий</t>
  </si>
  <si>
    <t>Цель, задачи, мероприятия</t>
  </si>
  <si>
    <t>Источники финансирования</t>
  </si>
  <si>
    <t>Объемы финансирования, тыс.руб.</t>
  </si>
  <si>
    <t>Заказчики, ответственные за исполнение</t>
  </si>
  <si>
    <t>Всего</t>
  </si>
  <si>
    <t>2020 год</t>
  </si>
  <si>
    <t>2021 год</t>
  </si>
  <si>
    <t>2022 год</t>
  </si>
  <si>
    <t>Дорожный фонд Орловской области / Дорожный фонд г. Ливны</t>
  </si>
  <si>
    <t>Управление ЖКХ</t>
  </si>
  <si>
    <t>1.1.</t>
  </si>
  <si>
    <t>1.2.</t>
  </si>
  <si>
    <t>Обследование автомобильных дорог, разработка  проектно-сметной документации, составление дефектных ведомостей, сметных расчетов, проверка достоверности сметной стоимости</t>
  </si>
  <si>
    <t>Дорожный фонд г. Ливны</t>
  </si>
  <si>
    <t>Итого по задаче 1:</t>
  </si>
  <si>
    <t>2.1.</t>
  </si>
  <si>
    <t>Итого по задаче 2:</t>
  </si>
  <si>
    <t>Дорожный фонд Орловской области</t>
  </si>
  <si>
    <t>Дорожный фонд г.Ливны</t>
  </si>
  <si>
    <t>Всего по программе:</t>
  </si>
  <si>
    <t>Задача 1: проведение ремонта автомобильных дорог общего пользования местного значения города</t>
  </si>
  <si>
    <t xml:space="preserve">Мероприятие 1 Ремонт автомобильных дорог общего пользования местного значения города </t>
  </si>
  <si>
    <t xml:space="preserve">Ремонт автомобильных дорог города </t>
  </si>
  <si>
    <t>Задача2: проведение мероприятий по содержанию автомобильных дорог общего пользования местного значения города</t>
  </si>
  <si>
    <t>Мероприятие 1 Содержание автомобильных дорог общего пользования местного значения  города</t>
  </si>
  <si>
    <t>2.2.</t>
  </si>
  <si>
    <t>2.3.</t>
  </si>
  <si>
    <t>из них: Дорожный фонд Орловской области</t>
  </si>
  <si>
    <t>Дорожный фонд г. Лины</t>
  </si>
  <si>
    <t>Дорожный фонд Орловской области (кредиторская задолженность 2019 года)</t>
  </si>
  <si>
    <t>2023 год</t>
  </si>
  <si>
    <t>Приложение   к</t>
  </si>
  <si>
    <t>Местный бюджет</t>
  </si>
  <si>
    <t>Областной бюджет</t>
  </si>
  <si>
    <t xml:space="preserve"> Местный бюджет</t>
  </si>
  <si>
    <t>Мероприятие 3 Содержание автомобильных дорог общего пользования местного значения  города (приобретение трактора Беларус 320.4М)</t>
  </si>
  <si>
    <t>Мероприятие 4 Содержание автомобильных дорог общего пользования местного значения  города (приобретение газонокосилки самоходной (Минитрактор Митракс Т150)</t>
  </si>
  <si>
    <t>Мероприятие 5 Содержание автомобильных дорог общего пользования местного значения  города (приобретение навесного оборудования для коммунальной специализированной техники -газонокосилки самоходной (Минитрактор Митракс Т150)</t>
  </si>
  <si>
    <t>2.4.</t>
  </si>
  <si>
    <t>2.5.</t>
  </si>
  <si>
    <t>2.6.</t>
  </si>
  <si>
    <t>Мероприятие 6 Содержание автомобильных дорог общего пользования местного значения  города (приобретение погрузчика одноковшового фронтального АМКОДОР 332 В)</t>
  </si>
  <si>
    <t>2.7.</t>
  </si>
  <si>
    <t>2.8.</t>
  </si>
  <si>
    <t>2.9.</t>
  </si>
  <si>
    <t>2.10.</t>
  </si>
  <si>
    <t>2.11.</t>
  </si>
  <si>
    <t>от___________________ 2021г №__________</t>
  </si>
  <si>
    <t>Мероприятие 2 Содержание автомобильных дорог общего пользования местного значения  города (приобретение автогидроподъемника телескопического)</t>
  </si>
  <si>
    <t>к муниципальной программе "Ремонт, строительство, реконструкция и содержание автомобильных дорог общего пользования местного значения города Ливны на 2020-2023 годы"</t>
  </si>
  <si>
    <t xml:space="preserve">Мероприятие7 Содержание автомобильных дорог общего пользования местного значения  города (приобретение разбрасывателя песка А-116 к трактору "Беларус-82.1" к трактору "Беларус-320.4") </t>
  </si>
  <si>
    <t>Мероприятие 8 Содержание автомобильных дорог общего пользования местного значения  города (приобретение щеточного оборудования КДУ-80/82 к трактору "Беларус-82.1")</t>
  </si>
  <si>
    <t>Мероприятие 9 Содержание автомобильных дорог общего пользования местного значения  города (приобретение щеточного оборудования УН-320)</t>
  </si>
  <si>
    <t>Мероприятие 10 Содержание автомобильных дорог общего пользования местного значения  города (приобретение отвала коммунального к трактору "Беларус-320" - 2 единицы)</t>
  </si>
  <si>
    <t>Мероприятие 11 Содержание автомобильных дорог общего пользования местного значения  города (приобретение отвала коммунального гидроповоротного к трактору "Беларус-82.1" ОБК-2500)</t>
  </si>
  <si>
    <t xml:space="preserve">"Приложение 5 </t>
  </si>
  <si>
    <t>Управление ЖКХ, Управление муниципального имущества</t>
  </si>
</sst>
</file>

<file path=xl/styles.xml><?xml version="1.0" encoding="utf-8"?>
<styleSheet xmlns="http://schemas.openxmlformats.org/spreadsheetml/2006/main">
  <numFmts count="3">
    <numFmt numFmtId="164" formatCode="0.000"/>
    <numFmt numFmtId="169" formatCode="0.00000"/>
    <numFmt numFmtId="170" formatCode="0.0000"/>
  </numFmts>
  <fonts count="23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color indexed="62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2"/>
      <color theme="4" tint="-0.499984740745262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0" borderId="0" xfId="0" applyFont="1" applyAlignment="1"/>
    <xf numFmtId="0" fontId="6" fillId="2" borderId="0" xfId="0" applyFont="1" applyFill="1"/>
    <xf numFmtId="0" fontId="9" fillId="2" borderId="0" xfId="0" applyFont="1" applyFill="1"/>
    <xf numFmtId="0" fontId="11" fillId="2" borderId="0" xfId="0" applyFont="1" applyFill="1"/>
    <xf numFmtId="16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2" fillId="3" borderId="1" xfId="0" applyFont="1" applyFill="1" applyBorder="1" applyAlignment="1">
      <alignment wrapText="1"/>
    </xf>
    <xf numFmtId="164" fontId="0" fillId="0" borderId="0" xfId="0" applyNumberFormat="1"/>
    <xf numFmtId="164" fontId="20" fillId="0" borderId="1" xfId="0" applyNumberFormat="1" applyFont="1" applyBorder="1" applyAlignment="1">
      <alignment horizontal="right"/>
    </xf>
    <xf numFmtId="0" fontId="1" fillId="0" borderId="0" xfId="0" applyFont="1"/>
    <xf numFmtId="169" fontId="0" fillId="0" borderId="0" xfId="0" applyNumberFormat="1"/>
    <xf numFmtId="164" fontId="13" fillId="3" borderId="1" xfId="0" applyNumberFormat="1" applyFont="1" applyFill="1" applyBorder="1" applyAlignment="1">
      <alignment horizontal="right" vertical="center" wrapText="1"/>
    </xf>
    <xf numFmtId="164" fontId="8" fillId="3" borderId="1" xfId="0" applyNumberFormat="1" applyFont="1" applyFill="1" applyBorder="1" applyAlignment="1">
      <alignment horizontal="right" vertical="center" wrapText="1"/>
    </xf>
    <xf numFmtId="164" fontId="20" fillId="3" borderId="1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/>
    <xf numFmtId="164" fontId="12" fillId="3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/>
    <xf numFmtId="0" fontId="1" fillId="2" borderId="0" xfId="0" applyFont="1" applyFill="1" applyAlignment="1">
      <alignment vertical="top" wrapText="1"/>
    </xf>
    <xf numFmtId="0" fontId="13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vertical="top" wrapText="1"/>
    </xf>
    <xf numFmtId="164" fontId="21" fillId="3" borderId="1" xfId="0" applyNumberFormat="1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170" fontId="2" fillId="3" borderId="1" xfId="0" applyNumberFormat="1" applyFont="1" applyFill="1" applyBorder="1" applyAlignment="1">
      <alignment horizontal="right" vertical="center" wrapText="1"/>
    </xf>
    <xf numFmtId="9" fontId="5" fillId="3" borderId="1" xfId="0" applyNumberFormat="1" applyFont="1" applyFill="1" applyBorder="1" applyAlignment="1">
      <alignment horizontal="lef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left" vertical="center"/>
    </xf>
    <xf numFmtId="9" fontId="10" fillId="3" borderId="1" xfId="0" applyNumberFormat="1" applyFont="1" applyFill="1" applyBorder="1" applyAlignment="1">
      <alignment horizontal="left" vertical="center" wrapText="1"/>
    </xf>
    <xf numFmtId="170" fontId="8" fillId="3" borderId="1" xfId="0" applyNumberFormat="1" applyFont="1" applyFill="1" applyBorder="1" applyAlignment="1">
      <alignment horizontal="right" vertical="center" wrapText="1"/>
    </xf>
    <xf numFmtId="170" fontId="12" fillId="3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wrapText="1"/>
    </xf>
    <xf numFmtId="0" fontId="2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164" fontId="18" fillId="3" borderId="1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right" vertical="center" wrapText="1"/>
    </xf>
    <xf numFmtId="169" fontId="20" fillId="3" borderId="1" xfId="0" applyNumberFormat="1" applyFont="1" applyFill="1" applyBorder="1" applyAlignment="1">
      <alignment horizontal="right" vertical="center" wrapText="1"/>
    </xf>
    <xf numFmtId="169" fontId="8" fillId="3" borderId="1" xfId="0" applyNumberFormat="1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horizontal="right" vertical="center" wrapText="1"/>
    </xf>
    <xf numFmtId="0" fontId="1" fillId="0" borderId="1" xfId="0" applyFont="1" applyFill="1" applyBorder="1"/>
    <xf numFmtId="0" fontId="15" fillId="3" borderId="1" xfId="0" applyFont="1" applyFill="1" applyBorder="1" applyAlignment="1">
      <alignment horizontal="center" vertical="top" wrapText="1"/>
    </xf>
    <xf numFmtId="164" fontId="16" fillId="3" borderId="1" xfId="0" applyNumberFormat="1" applyFont="1" applyFill="1" applyBorder="1" applyAlignment="1">
      <alignment horizontal="right" vertical="center" wrapText="1"/>
    </xf>
    <xf numFmtId="0" fontId="15" fillId="0" borderId="1" xfId="0" applyFont="1" applyBorder="1" applyAlignment="1">
      <alignment wrapText="1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164" fontId="22" fillId="3" borderId="1" xfId="0" applyNumberFormat="1" applyFont="1" applyFill="1" applyBorder="1" applyAlignment="1">
      <alignment horizontal="right" vertical="center" wrapText="1"/>
    </xf>
    <xf numFmtId="170" fontId="22" fillId="3" borderId="1" xfId="0" applyNumberFormat="1" applyFont="1" applyFill="1" applyBorder="1" applyAlignment="1">
      <alignment horizontal="right" vertical="center" wrapText="1"/>
    </xf>
    <xf numFmtId="164" fontId="22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19" fillId="3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3" borderId="1" xfId="0" applyFont="1" applyFill="1" applyBorder="1" applyAlignment="1">
      <alignment vertical="top" wrapText="1"/>
    </xf>
    <xf numFmtId="169" fontId="19" fillId="3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3" fillId="2" borderId="0" xfId="0" applyFont="1" applyFill="1" applyAlignment="1">
      <alignment horizontal="center"/>
    </xf>
    <xf numFmtId="0" fontId="0" fillId="2" borderId="0" xfId="0" applyFill="1" applyAlignment="1"/>
    <xf numFmtId="0" fontId="3" fillId="0" borderId="1" xfId="0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wrapText="1"/>
    </xf>
    <xf numFmtId="0" fontId="17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16" fontId="17" fillId="3" borderId="1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16" fontId="17" fillId="3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"/>
  <sheetViews>
    <sheetView tabSelected="1" workbookViewId="0">
      <selection activeCell="F12" sqref="F12"/>
    </sheetView>
  </sheetViews>
  <sheetFormatPr defaultRowHeight="12.75"/>
  <cols>
    <col min="1" max="1" width="6" customWidth="1"/>
    <col min="2" max="2" width="32" customWidth="1"/>
    <col min="3" max="3" width="27.85546875" customWidth="1"/>
    <col min="4" max="4" width="11.7109375" customWidth="1"/>
    <col min="5" max="5" width="12" customWidth="1"/>
    <col min="6" max="6" width="11.85546875" customWidth="1"/>
    <col min="7" max="7" width="12.140625" customWidth="1"/>
    <col min="8" max="8" width="11.85546875" customWidth="1"/>
    <col min="9" max="9" width="21.140625" customWidth="1"/>
    <col min="11" max="11" width="9.5703125" bestFit="1" customWidth="1"/>
    <col min="12" max="12" width="10.5703125" bestFit="1" customWidth="1"/>
  </cols>
  <sheetData>
    <row r="1" spans="1:10">
      <c r="E1" s="3"/>
      <c r="F1" s="3"/>
      <c r="G1" s="60" t="s">
        <v>34</v>
      </c>
      <c r="H1" s="60"/>
      <c r="I1" s="60"/>
      <c r="J1" s="13"/>
    </row>
    <row r="2" spans="1:10">
      <c r="D2" s="3"/>
      <c r="E2" s="3"/>
      <c r="F2" s="3"/>
      <c r="G2" s="13" t="s">
        <v>1</v>
      </c>
      <c r="H2" s="13"/>
      <c r="I2" s="13"/>
      <c r="J2" s="13"/>
    </row>
    <row r="3" spans="1:10" ht="17.25" customHeight="1">
      <c r="D3" s="3"/>
      <c r="E3" s="3"/>
      <c r="F3" s="3"/>
      <c r="G3" s="13" t="s">
        <v>50</v>
      </c>
      <c r="H3" s="13"/>
      <c r="I3" s="13"/>
      <c r="J3" s="13"/>
    </row>
    <row r="4" spans="1:10">
      <c r="A4" s="2"/>
      <c r="B4" s="1"/>
      <c r="C4" s="1"/>
      <c r="D4" s="1"/>
      <c r="E4" s="20"/>
      <c r="F4" s="20"/>
      <c r="G4" s="59" t="s">
        <v>58</v>
      </c>
      <c r="H4" s="59"/>
      <c r="I4" s="59"/>
    </row>
    <row r="5" spans="1:10" ht="53.25" customHeight="1">
      <c r="A5" s="2"/>
      <c r="B5" s="1"/>
      <c r="C5" s="1"/>
      <c r="D5" s="1"/>
      <c r="E5" s="21"/>
      <c r="F5" s="21"/>
      <c r="G5" s="84" t="s">
        <v>52</v>
      </c>
      <c r="H5" s="84"/>
      <c r="I5" s="84"/>
    </row>
    <row r="6" spans="1:10" ht="15.75">
      <c r="A6" s="71" t="s">
        <v>2</v>
      </c>
      <c r="B6" s="72"/>
      <c r="C6" s="72"/>
      <c r="D6" s="72"/>
      <c r="E6" s="72"/>
      <c r="F6" s="72"/>
      <c r="G6" s="72"/>
      <c r="H6" s="72"/>
      <c r="I6" s="72"/>
      <c r="J6" s="72"/>
    </row>
    <row r="7" spans="1:10" ht="6.75" customHeight="1">
      <c r="A7" s="2"/>
      <c r="B7" s="1"/>
      <c r="C7" s="1"/>
      <c r="D7" s="1"/>
      <c r="E7" s="1"/>
      <c r="F7" s="1"/>
      <c r="G7" s="1"/>
      <c r="H7" s="1"/>
      <c r="I7" s="1"/>
      <c r="J7" s="1"/>
    </row>
    <row r="8" spans="1:10" ht="15.75" customHeight="1">
      <c r="A8" s="73" t="s">
        <v>0</v>
      </c>
      <c r="B8" s="73" t="s">
        <v>3</v>
      </c>
      <c r="C8" s="73" t="s">
        <v>4</v>
      </c>
      <c r="D8" s="73" t="s">
        <v>5</v>
      </c>
      <c r="E8" s="73"/>
      <c r="F8" s="73"/>
      <c r="G8" s="73"/>
      <c r="H8" s="73"/>
      <c r="I8" s="73" t="s">
        <v>6</v>
      </c>
      <c r="J8" s="1"/>
    </row>
    <row r="9" spans="1:10" ht="36.75" customHeight="1">
      <c r="A9" s="73"/>
      <c r="B9" s="73"/>
      <c r="C9" s="73"/>
      <c r="D9" s="52" t="s">
        <v>7</v>
      </c>
      <c r="E9" s="52" t="s">
        <v>8</v>
      </c>
      <c r="F9" s="52" t="s">
        <v>9</v>
      </c>
      <c r="G9" s="52" t="s">
        <v>10</v>
      </c>
      <c r="H9" s="52" t="s">
        <v>33</v>
      </c>
      <c r="I9" s="73"/>
      <c r="J9" s="1"/>
    </row>
    <row r="10" spans="1:10">
      <c r="A10" s="25">
        <v>1</v>
      </c>
      <c r="B10" s="25">
        <v>2</v>
      </c>
      <c r="C10" s="25">
        <v>3</v>
      </c>
      <c r="D10" s="25">
        <v>4</v>
      </c>
      <c r="E10" s="25">
        <v>5</v>
      </c>
      <c r="F10" s="25">
        <v>6</v>
      </c>
      <c r="G10" s="25">
        <v>7</v>
      </c>
      <c r="H10" s="25">
        <v>8</v>
      </c>
      <c r="I10" s="25">
        <v>9</v>
      </c>
      <c r="J10" s="1"/>
    </row>
    <row r="11" spans="1:10" ht="60.75" customHeight="1">
      <c r="A11" s="49">
        <v>1</v>
      </c>
      <c r="B11" s="26" t="s">
        <v>23</v>
      </c>
      <c r="C11" s="75" t="s">
        <v>11</v>
      </c>
      <c r="D11" s="27"/>
      <c r="E11" s="27"/>
      <c r="F11" s="27"/>
      <c r="G11" s="27"/>
      <c r="H11" s="27"/>
      <c r="I11" s="63" t="s">
        <v>12</v>
      </c>
      <c r="J11" s="1"/>
    </row>
    <row r="12" spans="1:10" ht="63">
      <c r="A12" s="65">
        <v>1</v>
      </c>
      <c r="B12" s="28" t="s">
        <v>24</v>
      </c>
      <c r="C12" s="75"/>
      <c r="D12" s="50">
        <f>D15+D18</f>
        <v>241151.54062000001</v>
      </c>
      <c r="E12" s="50">
        <f>E15+E18</f>
        <v>58480.807999999997</v>
      </c>
      <c r="F12" s="29">
        <f>F15+F18</f>
        <v>50961.600619999997</v>
      </c>
      <c r="G12" s="50">
        <f>G15+G18</f>
        <v>60804.061000000002</v>
      </c>
      <c r="H12" s="50">
        <f>H15+H18</f>
        <v>70905.070999999996</v>
      </c>
      <c r="I12" s="63"/>
      <c r="J12" s="1"/>
    </row>
    <row r="13" spans="1:10" ht="15.75">
      <c r="A13" s="66"/>
      <c r="B13" s="30" t="s">
        <v>36</v>
      </c>
      <c r="C13" s="75"/>
      <c r="D13" s="31">
        <f>E13+F13+G13+H13</f>
        <v>237500</v>
      </c>
      <c r="E13" s="31">
        <v>57500</v>
      </c>
      <c r="F13" s="31">
        <v>50000</v>
      </c>
      <c r="G13" s="31">
        <v>60000</v>
      </c>
      <c r="H13" s="31">
        <v>70000</v>
      </c>
      <c r="I13" s="63"/>
      <c r="J13" s="4"/>
    </row>
    <row r="14" spans="1:10" ht="15.75">
      <c r="A14" s="66"/>
      <c r="B14" s="32" t="s">
        <v>37</v>
      </c>
      <c r="C14" s="75"/>
      <c r="D14" s="16">
        <f>E14+F14+G14+H14</f>
        <v>2398.991</v>
      </c>
      <c r="E14" s="16">
        <v>580.80799999999999</v>
      </c>
      <c r="F14" s="16">
        <v>505.05099999999999</v>
      </c>
      <c r="G14" s="16">
        <v>606.06100000000004</v>
      </c>
      <c r="H14" s="16">
        <v>707.07100000000003</v>
      </c>
      <c r="I14" s="63"/>
      <c r="J14" s="5"/>
    </row>
    <row r="15" spans="1:10" ht="31.5">
      <c r="A15" s="67" t="s">
        <v>13</v>
      </c>
      <c r="B15" s="28" t="s">
        <v>25</v>
      </c>
      <c r="C15" s="75"/>
      <c r="D15" s="50">
        <f>D16+D17</f>
        <v>240056.54062000001</v>
      </c>
      <c r="E15" s="7">
        <f>E16+E17</f>
        <v>58080.807999999997</v>
      </c>
      <c r="F15" s="50">
        <f>F16+F17</f>
        <v>50662.600619999997</v>
      </c>
      <c r="G15" s="50">
        <f>G16+G17</f>
        <v>60606.061000000002</v>
      </c>
      <c r="H15" s="50">
        <v>70707.070999999996</v>
      </c>
      <c r="I15" s="63"/>
      <c r="J15" s="1"/>
    </row>
    <row r="16" spans="1:10" ht="15.75">
      <c r="A16" s="68"/>
      <c r="B16" s="33" t="s">
        <v>36</v>
      </c>
      <c r="C16" s="75"/>
      <c r="D16" s="31">
        <f>E16+F16+G16+H16</f>
        <v>237500</v>
      </c>
      <c r="E16" s="31">
        <v>57500</v>
      </c>
      <c r="F16" s="31">
        <v>50000</v>
      </c>
      <c r="G16" s="31">
        <v>60000</v>
      </c>
      <c r="H16" s="31">
        <v>70000</v>
      </c>
      <c r="I16" s="63"/>
      <c r="J16" s="6"/>
    </row>
    <row r="17" spans="1:10" ht="15.75">
      <c r="A17" s="68"/>
      <c r="B17" s="32" t="s">
        <v>35</v>
      </c>
      <c r="C17" s="75"/>
      <c r="D17" s="16">
        <f>E17+F17+G17+H17</f>
        <v>2556.5406200000002</v>
      </c>
      <c r="E17" s="16">
        <v>580.80799999999999</v>
      </c>
      <c r="F17" s="34">
        <v>662.60062000000005</v>
      </c>
      <c r="G17" s="16">
        <v>606.06100000000004</v>
      </c>
      <c r="H17" s="16">
        <v>707.07100000000003</v>
      </c>
      <c r="I17" s="63"/>
      <c r="J17" s="5"/>
    </row>
    <row r="18" spans="1:10" ht="111" customHeight="1">
      <c r="A18" s="51" t="s">
        <v>14</v>
      </c>
      <c r="B18" s="28" t="s">
        <v>15</v>
      </c>
      <c r="C18" s="49" t="s">
        <v>16</v>
      </c>
      <c r="D18" s="50">
        <f>E18+F18+G18+H18</f>
        <v>1095</v>
      </c>
      <c r="E18" s="27">
        <v>400</v>
      </c>
      <c r="F18" s="27">
        <v>299</v>
      </c>
      <c r="G18" s="27">
        <v>198</v>
      </c>
      <c r="H18" s="27">
        <v>198</v>
      </c>
      <c r="I18" s="63"/>
      <c r="J18" s="1"/>
    </row>
    <row r="19" spans="1:10" ht="15.75">
      <c r="A19" s="69" t="s">
        <v>17</v>
      </c>
      <c r="B19" s="70"/>
      <c r="C19" s="70"/>
      <c r="D19" s="19">
        <f>D16+D17+D18</f>
        <v>241151.54062000001</v>
      </c>
      <c r="E19" s="19">
        <f>SUM(E16:E18)</f>
        <v>58480.807999999997</v>
      </c>
      <c r="F19" s="35">
        <f>SUM(F16:F18)</f>
        <v>50961.600619999997</v>
      </c>
      <c r="G19" s="19">
        <f>SUM(G16:G18)</f>
        <v>60804.061000000002</v>
      </c>
      <c r="H19" s="19">
        <f>SUM(H16:H18)</f>
        <v>70905.070999999996</v>
      </c>
      <c r="I19" s="36"/>
      <c r="J19" s="5"/>
    </row>
    <row r="20" spans="1:10" ht="78.75">
      <c r="A20" s="37">
        <v>2</v>
      </c>
      <c r="B20" s="38" t="s">
        <v>26</v>
      </c>
      <c r="C20" s="75" t="s">
        <v>11</v>
      </c>
      <c r="D20" s="75"/>
      <c r="E20" s="75"/>
      <c r="F20" s="75"/>
      <c r="G20" s="75"/>
      <c r="H20" s="75"/>
      <c r="I20" s="63" t="s">
        <v>59</v>
      </c>
      <c r="J20" s="1"/>
    </row>
    <row r="21" spans="1:10" ht="12.75" customHeight="1">
      <c r="A21" s="67" t="s">
        <v>18</v>
      </c>
      <c r="B21" s="61" t="s">
        <v>27</v>
      </c>
      <c r="C21" s="75"/>
      <c r="D21" s="74">
        <f>D23+D24</f>
        <v>158800.54700000002</v>
      </c>
      <c r="E21" s="74">
        <f>E23+E24</f>
        <v>36242.699999999997</v>
      </c>
      <c r="F21" s="74">
        <f>F23+F24</f>
        <v>37724.749000000003</v>
      </c>
      <c r="G21" s="74">
        <f>G23+G24</f>
        <v>42416.548999999999</v>
      </c>
      <c r="H21" s="74">
        <f>H23+H24</f>
        <v>42416.548999999999</v>
      </c>
      <c r="I21" s="64"/>
      <c r="J21" s="1"/>
    </row>
    <row r="22" spans="1:10" ht="50.25" customHeight="1">
      <c r="A22" s="67"/>
      <c r="B22" s="61"/>
      <c r="C22" s="75"/>
      <c r="D22" s="75"/>
      <c r="E22" s="75"/>
      <c r="F22" s="75"/>
      <c r="G22" s="75"/>
      <c r="H22" s="74"/>
      <c r="I22" s="64"/>
      <c r="J22" s="1"/>
    </row>
    <row r="23" spans="1:10" ht="31.5">
      <c r="A23" s="78"/>
      <c r="B23" s="22" t="s">
        <v>20</v>
      </c>
      <c r="C23" s="75"/>
      <c r="D23" s="15">
        <f>E23+F23+G23+H23</f>
        <v>149355.11800000002</v>
      </c>
      <c r="E23" s="15">
        <v>34000</v>
      </c>
      <c r="F23" s="15">
        <v>35355.118000000002</v>
      </c>
      <c r="G23" s="15">
        <v>40000</v>
      </c>
      <c r="H23" s="15">
        <v>40000</v>
      </c>
      <c r="I23" s="64"/>
      <c r="J23" s="1"/>
    </row>
    <row r="24" spans="1:10" ht="15.75">
      <c r="A24" s="78"/>
      <c r="B24" s="23" t="s">
        <v>21</v>
      </c>
      <c r="C24" s="75"/>
      <c r="D24" s="39">
        <f>E24+F24+G24+H24</f>
        <v>9445.4290000000001</v>
      </c>
      <c r="E24" s="40">
        <v>2242.6999999999998</v>
      </c>
      <c r="F24" s="16">
        <v>2369.6309999999999</v>
      </c>
      <c r="G24" s="16">
        <v>2416.549</v>
      </c>
      <c r="H24" s="16">
        <v>2416.549</v>
      </c>
      <c r="I24" s="64"/>
      <c r="J24" s="1"/>
    </row>
    <row r="25" spans="1:10" ht="15.75" customHeight="1">
      <c r="A25" s="77" t="s">
        <v>28</v>
      </c>
      <c r="B25" s="61" t="s">
        <v>51</v>
      </c>
      <c r="C25" s="75"/>
      <c r="D25" s="57">
        <f>D27+D28</f>
        <v>3918.65832</v>
      </c>
      <c r="E25" s="57">
        <f>E27+E28</f>
        <v>3918.65832</v>
      </c>
      <c r="F25" s="57">
        <v>0</v>
      </c>
      <c r="G25" s="57">
        <v>0</v>
      </c>
      <c r="H25" s="74">
        <v>0</v>
      </c>
      <c r="I25" s="64"/>
      <c r="J25" s="1"/>
    </row>
    <row r="26" spans="1:10" ht="76.5" customHeight="1">
      <c r="A26" s="77"/>
      <c r="B26" s="61"/>
      <c r="C26" s="75"/>
      <c r="D26" s="57"/>
      <c r="E26" s="57"/>
      <c r="F26" s="57"/>
      <c r="G26" s="57"/>
      <c r="H26" s="74"/>
      <c r="I26" s="64"/>
      <c r="J26" s="1"/>
    </row>
    <row r="27" spans="1:10" ht="31.5">
      <c r="A27" s="77"/>
      <c r="B27" s="22" t="s">
        <v>20</v>
      </c>
      <c r="C27" s="75"/>
      <c r="D27" s="12">
        <f>E27+F27+G27+H27</f>
        <v>3879.4717300000002</v>
      </c>
      <c r="E27" s="12">
        <v>3879.4717300000002</v>
      </c>
      <c r="F27" s="12">
        <v>0</v>
      </c>
      <c r="G27" s="12">
        <v>0</v>
      </c>
      <c r="H27" s="12">
        <v>0</v>
      </c>
      <c r="I27" s="64"/>
      <c r="J27" s="1"/>
    </row>
    <row r="28" spans="1:10" ht="15.75">
      <c r="A28" s="77"/>
      <c r="B28" s="23" t="s">
        <v>21</v>
      </c>
      <c r="C28" s="75"/>
      <c r="D28" s="16">
        <f>E28+F28+G28+H28</f>
        <v>39.186590000000002</v>
      </c>
      <c r="E28" s="40">
        <v>39.186590000000002</v>
      </c>
      <c r="F28" s="16">
        <v>0</v>
      </c>
      <c r="G28" s="16">
        <v>0</v>
      </c>
      <c r="H28" s="16">
        <v>0</v>
      </c>
      <c r="I28" s="64"/>
      <c r="J28" s="1"/>
    </row>
    <row r="29" spans="1:10" ht="15.75" customHeight="1">
      <c r="A29" s="80" t="s">
        <v>29</v>
      </c>
      <c r="B29" s="61" t="s">
        <v>38</v>
      </c>
      <c r="C29" s="75"/>
      <c r="D29" s="58">
        <f>D31+D32</f>
        <v>925.33834999999999</v>
      </c>
      <c r="E29" s="62">
        <f>E31+E32</f>
        <v>925.33834999999999</v>
      </c>
      <c r="F29" s="58">
        <f>F31+F32</f>
        <v>0</v>
      </c>
      <c r="G29" s="58">
        <f>G31+G32</f>
        <v>0</v>
      </c>
      <c r="H29" s="57">
        <v>0</v>
      </c>
      <c r="I29" s="64"/>
      <c r="J29" s="1"/>
    </row>
    <row r="30" spans="1:10" ht="68.25" customHeight="1">
      <c r="A30" s="77"/>
      <c r="B30" s="61"/>
      <c r="C30" s="75"/>
      <c r="D30" s="58"/>
      <c r="E30" s="62"/>
      <c r="F30" s="58"/>
      <c r="G30" s="58"/>
      <c r="H30" s="57"/>
      <c r="I30" s="64"/>
      <c r="J30" s="1"/>
    </row>
    <row r="31" spans="1:10" ht="31.5">
      <c r="A31" s="77"/>
      <c r="B31" s="22" t="s">
        <v>20</v>
      </c>
      <c r="C31" s="75"/>
      <c r="D31" s="17">
        <f>E31</f>
        <v>916.08496649999995</v>
      </c>
      <c r="E31" s="41">
        <v>916.08496649999995</v>
      </c>
      <c r="F31" s="17">
        <v>0</v>
      </c>
      <c r="G31" s="17">
        <v>0</v>
      </c>
      <c r="H31" s="24">
        <v>0</v>
      </c>
      <c r="I31" s="64"/>
      <c r="J31" s="1"/>
    </row>
    <row r="32" spans="1:10" ht="15.75">
      <c r="A32" s="77"/>
      <c r="B32" s="23" t="s">
        <v>21</v>
      </c>
      <c r="C32" s="75"/>
      <c r="D32" s="16">
        <f>E32</f>
        <v>9.2533835</v>
      </c>
      <c r="E32" s="42">
        <v>9.2533835</v>
      </c>
      <c r="F32" s="16">
        <v>0</v>
      </c>
      <c r="G32" s="16">
        <v>0</v>
      </c>
      <c r="H32" s="16">
        <v>0</v>
      </c>
      <c r="I32" s="64"/>
      <c r="J32" s="1"/>
    </row>
    <row r="33" spans="1:12" ht="15.75" customHeight="1">
      <c r="A33" s="81" t="s">
        <v>41</v>
      </c>
      <c r="B33" s="61" t="s">
        <v>39</v>
      </c>
      <c r="C33" s="75"/>
      <c r="D33" s="57">
        <f>D35+D36</f>
        <v>620</v>
      </c>
      <c r="E33" s="57">
        <f>E35+E36</f>
        <v>620</v>
      </c>
      <c r="F33" s="58">
        <f>F35+F36</f>
        <v>0</v>
      </c>
      <c r="G33" s="58">
        <f>G35+G36</f>
        <v>0</v>
      </c>
      <c r="H33" s="57">
        <v>0</v>
      </c>
      <c r="I33" s="64"/>
      <c r="J33" s="1"/>
    </row>
    <row r="34" spans="1:12" ht="79.5" customHeight="1">
      <c r="A34" s="82"/>
      <c r="B34" s="61"/>
      <c r="C34" s="75"/>
      <c r="D34" s="57"/>
      <c r="E34" s="57"/>
      <c r="F34" s="58"/>
      <c r="G34" s="58"/>
      <c r="H34" s="57"/>
      <c r="I34" s="64"/>
      <c r="J34" s="1"/>
      <c r="L34" s="14"/>
    </row>
    <row r="35" spans="1:12" ht="31.5">
      <c r="A35" s="82"/>
      <c r="B35" s="22" t="s">
        <v>20</v>
      </c>
      <c r="C35" s="75"/>
      <c r="D35" s="54">
        <f>E35+F35+G35</f>
        <v>613.79999999999995</v>
      </c>
      <c r="E35" s="54">
        <v>613.79999999999995</v>
      </c>
      <c r="F35" s="54">
        <v>0</v>
      </c>
      <c r="G35" s="54">
        <v>0</v>
      </c>
      <c r="H35" s="54">
        <v>0</v>
      </c>
      <c r="I35" s="64"/>
      <c r="J35" s="1"/>
    </row>
    <row r="36" spans="1:12" ht="15.75">
      <c r="A36" s="83"/>
      <c r="B36" s="23" t="s">
        <v>21</v>
      </c>
      <c r="C36" s="75"/>
      <c r="D36" s="16">
        <f>E36+F36+G36</f>
        <v>6.2</v>
      </c>
      <c r="E36" s="16">
        <v>6.2</v>
      </c>
      <c r="F36" s="16">
        <v>0</v>
      </c>
      <c r="G36" s="16">
        <v>0</v>
      </c>
      <c r="H36" s="16">
        <v>0</v>
      </c>
      <c r="I36" s="64"/>
      <c r="J36" s="1"/>
    </row>
    <row r="37" spans="1:12" ht="15.75" customHeight="1">
      <c r="A37" s="77" t="s">
        <v>42</v>
      </c>
      <c r="B37" s="61" t="s">
        <v>40</v>
      </c>
      <c r="C37" s="75"/>
      <c r="D37" s="57">
        <f>E37+F37+G37</f>
        <v>596.59960000000001</v>
      </c>
      <c r="E37" s="57">
        <f>E39+E40</f>
        <v>596.59960000000001</v>
      </c>
      <c r="F37" s="58">
        <v>0</v>
      </c>
      <c r="G37" s="58">
        <v>0</v>
      </c>
      <c r="H37" s="57">
        <v>0</v>
      </c>
      <c r="I37" s="64"/>
      <c r="J37" s="1"/>
    </row>
    <row r="38" spans="1:12" ht="130.5" customHeight="1">
      <c r="A38" s="77"/>
      <c r="B38" s="61"/>
      <c r="C38" s="75"/>
      <c r="D38" s="57"/>
      <c r="E38" s="57"/>
      <c r="F38" s="58"/>
      <c r="G38" s="58"/>
      <c r="H38" s="57"/>
      <c r="I38" s="64"/>
      <c r="J38" s="1"/>
    </row>
    <row r="39" spans="1:12" ht="31.5">
      <c r="A39" s="77"/>
      <c r="B39" s="22" t="s">
        <v>20</v>
      </c>
      <c r="C39" s="75"/>
      <c r="D39" s="56">
        <f t="shared" ref="D39:D40" si="0">E39+F39+G39</f>
        <v>590.64300000000003</v>
      </c>
      <c r="E39" s="56">
        <v>590.64300000000003</v>
      </c>
      <c r="F39" s="56">
        <v>0</v>
      </c>
      <c r="G39" s="56">
        <v>0</v>
      </c>
      <c r="H39" s="54">
        <v>0</v>
      </c>
      <c r="I39" s="64"/>
      <c r="J39" s="1"/>
    </row>
    <row r="40" spans="1:12" ht="15.75">
      <c r="A40" s="77"/>
      <c r="B40" s="23" t="s">
        <v>21</v>
      </c>
      <c r="C40" s="75"/>
      <c r="D40" s="16">
        <f t="shared" si="0"/>
        <v>5.9565999999999999</v>
      </c>
      <c r="E40" s="34">
        <v>5.9565999999999999</v>
      </c>
      <c r="F40" s="39">
        <v>0</v>
      </c>
      <c r="G40" s="39">
        <v>0</v>
      </c>
      <c r="H40" s="16">
        <v>0</v>
      </c>
      <c r="I40" s="64"/>
      <c r="J40" s="1"/>
    </row>
    <row r="41" spans="1:12" ht="110.25">
      <c r="A41" s="85" t="s">
        <v>43</v>
      </c>
      <c r="B41" s="48" t="s">
        <v>44</v>
      </c>
      <c r="C41" s="86"/>
      <c r="D41" s="50">
        <f t="shared" ref="D41:D59" si="1">E41+F41+G41+H41</f>
        <v>4253.8</v>
      </c>
      <c r="E41" s="29">
        <v>0</v>
      </c>
      <c r="F41" s="50">
        <v>4253.8</v>
      </c>
      <c r="G41" s="50">
        <v>0</v>
      </c>
      <c r="H41" s="50">
        <v>0</v>
      </c>
      <c r="I41" s="64"/>
      <c r="J41" s="1"/>
    </row>
    <row r="42" spans="1:12" ht="31.5">
      <c r="A42" s="82"/>
      <c r="B42" s="22" t="s">
        <v>20</v>
      </c>
      <c r="C42" s="87"/>
      <c r="D42" s="54">
        <f t="shared" si="1"/>
        <v>4211.2620000000006</v>
      </c>
      <c r="E42" s="55">
        <v>0</v>
      </c>
      <c r="F42" s="54">
        <f>F41-F43</f>
        <v>4211.2620000000006</v>
      </c>
      <c r="G42" s="54">
        <v>0</v>
      </c>
      <c r="H42" s="54">
        <v>0</v>
      </c>
      <c r="I42" s="64"/>
      <c r="J42" s="1"/>
      <c r="K42" s="11"/>
    </row>
    <row r="43" spans="1:12" ht="15.75">
      <c r="A43" s="83"/>
      <c r="B43" s="23" t="s">
        <v>21</v>
      </c>
      <c r="C43" s="88"/>
      <c r="D43" s="16">
        <f t="shared" si="1"/>
        <v>42.538000000000004</v>
      </c>
      <c r="E43" s="34">
        <v>0</v>
      </c>
      <c r="F43" s="39">
        <f>F41/100</f>
        <v>42.538000000000004</v>
      </c>
      <c r="G43" s="39">
        <v>0</v>
      </c>
      <c r="H43" s="16">
        <v>0</v>
      </c>
      <c r="I43" s="64"/>
      <c r="J43" s="1"/>
    </row>
    <row r="44" spans="1:12" ht="114.75" customHeight="1">
      <c r="A44" s="81" t="s">
        <v>45</v>
      </c>
      <c r="B44" s="53" t="s">
        <v>53</v>
      </c>
      <c r="C44" s="86"/>
      <c r="D44" s="50">
        <f t="shared" si="1"/>
        <v>86</v>
      </c>
      <c r="E44" s="29">
        <v>0</v>
      </c>
      <c r="F44" s="50">
        <v>86</v>
      </c>
      <c r="G44" s="50">
        <v>0</v>
      </c>
      <c r="H44" s="50">
        <v>0</v>
      </c>
      <c r="I44" s="64"/>
      <c r="J44" s="1"/>
    </row>
    <row r="45" spans="1:12" ht="31.5">
      <c r="A45" s="82"/>
      <c r="B45" s="22" t="s">
        <v>20</v>
      </c>
      <c r="C45" s="87"/>
      <c r="D45" s="54">
        <f t="shared" si="1"/>
        <v>85.14</v>
      </c>
      <c r="E45" s="55">
        <v>0</v>
      </c>
      <c r="F45" s="54">
        <f>F44-F46</f>
        <v>85.14</v>
      </c>
      <c r="G45" s="54">
        <v>0</v>
      </c>
      <c r="H45" s="54">
        <v>0</v>
      </c>
      <c r="I45" s="64"/>
      <c r="J45" s="1"/>
    </row>
    <row r="46" spans="1:12" ht="15.75">
      <c r="A46" s="83"/>
      <c r="B46" s="23" t="s">
        <v>21</v>
      </c>
      <c r="C46" s="88"/>
      <c r="D46" s="16">
        <f t="shared" si="1"/>
        <v>0.86</v>
      </c>
      <c r="E46" s="34">
        <v>0</v>
      </c>
      <c r="F46" s="39">
        <f>F44/100</f>
        <v>0.86</v>
      </c>
      <c r="G46" s="39">
        <v>0</v>
      </c>
      <c r="H46" s="16">
        <v>0</v>
      </c>
      <c r="I46" s="64"/>
      <c r="J46" s="1"/>
    </row>
    <row r="47" spans="1:12" ht="98.25" customHeight="1">
      <c r="A47" s="81" t="s">
        <v>46</v>
      </c>
      <c r="B47" s="53" t="s">
        <v>54</v>
      </c>
      <c r="C47" s="86"/>
      <c r="D47" s="50">
        <f t="shared" si="1"/>
        <v>89</v>
      </c>
      <c r="E47" s="29">
        <v>0</v>
      </c>
      <c r="F47" s="50">
        <v>89</v>
      </c>
      <c r="G47" s="50">
        <v>0</v>
      </c>
      <c r="H47" s="50">
        <v>0</v>
      </c>
      <c r="I47" s="64"/>
      <c r="J47" s="1"/>
    </row>
    <row r="48" spans="1:12" ht="31.5">
      <c r="A48" s="82"/>
      <c r="B48" s="22" t="s">
        <v>20</v>
      </c>
      <c r="C48" s="87"/>
      <c r="D48" s="54">
        <f t="shared" si="1"/>
        <v>88.11</v>
      </c>
      <c r="E48" s="55">
        <v>0</v>
      </c>
      <c r="F48" s="54">
        <f>F47-F49</f>
        <v>88.11</v>
      </c>
      <c r="G48" s="54">
        <v>0</v>
      </c>
      <c r="H48" s="54">
        <v>0</v>
      </c>
      <c r="I48" s="64"/>
      <c r="J48" s="1"/>
    </row>
    <row r="49" spans="1:11" ht="15.75">
      <c r="A49" s="83"/>
      <c r="B49" s="23" t="s">
        <v>21</v>
      </c>
      <c r="C49" s="88"/>
      <c r="D49" s="16">
        <f t="shared" si="1"/>
        <v>0.89</v>
      </c>
      <c r="E49" s="34">
        <v>0</v>
      </c>
      <c r="F49" s="39">
        <f>F47/100</f>
        <v>0.89</v>
      </c>
      <c r="G49" s="39">
        <v>0</v>
      </c>
      <c r="H49" s="16">
        <v>0</v>
      </c>
      <c r="I49" s="64"/>
      <c r="J49" s="1"/>
    </row>
    <row r="50" spans="1:11" ht="94.5">
      <c r="A50" s="81" t="s">
        <v>47</v>
      </c>
      <c r="B50" s="53" t="s">
        <v>55</v>
      </c>
      <c r="C50" s="86"/>
      <c r="D50" s="50">
        <f t="shared" si="1"/>
        <v>84</v>
      </c>
      <c r="E50" s="29">
        <v>0</v>
      </c>
      <c r="F50" s="50">
        <v>84</v>
      </c>
      <c r="G50" s="50">
        <v>0</v>
      </c>
      <c r="H50" s="50">
        <v>0</v>
      </c>
      <c r="I50" s="64"/>
      <c r="J50" s="1"/>
    </row>
    <row r="51" spans="1:11" ht="31.5">
      <c r="A51" s="82"/>
      <c r="B51" s="22" t="s">
        <v>20</v>
      </c>
      <c r="C51" s="87"/>
      <c r="D51" s="54">
        <f t="shared" si="1"/>
        <v>83.16</v>
      </c>
      <c r="E51" s="55">
        <v>0</v>
      </c>
      <c r="F51" s="54">
        <f>F50-F52</f>
        <v>83.16</v>
      </c>
      <c r="G51" s="54">
        <v>0</v>
      </c>
      <c r="H51" s="54">
        <v>0</v>
      </c>
      <c r="I51" s="64"/>
      <c r="J51" s="1"/>
    </row>
    <row r="52" spans="1:11" ht="15.75">
      <c r="A52" s="83"/>
      <c r="B52" s="23" t="s">
        <v>21</v>
      </c>
      <c r="C52" s="88"/>
      <c r="D52" s="16">
        <f t="shared" si="1"/>
        <v>0.84</v>
      </c>
      <c r="E52" s="34">
        <v>0</v>
      </c>
      <c r="F52" s="39">
        <f>F50/100</f>
        <v>0.84</v>
      </c>
      <c r="G52" s="39">
        <v>0</v>
      </c>
      <c r="H52" s="16">
        <v>0</v>
      </c>
      <c r="I52" s="64"/>
      <c r="J52" s="1"/>
    </row>
    <row r="53" spans="1:11" ht="96.75" customHeight="1">
      <c r="A53" s="81" t="s">
        <v>48</v>
      </c>
      <c r="B53" s="53" t="s">
        <v>56</v>
      </c>
      <c r="C53" s="86"/>
      <c r="D53" s="50">
        <f t="shared" si="1"/>
        <v>108</v>
      </c>
      <c r="E53" s="29">
        <v>0</v>
      </c>
      <c r="F53" s="50">
        <v>108</v>
      </c>
      <c r="G53" s="50">
        <v>0</v>
      </c>
      <c r="H53" s="50">
        <v>0</v>
      </c>
      <c r="I53" s="64"/>
      <c r="J53" s="1"/>
    </row>
    <row r="54" spans="1:11" ht="31.5">
      <c r="A54" s="82"/>
      <c r="B54" s="22" t="s">
        <v>20</v>
      </c>
      <c r="C54" s="87"/>
      <c r="D54" s="54">
        <f t="shared" si="1"/>
        <v>106.92</v>
      </c>
      <c r="E54" s="55">
        <v>0</v>
      </c>
      <c r="F54" s="54">
        <f>F53-F55</f>
        <v>106.92</v>
      </c>
      <c r="G54" s="54">
        <v>0</v>
      </c>
      <c r="H54" s="54">
        <v>0</v>
      </c>
      <c r="I54" s="64"/>
      <c r="J54" s="1"/>
    </row>
    <row r="55" spans="1:11" ht="15.75">
      <c r="A55" s="83"/>
      <c r="B55" s="23" t="s">
        <v>21</v>
      </c>
      <c r="C55" s="88"/>
      <c r="D55" s="16">
        <f t="shared" si="1"/>
        <v>1.08</v>
      </c>
      <c r="E55" s="34">
        <v>0</v>
      </c>
      <c r="F55" s="39">
        <f>F53/100</f>
        <v>1.08</v>
      </c>
      <c r="G55" s="39">
        <v>0</v>
      </c>
      <c r="H55" s="16">
        <v>0</v>
      </c>
      <c r="I55" s="64"/>
      <c r="J55" s="1"/>
    </row>
    <row r="56" spans="1:11" ht="114" customHeight="1">
      <c r="A56" s="81" t="s">
        <v>49</v>
      </c>
      <c r="B56" s="53" t="s">
        <v>57</v>
      </c>
      <c r="C56" s="86"/>
      <c r="D56" s="50">
        <f t="shared" si="1"/>
        <v>71</v>
      </c>
      <c r="E56" s="29">
        <v>0</v>
      </c>
      <c r="F56" s="50">
        <v>71</v>
      </c>
      <c r="G56" s="50">
        <v>0</v>
      </c>
      <c r="H56" s="50">
        <v>0</v>
      </c>
      <c r="I56" s="64"/>
      <c r="J56" s="1"/>
    </row>
    <row r="57" spans="1:11" ht="31.5">
      <c r="A57" s="82"/>
      <c r="B57" s="22" t="s">
        <v>20</v>
      </c>
      <c r="C57" s="87"/>
      <c r="D57" s="54">
        <f t="shared" si="1"/>
        <v>70.290000000000006</v>
      </c>
      <c r="E57" s="55">
        <v>0</v>
      </c>
      <c r="F57" s="54">
        <f>F56-F58</f>
        <v>70.290000000000006</v>
      </c>
      <c r="G57" s="54">
        <v>0</v>
      </c>
      <c r="H57" s="54">
        <v>0</v>
      </c>
      <c r="I57" s="64"/>
      <c r="J57" s="1"/>
    </row>
    <row r="58" spans="1:11" ht="15.75">
      <c r="A58" s="83"/>
      <c r="B58" s="23" t="s">
        <v>21</v>
      </c>
      <c r="C58" s="88"/>
      <c r="D58" s="16">
        <f t="shared" si="1"/>
        <v>0.71</v>
      </c>
      <c r="E58" s="34">
        <v>0</v>
      </c>
      <c r="F58" s="39">
        <f>F56/100</f>
        <v>0.71</v>
      </c>
      <c r="G58" s="39">
        <v>0</v>
      </c>
      <c r="H58" s="16">
        <v>0</v>
      </c>
      <c r="I58" s="64"/>
      <c r="J58" s="1"/>
      <c r="K58" s="11"/>
    </row>
    <row r="59" spans="1:11" ht="15.75" customHeight="1">
      <c r="A59" s="79" t="s">
        <v>19</v>
      </c>
      <c r="B59" s="79"/>
      <c r="C59" s="79"/>
      <c r="D59" s="19">
        <f t="shared" si="1"/>
        <v>169552.94326999999</v>
      </c>
      <c r="E59" s="19">
        <f>E21+E25+E29+E33+E37</f>
        <v>42303.296269999999</v>
      </c>
      <c r="F59" s="19">
        <f>F21+F41+F44+F47+F50+F53+F56</f>
        <v>42416.549000000006</v>
      </c>
      <c r="G59" s="43">
        <f>SUM(G23,G24)</f>
        <v>42416.548999999999</v>
      </c>
      <c r="H59" s="19">
        <f>H23+H24</f>
        <v>42416.548999999999</v>
      </c>
      <c r="I59" s="64"/>
      <c r="J59" s="1"/>
    </row>
    <row r="60" spans="1:11" ht="31.5">
      <c r="A60" s="8"/>
      <c r="B60" s="10" t="s">
        <v>30</v>
      </c>
      <c r="C60" s="9"/>
      <c r="D60" s="18">
        <f t="shared" ref="D60:D63" si="2">E60+F60+G60+H60</f>
        <v>159999.99969650002</v>
      </c>
      <c r="E60" s="18">
        <f>E39+E35+E31+E27+E23</f>
        <v>39999.999696500003</v>
      </c>
      <c r="F60" s="18">
        <v>40000</v>
      </c>
      <c r="G60" s="18">
        <v>40000</v>
      </c>
      <c r="H60" s="18">
        <v>40000</v>
      </c>
      <c r="I60" s="44"/>
      <c r="J60" s="1"/>
    </row>
    <row r="61" spans="1:11" ht="15.75">
      <c r="A61" s="8"/>
      <c r="B61" s="10" t="s">
        <v>31</v>
      </c>
      <c r="C61" s="9"/>
      <c r="D61" s="18">
        <f t="shared" si="2"/>
        <v>9552.9435734999988</v>
      </c>
      <c r="E61" s="18">
        <f>E24+E28+E32+E36+E40</f>
        <v>2303.2965734999993</v>
      </c>
      <c r="F61" s="18">
        <f>F24+F43+F46+F49+F52+F55+F58</f>
        <v>2416.549</v>
      </c>
      <c r="G61" s="18">
        <f>G24</f>
        <v>2416.549</v>
      </c>
      <c r="H61" s="18">
        <f>H24</f>
        <v>2416.549</v>
      </c>
      <c r="I61" s="44"/>
      <c r="J61" s="1"/>
      <c r="K61" s="11"/>
    </row>
    <row r="62" spans="1:11" ht="47.25">
      <c r="A62" s="8"/>
      <c r="B62" s="10" t="s">
        <v>32</v>
      </c>
      <c r="C62" s="9"/>
      <c r="D62" s="18">
        <f t="shared" si="2"/>
        <v>743.39229999999998</v>
      </c>
      <c r="E62" s="18">
        <v>743.39229999999998</v>
      </c>
      <c r="F62" s="18">
        <v>0</v>
      </c>
      <c r="G62" s="18">
        <v>0</v>
      </c>
      <c r="H62" s="18">
        <v>0</v>
      </c>
      <c r="I62" s="44"/>
      <c r="J62" s="1"/>
    </row>
    <row r="63" spans="1:11" ht="14.25" customHeight="1">
      <c r="A63" s="76" t="s">
        <v>22</v>
      </c>
      <c r="B63" s="76"/>
      <c r="C63" s="45"/>
      <c r="D63" s="46">
        <f t="shared" si="2"/>
        <v>410704.48388999997</v>
      </c>
      <c r="E63" s="46">
        <f>E12+E59</f>
        <v>100784.10427</v>
      </c>
      <c r="F63" s="46">
        <f>F59+F19</f>
        <v>93378.149620000011</v>
      </c>
      <c r="G63" s="46">
        <f>G12+G21</f>
        <v>103220.61</v>
      </c>
      <c r="H63" s="46">
        <f>H12+H21</f>
        <v>113321.62</v>
      </c>
      <c r="I63" s="47"/>
      <c r="J63" s="1"/>
    </row>
  </sheetData>
  <mergeCells count="66">
    <mergeCell ref="C56:C58"/>
    <mergeCell ref="F37:F38"/>
    <mergeCell ref="C44:C46"/>
    <mergeCell ref="C47:C49"/>
    <mergeCell ref="C50:C52"/>
    <mergeCell ref="C53:C55"/>
    <mergeCell ref="G29:G30"/>
    <mergeCell ref="G1:I1"/>
    <mergeCell ref="H37:H38"/>
    <mergeCell ref="A59:C59"/>
    <mergeCell ref="A63:B63"/>
    <mergeCell ref="A41:A43"/>
    <mergeCell ref="A44:A46"/>
    <mergeCell ref="A47:A49"/>
    <mergeCell ref="A50:A52"/>
    <mergeCell ref="A53:A55"/>
    <mergeCell ref="A56:A58"/>
    <mergeCell ref="C41:C43"/>
    <mergeCell ref="A37:A40"/>
    <mergeCell ref="B37:B38"/>
    <mergeCell ref="D37:D38"/>
    <mergeCell ref="E37:E38"/>
    <mergeCell ref="G25:G26"/>
    <mergeCell ref="H25:H26"/>
    <mergeCell ref="G37:G38"/>
    <mergeCell ref="H29:H30"/>
    <mergeCell ref="A33:A36"/>
    <mergeCell ref="B33:B34"/>
    <mergeCell ref="D33:D34"/>
    <mergeCell ref="E33:E34"/>
    <mergeCell ref="F33:F34"/>
    <mergeCell ref="G33:G34"/>
    <mergeCell ref="H33:H34"/>
    <mergeCell ref="A29:A32"/>
    <mergeCell ref="B29:B30"/>
    <mergeCell ref="D29:D30"/>
    <mergeCell ref="E29:E30"/>
    <mergeCell ref="F29:F30"/>
    <mergeCell ref="A19:C19"/>
    <mergeCell ref="C20:C40"/>
    <mergeCell ref="D20:H20"/>
    <mergeCell ref="I20:I59"/>
    <mergeCell ref="A21:A24"/>
    <mergeCell ref="B21:B22"/>
    <mergeCell ref="D21:D22"/>
    <mergeCell ref="E21:E22"/>
    <mergeCell ref="F21:F22"/>
    <mergeCell ref="G21:G22"/>
    <mergeCell ref="H21:H22"/>
    <mergeCell ref="A25:A28"/>
    <mergeCell ref="B25:B26"/>
    <mergeCell ref="D25:D26"/>
    <mergeCell ref="E25:E26"/>
    <mergeCell ref="F25:F26"/>
    <mergeCell ref="C11:C17"/>
    <mergeCell ref="I11:I18"/>
    <mergeCell ref="A12:A14"/>
    <mergeCell ref="A15:A17"/>
    <mergeCell ref="G4:I4"/>
    <mergeCell ref="G5:I5"/>
    <mergeCell ref="A6:J6"/>
    <mergeCell ref="A8:A9"/>
    <mergeCell ref="B8:B9"/>
    <mergeCell ref="C8:C9"/>
    <mergeCell ref="D8:H8"/>
    <mergeCell ref="I8:I9"/>
  </mergeCells>
  <pageMargins left="0.70866141732283472" right="0.70866141732283472" top="0.35433070866141736" bottom="0.35433070866141736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 прогр. (изменения янв)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2021-02-10T06:55:01Z</cp:lastPrinted>
  <dcterms:created xsi:type="dcterms:W3CDTF">1996-10-08T23:32:33Z</dcterms:created>
  <dcterms:modified xsi:type="dcterms:W3CDTF">2021-02-17T08:02:25Z</dcterms:modified>
</cp:coreProperties>
</file>