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60" windowWidth="24975" windowHeight="12330"/>
  </bookViews>
  <sheets>
    <sheet name="Доходы" sheetId="3" r:id="rId1"/>
    <sheet name="Расходы" sheetId="4" r:id="rId2"/>
  </sheets>
  <definedNames>
    <definedName name="_xlnm.Print_Titles" localSheetId="0">Доходы!$6:$8</definedName>
    <definedName name="_xlnm.Print_Titles" localSheetId="1">Расходы!$2:$4</definedName>
    <definedName name="_xlnm.Print_Area" localSheetId="1">Расходы!$A$1:$I$188</definedName>
  </definedNames>
  <calcPr calcId="125725"/>
</workbook>
</file>

<file path=xl/calcChain.xml><?xml version="1.0" encoding="utf-8"?>
<calcChain xmlns="http://schemas.openxmlformats.org/spreadsheetml/2006/main">
  <c r="C188" i="4"/>
  <c r="D87"/>
  <c r="D86"/>
  <c r="D188"/>
  <c r="E188"/>
  <c r="I33" i="3" l="1"/>
  <c r="F166" i="4"/>
  <c r="E166"/>
  <c r="E52"/>
  <c r="H170"/>
  <c r="H168"/>
  <c r="E86"/>
  <c r="E87"/>
  <c r="F87"/>
  <c r="F86" s="1"/>
  <c r="H87"/>
  <c r="H88"/>
  <c r="H57"/>
  <c r="H59"/>
  <c r="H58"/>
  <c r="C6"/>
  <c r="I187"/>
  <c r="H187"/>
  <c r="G187"/>
  <c r="I185"/>
  <c r="H185"/>
  <c r="H184"/>
  <c r="H183"/>
  <c r="H182"/>
  <c r="H181"/>
  <c r="G181"/>
  <c r="I180"/>
  <c r="I179"/>
  <c r="G178"/>
  <c r="H177"/>
  <c r="I176"/>
  <c r="H176"/>
  <c r="G176"/>
  <c r="I175"/>
  <c r="H175"/>
  <c r="G175"/>
  <c r="I174"/>
  <c r="H174"/>
  <c r="G174"/>
  <c r="I173"/>
  <c r="H169"/>
  <c r="I167"/>
  <c r="H167"/>
  <c r="G167"/>
  <c r="I165"/>
  <c r="H165"/>
  <c r="G165"/>
  <c r="I164"/>
  <c r="H164"/>
  <c r="G164"/>
  <c r="H163"/>
  <c r="G163"/>
  <c r="I162"/>
  <c r="H162"/>
  <c r="G162"/>
  <c r="H161"/>
  <c r="G161"/>
  <c r="I160"/>
  <c r="I159"/>
  <c r="H159"/>
  <c r="G159"/>
  <c r="I158"/>
  <c r="H158"/>
  <c r="G158"/>
  <c r="I157"/>
  <c r="H157"/>
  <c r="G157"/>
  <c r="H155"/>
  <c r="H154"/>
  <c r="I153"/>
  <c r="H153"/>
  <c r="G153"/>
  <c r="H152"/>
  <c r="G152"/>
  <c r="I150"/>
  <c r="H150"/>
  <c r="G150"/>
  <c r="I147"/>
  <c r="H147"/>
  <c r="G147"/>
  <c r="I146"/>
  <c r="H146"/>
  <c r="I145"/>
  <c r="H145"/>
  <c r="G145"/>
  <c r="H143"/>
  <c r="I142"/>
  <c r="H142"/>
  <c r="H141"/>
  <c r="H140"/>
  <c r="G140"/>
  <c r="I139"/>
  <c r="H139"/>
  <c r="G139"/>
  <c r="I138"/>
  <c r="H138"/>
  <c r="G138"/>
  <c r="H137"/>
  <c r="G137"/>
  <c r="I136"/>
  <c r="H136"/>
  <c r="G136"/>
  <c r="I132"/>
  <c r="I131"/>
  <c r="I130"/>
  <c r="I129"/>
  <c r="H128"/>
  <c r="H127"/>
  <c r="G127"/>
  <c r="H126"/>
  <c r="G126"/>
  <c r="I125"/>
  <c r="H125"/>
  <c r="G125"/>
  <c r="I124"/>
  <c r="H124"/>
  <c r="G124"/>
  <c r="H122"/>
  <c r="G122"/>
  <c r="I121"/>
  <c r="H121"/>
  <c r="G121"/>
  <c r="I119"/>
  <c r="I118"/>
  <c r="H118"/>
  <c r="H117"/>
  <c r="I116"/>
  <c r="H115"/>
  <c r="G115"/>
  <c r="I114"/>
  <c r="I113"/>
  <c r="H112"/>
  <c r="G112"/>
  <c r="I111"/>
  <c r="H111"/>
  <c r="G111"/>
  <c r="I109"/>
  <c r="H109"/>
  <c r="I108"/>
  <c r="H108"/>
  <c r="I107"/>
  <c r="H106"/>
  <c r="G106"/>
  <c r="H105"/>
  <c r="I104"/>
  <c r="H104"/>
  <c r="G104"/>
  <c r="H103"/>
  <c r="G103"/>
  <c r="I102"/>
  <c r="H102"/>
  <c r="G102"/>
  <c r="I101"/>
  <c r="H101"/>
  <c r="G101"/>
  <c r="H100"/>
  <c r="G100"/>
  <c r="I99"/>
  <c r="H99"/>
  <c r="G99"/>
  <c r="I98"/>
  <c r="H98"/>
  <c r="G98"/>
  <c r="I97"/>
  <c r="H97"/>
  <c r="G97"/>
  <c r="I95"/>
  <c r="H95"/>
  <c r="G95"/>
  <c r="I94"/>
  <c r="H94"/>
  <c r="I93"/>
  <c r="H93"/>
  <c r="I92"/>
  <c r="H92"/>
  <c r="G92"/>
  <c r="I91"/>
  <c r="H91"/>
  <c r="G91"/>
  <c r="I85"/>
  <c r="I84"/>
  <c r="H84"/>
  <c r="I83"/>
  <c r="H83"/>
  <c r="G83"/>
  <c r="I81"/>
  <c r="I80"/>
  <c r="H79"/>
  <c r="I78"/>
  <c r="H78"/>
  <c r="H77"/>
  <c r="G77"/>
  <c r="I76"/>
  <c r="H76"/>
  <c r="G76"/>
  <c r="I75"/>
  <c r="H75"/>
  <c r="G75"/>
  <c r="I73"/>
  <c r="G73"/>
  <c r="I72"/>
  <c r="H72"/>
  <c r="G72"/>
  <c r="H71"/>
  <c r="I68"/>
  <c r="H68"/>
  <c r="G68"/>
  <c r="H66"/>
  <c r="G66"/>
  <c r="I65"/>
  <c r="I64"/>
  <c r="H64"/>
  <c r="G64"/>
  <c r="I63"/>
  <c r="I60"/>
  <c r="H60"/>
  <c r="G60"/>
  <c r="H56"/>
  <c r="H55"/>
  <c r="H54"/>
  <c r="I53"/>
  <c r="H53"/>
  <c r="G53"/>
  <c r="I51"/>
  <c r="H51"/>
  <c r="I50"/>
  <c r="H50"/>
  <c r="G50"/>
  <c r="I49"/>
  <c r="H48"/>
  <c r="G48"/>
  <c r="I47"/>
  <c r="H47"/>
  <c r="G47"/>
  <c r="I45"/>
  <c r="H45"/>
  <c r="G45"/>
  <c r="H43"/>
  <c r="G43"/>
  <c r="I40"/>
  <c r="H40"/>
  <c r="G40"/>
  <c r="H39"/>
  <c r="H38"/>
  <c r="G38"/>
  <c r="H37"/>
  <c r="H36"/>
  <c r="I35"/>
  <c r="H35"/>
  <c r="G35"/>
  <c r="I34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I26"/>
  <c r="H26"/>
  <c r="G26"/>
  <c r="I25"/>
  <c r="H25"/>
  <c r="G25"/>
  <c r="H23"/>
  <c r="G23"/>
  <c r="I22"/>
  <c r="H22"/>
  <c r="I21"/>
  <c r="H21"/>
  <c r="I20"/>
  <c r="H20"/>
  <c r="G20"/>
  <c r="I19"/>
  <c r="H19"/>
  <c r="G19"/>
  <c r="H17"/>
  <c r="G17"/>
  <c r="I15"/>
  <c r="H15"/>
  <c r="I14"/>
  <c r="H14"/>
  <c r="G14"/>
  <c r="I13"/>
  <c r="H13"/>
  <c r="G13"/>
  <c r="I11"/>
  <c r="H11"/>
  <c r="G11"/>
  <c r="I10"/>
  <c r="H10"/>
  <c r="G10"/>
  <c r="I8"/>
  <c r="I7"/>
  <c r="H7"/>
  <c r="G7"/>
  <c r="C82"/>
  <c r="C24"/>
  <c r="G36" i="3"/>
  <c r="H36"/>
  <c r="I36"/>
  <c r="G37"/>
  <c r="H37"/>
  <c r="I37"/>
  <c r="G38"/>
  <c r="H38"/>
  <c r="I38"/>
  <c r="G39"/>
  <c r="H39"/>
  <c r="I39"/>
  <c r="G40"/>
  <c r="H40"/>
  <c r="I40"/>
  <c r="G41"/>
  <c r="H41"/>
  <c r="I41"/>
  <c r="H42"/>
  <c r="H43"/>
  <c r="I43"/>
  <c r="G44"/>
  <c r="H44"/>
  <c r="I44"/>
  <c r="G47"/>
  <c r="H47"/>
  <c r="I47"/>
  <c r="H22"/>
  <c r="G23"/>
  <c r="H23"/>
  <c r="I23"/>
  <c r="G24"/>
  <c r="H24"/>
  <c r="I24"/>
  <c r="G25"/>
  <c r="H25"/>
  <c r="I25"/>
  <c r="G26"/>
  <c r="H26"/>
  <c r="I26"/>
  <c r="G27"/>
  <c r="H27"/>
  <c r="G28"/>
  <c r="H28"/>
  <c r="I28"/>
  <c r="H29"/>
  <c r="G30"/>
  <c r="H30"/>
  <c r="I30"/>
  <c r="G31"/>
  <c r="H31"/>
  <c r="I31"/>
  <c r="H32"/>
  <c r="I32"/>
  <c r="G33"/>
  <c r="H33"/>
  <c r="G34"/>
  <c r="H34"/>
  <c r="I34"/>
  <c r="H35"/>
  <c r="I20"/>
  <c r="G21"/>
  <c r="H21"/>
  <c r="I21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D36"/>
  <c r="E36"/>
  <c r="F36"/>
  <c r="E30"/>
  <c r="E21"/>
  <c r="E16"/>
  <c r="C166" i="4"/>
  <c r="D166"/>
  <c r="F74"/>
  <c r="H86" l="1"/>
  <c r="H166"/>
  <c r="G166"/>
  <c r="D82"/>
  <c r="E82"/>
  <c r="F82"/>
  <c r="C186"/>
  <c r="C12"/>
  <c r="G11" i="3"/>
  <c r="H11"/>
  <c r="I11"/>
  <c r="G12"/>
  <c r="H12"/>
  <c r="I12"/>
  <c r="H82" i="4" l="1"/>
  <c r="G82"/>
  <c r="I82"/>
  <c r="F21" i="3"/>
  <c r="C21"/>
  <c r="D21"/>
  <c r="D6" i="4"/>
  <c r="F6"/>
  <c r="E6"/>
  <c r="F12"/>
  <c r="D12"/>
  <c r="E12"/>
  <c r="F18"/>
  <c r="C18"/>
  <c r="D18"/>
  <c r="E18"/>
  <c r="E186"/>
  <c r="F186"/>
  <c r="C144"/>
  <c r="D123"/>
  <c r="E123"/>
  <c r="F123"/>
  <c r="C123"/>
  <c r="I186" l="1"/>
  <c r="H186"/>
  <c r="H123"/>
  <c r="G123"/>
  <c r="I123"/>
  <c r="H18"/>
  <c r="G18"/>
  <c r="I18"/>
  <c r="G12"/>
  <c r="I12"/>
  <c r="H12"/>
  <c r="H6"/>
  <c r="G6"/>
  <c r="I6"/>
  <c r="E156"/>
  <c r="F42"/>
  <c r="D24"/>
  <c r="E24"/>
  <c r="F24"/>
  <c r="D186"/>
  <c r="G186" s="1"/>
  <c r="D172"/>
  <c r="D171" s="1"/>
  <c r="E172"/>
  <c r="E171" s="1"/>
  <c r="F172"/>
  <c r="C172"/>
  <c r="D156"/>
  <c r="F156"/>
  <c r="C156"/>
  <c r="D151"/>
  <c r="E151"/>
  <c r="F151"/>
  <c r="C151"/>
  <c r="D149"/>
  <c r="E149"/>
  <c r="F149"/>
  <c r="C149"/>
  <c r="D144"/>
  <c r="E144"/>
  <c r="F144"/>
  <c r="D135"/>
  <c r="E135"/>
  <c r="F135"/>
  <c r="C135"/>
  <c r="C134" s="1"/>
  <c r="D120"/>
  <c r="E120"/>
  <c r="F120"/>
  <c r="C120"/>
  <c r="D110"/>
  <c r="E110"/>
  <c r="F110"/>
  <c r="C110"/>
  <c r="D96"/>
  <c r="E96"/>
  <c r="F96"/>
  <c r="C96"/>
  <c r="D90"/>
  <c r="E90"/>
  <c r="F90"/>
  <c r="C90"/>
  <c r="D74"/>
  <c r="G74" s="1"/>
  <c r="E74"/>
  <c r="H74" s="1"/>
  <c r="C74"/>
  <c r="I74" s="1"/>
  <c r="F67"/>
  <c r="E67"/>
  <c r="D67"/>
  <c r="C67"/>
  <c r="D62"/>
  <c r="E62"/>
  <c r="F62"/>
  <c r="D52"/>
  <c r="F52"/>
  <c r="C52"/>
  <c r="D9"/>
  <c r="E9"/>
  <c r="F9"/>
  <c r="C9"/>
  <c r="C62"/>
  <c r="D46"/>
  <c r="E46"/>
  <c r="F46"/>
  <c r="C46"/>
  <c r="D44"/>
  <c r="E44"/>
  <c r="F44"/>
  <c r="C44"/>
  <c r="D42"/>
  <c r="E42"/>
  <c r="C42"/>
  <c r="D16"/>
  <c r="E16"/>
  <c r="F16"/>
  <c r="C16"/>
  <c r="F30" i="3"/>
  <c r="F16"/>
  <c r="F37"/>
  <c r="D37"/>
  <c r="E37"/>
  <c r="C37"/>
  <c r="C36" s="1"/>
  <c r="D30"/>
  <c r="C30"/>
  <c r="C9" s="1"/>
  <c r="D16"/>
  <c r="E9"/>
  <c r="C16"/>
  <c r="I10"/>
  <c r="H10"/>
  <c r="G10"/>
  <c r="I156" i="4" l="1"/>
  <c r="G156"/>
  <c r="H156"/>
  <c r="H151"/>
  <c r="G151"/>
  <c r="H149"/>
  <c r="G149"/>
  <c r="I149"/>
  <c r="H144"/>
  <c r="I144"/>
  <c r="G144"/>
  <c r="G135"/>
  <c r="I135"/>
  <c r="H135"/>
  <c r="H120"/>
  <c r="I120"/>
  <c r="G120"/>
  <c r="I110"/>
  <c r="G110"/>
  <c r="H110"/>
  <c r="I96"/>
  <c r="G96"/>
  <c r="H96"/>
  <c r="H90"/>
  <c r="I90"/>
  <c r="G90"/>
  <c r="I67"/>
  <c r="G67"/>
  <c r="H67"/>
  <c r="H62"/>
  <c r="I62"/>
  <c r="G62"/>
  <c r="H52"/>
  <c r="G52"/>
  <c r="I46"/>
  <c r="G46"/>
  <c r="H46"/>
  <c r="I44"/>
  <c r="G44"/>
  <c r="H44"/>
  <c r="I42"/>
  <c r="G42"/>
  <c r="H42"/>
  <c r="H24"/>
  <c r="G24"/>
  <c r="I24"/>
  <c r="H16"/>
  <c r="G16"/>
  <c r="I9"/>
  <c r="G9"/>
  <c r="H9"/>
  <c r="H172"/>
  <c r="G172"/>
  <c r="C171"/>
  <c r="I172"/>
  <c r="F5"/>
  <c r="D5"/>
  <c r="E5"/>
  <c r="C5"/>
  <c r="F171"/>
  <c r="D61"/>
  <c r="E134"/>
  <c r="D148"/>
  <c r="D89"/>
  <c r="F134"/>
  <c r="F89"/>
  <c r="E89"/>
  <c r="E61"/>
  <c r="C89"/>
  <c r="D134"/>
  <c r="E148"/>
  <c r="F148"/>
  <c r="E47" i="3"/>
  <c r="F9"/>
  <c r="D9"/>
  <c r="D47" s="1"/>
  <c r="F61" i="4"/>
  <c r="C148"/>
  <c r="C61"/>
  <c r="D41"/>
  <c r="F41"/>
  <c r="C41"/>
  <c r="E41"/>
  <c r="F188" l="1"/>
  <c r="G148"/>
  <c r="I148"/>
  <c r="H148"/>
  <c r="H134"/>
  <c r="G134"/>
  <c r="I134"/>
  <c r="I89"/>
  <c r="G89"/>
  <c r="H89"/>
  <c r="I61"/>
  <c r="G61"/>
  <c r="H61"/>
  <c r="H41"/>
  <c r="I41"/>
  <c r="G41"/>
  <c r="I171"/>
  <c r="H171"/>
  <c r="G171"/>
  <c r="F47" i="3"/>
  <c r="C47"/>
  <c r="G5" i="4"/>
  <c r="H5"/>
  <c r="I5"/>
  <c r="H9" i="3"/>
  <c r="G9"/>
  <c r="I9"/>
  <c r="G188" i="4" l="1"/>
  <c r="H188"/>
  <c r="I188"/>
  <c r="C87"/>
  <c r="C86" s="1"/>
</calcChain>
</file>

<file path=xl/sharedStrings.xml><?xml version="1.0" encoding="utf-8"?>
<sst xmlns="http://schemas.openxmlformats.org/spreadsheetml/2006/main" count="488" uniqueCount="302">
  <si>
    <t>Код</t>
  </si>
  <si>
    <t>Наименование доходов</t>
  </si>
  <si>
    <t>Процент исполнения</t>
  </si>
  <si>
    <t>Первоначально утвержденный бюджет города на текущий год, тыс.рублей</t>
  </si>
  <si>
    <t>к первонач. утвержден. бюджету города</t>
  </si>
  <si>
    <t>к утвержден. бюджету с учетом внесенных уточнений</t>
  </si>
  <si>
    <t>НАЛОГОВЫЕ И НЕНАЛОГОВЫЕ ДОХОДЫ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</si>
  <si>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</si>
  <si>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</si>
  <si>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</si>
  <si>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</si>
  <si>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105 01000 00 0000 110</t>
  </si>
  <si>
    <t>Налог, взимаемый в связи с применением упрощенной системы налогообложения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</si>
  <si>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</si>
  <si>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</si>
  <si>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</si>
  <si>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</si>
  <si>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</si>
  <si>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</si>
  <si>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106 00000 00 0000 000</t>
  </si>
  <si>
    <t>Налоги на имущество                          *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</si>
  <si>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</si>
  <si>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</si>
  <si>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</si>
  <si>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</si>
  <si>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</si>
  <si>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</si>
  <si>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 xml:space="preserve">Доходы от использования имущества, находящегося в государственной и муниципальной собственности          *      </t>
  </si>
  <si>
    <t>111 01040 04 0000 120</t>
  </si>
  <si>
    <t>Дивиденды по акциям</t>
  </si>
  <si>
    <t>Доходы, получаемые в виде арендной платы за земельные участки</t>
  </si>
  <si>
    <t>111 05074 04 0000 120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</si>
  <si>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</si>
  <si>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</si>
  <si>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</si>
  <si>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</si>
  <si>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112 01000 01 0000 120</t>
  </si>
  <si>
    <t>Плата за негативное воздействие на окружающую среду</t>
  </si>
  <si>
    <t>113 02000 00 0000 120</t>
  </si>
  <si>
    <t xml:space="preserve">Доходы от оказания платных услуг   </t>
  </si>
  <si>
    <t>114 00000 00 0000 000</t>
  </si>
  <si>
    <t>Доходы от продажи материальных и нематериальных активов                    *</t>
  </si>
  <si>
    <t>114 02043 04 0000 410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</si>
  <si>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</si>
  <si>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</si>
  <si>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</si>
  <si>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</si>
  <si>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</si>
  <si>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</si>
  <si>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117 00000 00 0000 180</t>
  </si>
  <si>
    <t>Прочие неналоговые доходы</t>
  </si>
  <si>
    <t>200 00000 00 0000 000</t>
  </si>
  <si>
    <t xml:space="preserve">БЕЗВОЗМЕЗДНЫЕ ПОСТУПЛЕНИЯ </t>
  </si>
  <si>
    <t>202 00000 00 0000 000</t>
  </si>
  <si>
    <t>202 1000 00 00000 150</t>
  </si>
  <si>
    <t>Дотации бюджетам бюджетной системы Российской Федерации</t>
  </si>
  <si>
    <t>202 2000 00 00000 150</t>
  </si>
  <si>
    <t xml:space="preserve">Субсидии бюджетам бюджетной системы Российской Федерации </t>
  </si>
  <si>
    <t>202 3000 00 00000 150</t>
  </si>
  <si>
    <t>Субвенции бюджетам бюджетной системы Российской Федерации</t>
  </si>
  <si>
    <t>202 4000 00 00000 150</t>
  </si>
  <si>
    <t>Иные межбюджетные трансферты</t>
  </si>
  <si>
    <t>207 00000 00 0000 000</t>
  </si>
  <si>
    <t xml:space="preserve">Прочие безвозмездные поступления 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</si>
  <si>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</si>
  <si>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</si>
  <si>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</si>
  <si>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</si>
  <si>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</si>
  <si>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>Таблица №1. Доходы</t>
  </si>
  <si>
    <t>к соотв. периоду прошлого года</t>
  </si>
  <si>
    <t>106 06032 04 0000 110  106 06042 04 0000 110</t>
  </si>
  <si>
    <t xml:space="preserve">114 06012 04 0000 430 114 06024 04 0000 430 </t>
  </si>
  <si>
    <t>111 05012 04 0000 120 111 05024 04 0000 120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</si>
  <si>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</si>
  <si>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</si>
  <si>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</si>
  <si>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</si>
  <si>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</si>
  <si>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Ливенского городского Совета народных депутатов</t>
  </si>
  <si>
    <t>Аппарат Ливенского городского Совета народных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</si>
  <si>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</si>
  <si>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Ливны</t>
  </si>
  <si>
    <t>Муниципальная программа «Развитие муниципальной службы в городе Ливны Орловской области на 2020 -2022 годы»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</si>
  <si>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</si>
  <si>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</si>
  <si>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</si>
  <si>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г.Ливны</t>
  </si>
  <si>
    <t xml:space="preserve">Контрольно-счетная палата города Ливны </t>
  </si>
  <si>
    <t>Резервные фонды</t>
  </si>
  <si>
    <t>Другие общегосударственные вопросы</t>
  </si>
  <si>
    <t>Управление муниципального имущества администрации города Ливны</t>
  </si>
  <si>
    <t>Административная комиссия, отдел по труду, комиссия по делам несовершеннолетних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</si>
  <si>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</si>
  <si>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«Развитие архивного дела в городе Ливны Орловской области на 2018-2023 годы»</t>
  </si>
  <si>
    <t>Муниципальная программа «Профилактика правонарушений в городе Ливны Орловской области на 2020-2022 годы»</t>
  </si>
  <si>
    <t>Муниципальная программа «Поддержка социально-ориентированных некоммерческих организаций города Ливны Орловской области на 2020-2022 годы»</t>
  </si>
  <si>
    <t>Муниципальная программа «Стимулирование развития жилищного строительства на территории города Ливны Орловской области на 2020-2022 годы»</t>
  </si>
  <si>
    <t>Муниципальная программа «Профилактика экстремизма и терроризма в городе Ливны Орловской области на 2020-2022 годы»</t>
  </si>
  <si>
    <t>Выполнение наказов избирателей депутатам городского Совета народных депутатов</t>
  </si>
  <si>
    <t>Прочие расходы органов местного самоуправления</t>
  </si>
  <si>
    <t>Национальная экономика</t>
  </si>
  <si>
    <t>Общеэкономические вопросы</t>
  </si>
  <si>
    <t xml:space="preserve">Транспорт 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</si>
  <si>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</si>
  <si>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Дорожное хозяйство (дорожные фонды)</t>
  </si>
  <si>
    <t>Муниципальная программа «Формирование современной городской среды на территории города Ливны на 2018-2024 годы»</t>
  </si>
  <si>
    <t>Муниципальная программа «Формирование законопослушного поведения участников дорожного движения в городе Ливны Орловской области на 2019-2021 годы»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</si>
  <si>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</si>
  <si>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</si>
  <si>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Муниципальная программа «Развитие и поддержка малого и среднего предпринимательства в городе Ливны на 2020-2022 годы» </t>
  </si>
  <si>
    <t>Жилищно-коммунальное хозяйство</t>
  </si>
  <si>
    <t>Жилищное хозяйство</t>
  </si>
  <si>
    <t>Муниципальная программа «Переселение граждан, проживающих на территории города Ливны из  аварийного жилищного фонда на 2019-2025 годы»</t>
  </si>
  <si>
    <t>Коммунальное хозяйство</t>
  </si>
  <si>
    <t>Субсидия МУКП «Ливенское» на возмещение затрат (недополученных доходов) в связи с оказанием банных услуг</t>
  </si>
  <si>
    <t>Субсидия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города, закрепленных на праве собственности хозяйственного ведения за муниципальными унитарными предприятиями города, в рамках непрограммной части городского бюджета</t>
  </si>
  <si>
    <t>Муниципальная программа «Капитальный ремонт системы водоснабжения на территории города Ливны Орловской области на 2021-2023 годы»</t>
  </si>
  <si>
    <t>Благоустройство</t>
  </si>
  <si>
    <t>Реализация проекта благоустройства общественной территории – парк «Машиностроителей» г. Ливны Орловской области –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</si>
  <si>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Другие вопросы в области жилищно-коммунального хозяйства</t>
  </si>
  <si>
    <t>Управление жилищно-коммунального хозяйства администрации города Ливны</t>
  </si>
  <si>
    <t>Образование</t>
  </si>
  <si>
    <t>Дошкольное образование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</si>
  <si>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</si>
  <si>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«Функционирование и развитие сети образовательных организаций города Ливны»</t>
  </si>
  <si>
    <t>Выполнение наказов избирателей депутатам областного Совета народных депутатов</t>
  </si>
  <si>
    <t>Общее образование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</si>
  <si>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</si>
  <si>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 xml:space="preserve">Организация питания обучающихся общеобразовательных организаций </t>
  </si>
  <si>
    <t>Ежемесячное денежное вознаграждение за классное руководство в рамках непрограммной части городского бюджета</t>
  </si>
  <si>
    <t>Дополнительное образование детей</t>
  </si>
  <si>
    <t>Подпрограмма «Развитие дополнительного образования в сфере культуры и искусства города Ливны»</t>
  </si>
  <si>
    <t>Подпрограмма «Развитие творческих способностей детей и молодежи на 2019-2023 годы»</t>
  </si>
  <si>
    <t>Основное мероприятие «Реализация регионального проекта «Культурная среда» федерального проекта «Культурная среда» в рамках национального проекта «Культура»</t>
  </si>
  <si>
    <t>Молодежная политика</t>
  </si>
  <si>
    <t>Другие вопросы в области образования</t>
  </si>
  <si>
    <t>Управление общего образования администрации г.Ливны</t>
  </si>
  <si>
    <t>Организация психолого-медико-социального сопровождения детей</t>
  </si>
  <si>
    <t>Выявление и поддержка одаренных детей</t>
  </si>
  <si>
    <t>Строительство, реконструкция, капитальный и текущий ремонт образовательных организаций города</t>
  </si>
  <si>
    <t>Культура, искусство и кинематография</t>
  </si>
  <si>
    <t>Культура</t>
  </si>
  <si>
    <t>Подпрограмма «Развитие учреждений культурно-досугового типа города Ливны»</t>
  </si>
  <si>
    <t>Подпрограмма «Развитие музейной деятельности в городе Ливны»</t>
  </si>
  <si>
    <t>Подпрограмма «Развитие библиотечной системы города Ливны»</t>
  </si>
  <si>
    <t>Подпрограмма «Проведение культурно-массовых мероприятий»</t>
  </si>
  <si>
    <t xml:space="preserve">Подпрограмма «Обеспечение сохранности объектов культурного наследия»   </t>
  </si>
  <si>
    <t>Другие вопросы в области культуры, кинематографии</t>
  </si>
  <si>
    <t xml:space="preserve">Управление культуры, молодежной политики и спорта администрации г. Ливны  </t>
  </si>
  <si>
    <t>МКУ города Ливны «Централизованная бухгалтерия»</t>
  </si>
  <si>
    <t>Социальная политика</t>
  </si>
  <si>
    <t>Пенсионное обеспечение</t>
  </si>
  <si>
    <t>Доплаты к пенсиям выборным  лицам, пенсии за выслугу лет</t>
  </si>
  <si>
    <t>Социальное обеспечение населения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</si>
  <si>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</si>
  <si>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</si>
  <si>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Обеспечение жильем отдельных категорий граждан, установленных Федеральным законом от 12 января 1995 года №5-ФЗ «О ветеранах»</t>
  </si>
  <si>
    <t>Охрана семьи и детства</t>
  </si>
  <si>
    <t>Обеспечение жилыми помещениями детей-сирот, детей, оставшихся без попечения родителей</t>
  </si>
  <si>
    <t>Содержание ребенка в семье опекуна и приемной семье, а также вознаграждение, причитающееся приемному родителю</t>
  </si>
  <si>
    <t>Единовременное пособие при всех формах устройства детей в семью</t>
  </si>
  <si>
    <t>Единовременная выплата на ремонт жилых помещений, закрепленных на праве собственности за детьми-сиротами и детьми, оставшимися без попечения родителей</t>
  </si>
  <si>
    <t>Выплата единовременного пособия гражданам, усыновившим детей-сирот и детей, оставшихся без попечения родителей</t>
  </si>
  <si>
    <t>Компенсация проезда школьников из малоимущих семей</t>
  </si>
  <si>
    <t>Компенсация части родительской платы за присмотр и уход за детьми  в дошкольном учреждении</t>
  </si>
  <si>
    <t>Другие вопросы в области социальной политики</t>
  </si>
  <si>
    <t>Отдел опеки и попечительства</t>
  </si>
  <si>
    <t>Физическая культура и спорт</t>
  </si>
  <si>
    <t>Массовый спорт</t>
  </si>
  <si>
    <t>Подпрограмма «Развитие муниципального бюджетного учреждения спортивной подготовки в городе Ливны Орловской области на 2021-2024 годы»</t>
  </si>
  <si>
    <t xml:space="preserve">Создание условий по организации и проведению физкультурно-оздоровительных, спортивно-массовых и учебно-тренировочных мероприятий в МАУ «ФОК» </t>
  </si>
  <si>
    <t xml:space="preserve">Организация, участие и проведение официальных физкультурных, физкультурно-оздоровительных и спортивных мероприятий </t>
  </si>
  <si>
    <t>Содержание спортивных сооружений</t>
  </si>
  <si>
    <t>Ремонт трибун  МАУ «ФОК»</t>
  </si>
  <si>
    <t>Обслуживание государственного и муниципального долга</t>
  </si>
  <si>
    <t>Обслуживание муниципального долга</t>
  </si>
  <si>
    <t>ВСЕГО РАСХОДОВ:</t>
  </si>
  <si>
    <t>Таблица №2. Расходы</t>
  </si>
  <si>
    <t>ВСЕГО ДОХОДОВ:</t>
  </si>
  <si>
    <t>0102</t>
  </si>
  <si>
    <t>0103</t>
  </si>
  <si>
    <t>0104</t>
  </si>
  <si>
    <t>0105</t>
  </si>
  <si>
    <t>0106</t>
  </si>
  <si>
    <t>0111</t>
  </si>
  <si>
    <t>0113</t>
  </si>
  <si>
    <t>01</t>
  </si>
  <si>
    <t>04</t>
  </si>
  <si>
    <t>0401</t>
  </si>
  <si>
    <t>0408</t>
  </si>
  <si>
    <t>0409</t>
  </si>
  <si>
    <t>0412</t>
  </si>
  <si>
    <t>05</t>
  </si>
  <si>
    <t>0501</t>
  </si>
  <si>
    <t>0502</t>
  </si>
  <si>
    <t>0503</t>
  </si>
  <si>
    <t>07</t>
  </si>
  <si>
    <t>0701</t>
  </si>
  <si>
    <t>0702</t>
  </si>
  <si>
    <t>0703</t>
  </si>
  <si>
    <t>0707</t>
  </si>
  <si>
    <t>0709</t>
  </si>
  <si>
    <t>08</t>
  </si>
  <si>
    <t>0801</t>
  </si>
  <si>
    <t>0804</t>
  </si>
  <si>
    <t>1001</t>
  </si>
  <si>
    <t>10</t>
  </si>
  <si>
    <t>Подпрограмма «Развитие системы отдыха детей и подростков в каникулярное время» (школьный лагерь)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</si>
  <si>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</t>
  </si>
  <si>
    <t>Доходы от сдачи в аренду имущества</t>
  </si>
  <si>
    <t>Безвозмездные поступления от других бюджетов бюджетной системы РФ                                     *</t>
  </si>
  <si>
    <t>0505</t>
  </si>
  <si>
    <t>Резервный фонд</t>
  </si>
  <si>
    <t>-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</si>
  <si>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</si>
  <si>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</si>
  <si>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деятельностигубернатора Орловской области и деятельности органов исполнительной власти Орловской области</t>
  </si>
  <si>
    <t>Взносы на капитальный ремонт муниципального жилищного фонда</t>
  </si>
  <si>
    <t>Подпрограмма "Муниципальная поддержка работников системы образования, талантливых детей и молодежи в городе Ливны"</t>
  </si>
  <si>
    <t>2022 год</t>
  </si>
  <si>
    <t>111 09080 04 0000 120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</si>
  <si>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собсвтенности городских округов, и на землях или земельных участках, государственная собственность на которые не разграничена</t>
  </si>
  <si>
    <t>Прочие расходы органов местного самоуправления в рамках непрограммной части городского бюджета</t>
  </si>
  <si>
    <t>Выполнение решений судебных органов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</si>
  <si>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</t>
  </si>
  <si>
    <t>Единая дежурно-диспетчерская служба города Ливны и административно-хозяйственная служба администрации города Ливны</t>
  </si>
  <si>
    <t>Реализация мероприятий для участия во Всеросийском конкурсе лучших проектов туристского кода города</t>
  </si>
  <si>
    <t>Капитальный ремонт крыш</t>
  </si>
  <si>
    <t>Муниципальная программа «Доступная среда города Ливны Орловской области на 2020-2026 годы»</t>
  </si>
  <si>
    <t xml:space="preserve">Организация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</si>
  <si>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Подпрограмма «Функционирование и развитие сети образовательных организаций города Ливны»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</si>
  <si>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Муниципальная программа «Формирование законопослушного поведения участников дорожного движения в городе Ливны Орловской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</si>
  <si>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«Молодежь города Ливны Орловской области»</t>
  </si>
  <si>
    <t xml:space="preserve">Подпрограмма «Функционирование и развитие сети образовательных организаций города Ливны» </t>
  </si>
  <si>
    <t>Муниципальная программа «Развитие муниципальной службы в городе Ливны Орловской области на 2020-2022 годы»</t>
  </si>
  <si>
    <t>Предоставление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бюджета</t>
  </si>
  <si>
    <t>Выполнение работ по инженерным изысканиям  и изготовлению проектной документации на строительство крытого катка с искусственным льдом в г. Ливны</t>
  </si>
  <si>
    <t>Обеспечение деятельности муниципального бюджетного учреждения "Спортивная школа города Ливны"</t>
  </si>
  <si>
    <t>Единая дежурно-диспетчерская служба г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</si>
  <si>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</t>
  </si>
  <si>
    <t>Подпрограмма «Развитие системы отдыха детей и подростков» (путевки)</t>
  </si>
  <si>
    <t xml:space="preserve">Строительство крытого ледового катка с искусственным льдом </t>
  </si>
  <si>
    <t>Иные мероприятия в области жилищного хозяйства в рамках непрограммной части городского бюджета</t>
  </si>
  <si>
    <t>Основное мероприятие "Строительство, реконструкция, капитальный и текущий ремонт образовательных организаций"</t>
  </si>
  <si>
    <t>Организация и проведение рейтингового голосования</t>
  </si>
  <si>
    <t>Реализация государтвенных функций Орловской области в сфере госуправления</t>
  </si>
  <si>
    <t>Муниципальная программа «Благоустройство города Ливны Орловской области»</t>
  </si>
  <si>
    <t>Муниципальная программа «Обеспечение безопасности дорожного движения на территории города Ливны Орловской области»</t>
  </si>
  <si>
    <t>Выполнение наказов избирателей депутатам Орловского областного Совета народных депутатов</t>
  </si>
  <si>
    <t>Выполнение наказов избирателей депутатам Ливенского городского Совета народных депутатов</t>
  </si>
  <si>
    <t>Выявление и поддержка одаренных детей и молодежи</t>
  </si>
  <si>
    <t>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области-капитальный ремонт трибун МАУ "ФОК"</t>
  </si>
  <si>
    <t>0107</t>
  </si>
  <si>
    <t>Обеспечение проведения выборов и референдумов</t>
  </si>
  <si>
    <t>увел. в 7 раз</t>
  </si>
  <si>
    <t xml:space="preserve">Выполнение наказов избирателей депутатам Орловского областного Совета народных депутатов                              </t>
  </si>
  <si>
    <t>Подпрограмма «Содействие занятости молодежи города Ливны»</t>
  </si>
  <si>
    <t>Муниципальная программа «Развитие территориального общественного самоуправления в городе Ливны»</t>
  </si>
  <si>
    <t xml:space="preserve">Муниципальная программа «Ремонт, строительство, реконструкция и содержание автомобильных дорог общего пользования местного значения» </t>
  </si>
  <si>
    <t>Подпрограмма «Муниципальная поддержка работников системы образования, талантливых детей и молодежи в городе Ливны»</t>
  </si>
  <si>
    <t xml:space="preserve">Подпрограмма «Обеспечение жильем молодых семей» </t>
  </si>
  <si>
    <t xml:space="preserve">Анализ исполнения бюджета города Ливны за 9 месяцев 2022 года </t>
  </si>
  <si>
    <t>Исполнение за 9 месяцев 2021  года, тыс.рублей</t>
  </si>
  <si>
    <t xml:space="preserve">Утвержденный бюджет города на  1 октября с учетом внесенных уточнений, тыс.рублей </t>
  </si>
  <si>
    <t>Исполнение за         9 месяцев, тыс.рублей</t>
  </si>
  <si>
    <t>204 0000 00 00000 000</t>
  </si>
  <si>
    <t>Безвозмездные поступления от негосударственных организаций</t>
  </si>
  <si>
    <t>увел. в 2,5 раза</t>
  </si>
  <si>
    <t>Исполнение            за 9 месяцев 2021 года, тыс.рублей</t>
  </si>
  <si>
    <t>Утвержденный бюджет города на 1 октября с учетом внесенных уточнений, тыс.рублей</t>
  </si>
  <si>
    <t>Исполнение за 9 месяцев, тыс.рублей</t>
  </si>
  <si>
    <t>к аналитической записке КСП от 26.10.2022г.</t>
  </si>
  <si>
    <t>109 00000 00 0000 000</t>
  </si>
  <si>
    <t>Задолженность и перерасчеты по отмененным налогам, сборам и иным обязательным платежам</t>
  </si>
  <si>
    <t>увел. в 3,7 раз</t>
  </si>
  <si>
    <t>увел. в 12 раз</t>
  </si>
  <si>
    <t>увел. в 10 раз</t>
  </si>
  <si>
    <t>Создание новых мест в образовательных организациях в связи с ростом числа обучающихся, вызванных демографическим фактором</t>
  </si>
  <si>
    <t>Ремонт основания футбольного поля  МАУ «ФОК»</t>
  </si>
  <si>
    <t>Подготовка заявок на Всеросийский конкурс лучших проектов создания комфортной городской среды</t>
  </si>
  <si>
    <t>06</t>
  </si>
  <si>
    <t>0605</t>
  </si>
  <si>
    <t>Охрана окружающей среды</t>
  </si>
  <si>
    <t>Другие вопросы в области окружающей среды</t>
  </si>
  <si>
    <t>Подпрограмма «Развитие дополнительного образования в городе Ливны» - обеспечение деятельности МБУДО "Центр творческого развития им. Н.Н. Поликарпова"</t>
  </si>
  <si>
    <t>Возмещение расходов на размещение и питание граждан Российской Федерации, Украины, ДНР, ЛНР и лиц безе гражданства, постоянно проживающих на территориях Украины, ДНР, ЛНР,вынужденно покинувших территории Украины, ДНР, ЛНР и прибывших на территорию орловской области в экстренном массовом порядке и находившихся в пунктах временного размещения и питания</t>
  </si>
  <si>
    <t>Реализация инновационного социального проекта города Ливны "Движение вверх"</t>
  </si>
  <si>
    <t>увел. в 6 раз</t>
  </si>
  <si>
    <t>увел. в 11 раз</t>
  </si>
  <si>
    <t>увел. в 4 раза</t>
  </si>
  <si>
    <t>увел. в 3 раза</t>
  </si>
  <si>
    <t>увел. в 3,8 раза</t>
  </si>
  <si>
    <t>увел. в 3,3 раза</t>
  </si>
  <si>
    <t>увел. в 13 раз</t>
  </si>
  <si>
    <t>увел. в 3,6 раз</t>
  </si>
  <si>
    <t>увел. в 25 раз</t>
  </si>
  <si>
    <t>увел. в 5 раз</t>
  </si>
  <si>
    <t>увел. в 2 раза</t>
  </si>
  <si>
    <t>увел. в 7,6 раза</t>
  </si>
  <si>
    <t>увел. в 55 раз</t>
  </si>
  <si>
    <t>увел. в 2,7 раза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</si>
</sst>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5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164" fontId="4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7" fillId="0" borderId="0" xfId="0" applyFont="1"/>
    <xf numFmtId="164" fontId="4" fillId="3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164" fontId="15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>
      <pane ySplit="3690" activePane="bottomLeft"/>
      <selection activeCell="I2" sqref="I2"/>
      <selection pane="bottomLeft" activeCell="E47" sqref="E47"/>
    </sheetView>
  </sheetViews>
  <sheetFormatPr defaultRowHeight="15"/>
  <cols>
    <col min="1" max="1" width="23.28515625" customWidth="1"/>
    <col min="2" max="2" width="37.28515625" customWidth="1"/>
    <col min="3" max="3" width="12.28515625" customWidth="1"/>
    <col min="4" max="6" width="16.42578125" customWidth="1"/>
    <col min="7" max="9" width="11.5703125" customWidth="1"/>
  </cols>
  <sheetData>
    <row r="1" spans="1:9">
      <c r="I1" s="1" t="s">
        <v>68</v>
      </c>
    </row>
    <row r="2" spans="1:9">
      <c r="I2" s="1" t="s">
        <v>272</v>
      </c>
    </row>
    <row r="3" spans="1:9">
      <c r="I3" s="1"/>
    </row>
    <row r="4" spans="1:9">
      <c r="B4" s="66" t="s">
        <v>262</v>
      </c>
      <c r="C4" s="66"/>
      <c r="D4" s="66"/>
      <c r="E4" s="66"/>
      <c r="F4" s="66"/>
      <c r="G4" s="66"/>
      <c r="I4" s="1"/>
    </row>
    <row r="5" spans="1:9">
      <c r="I5" s="3" t="s">
        <v>69</v>
      </c>
    </row>
    <row r="6" spans="1:9" ht="15.75" customHeight="1">
      <c r="A6" s="67" t="s">
        <v>0</v>
      </c>
      <c r="B6" s="67" t="s">
        <v>1</v>
      </c>
      <c r="C6" s="64" t="s">
        <v>263</v>
      </c>
      <c r="D6" s="69" t="s">
        <v>220</v>
      </c>
      <c r="E6" s="69"/>
      <c r="F6" s="69"/>
      <c r="G6" s="69" t="s">
        <v>2</v>
      </c>
      <c r="H6" s="69"/>
      <c r="I6" s="69"/>
    </row>
    <row r="7" spans="1:9" ht="78.75" customHeight="1">
      <c r="A7" s="68"/>
      <c r="B7" s="68"/>
      <c r="C7" s="65"/>
      <c r="D7" s="2" t="s">
        <v>3</v>
      </c>
      <c r="E7" s="53" t="s">
        <v>264</v>
      </c>
      <c r="F7" s="53" t="s">
        <v>265</v>
      </c>
      <c r="G7" s="2" t="s">
        <v>4</v>
      </c>
      <c r="H7" s="2" t="s">
        <v>5</v>
      </c>
      <c r="I7" s="2" t="s">
        <v>70</v>
      </c>
    </row>
    <row r="8" spans="1:9" ht="12.75" customHeight="1">
      <c r="A8" s="6">
        <v>1</v>
      </c>
      <c r="B8" s="6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29.25" customHeight="1">
      <c r="A9" s="7"/>
      <c r="B9" s="7" t="s">
        <v>6</v>
      </c>
      <c r="C9" s="12">
        <f>C10+C11+C12+C13+C14+C15+C16+C19+C20+C21+C28+C29+C30+C33+C34+C35</f>
        <v>302161.2</v>
      </c>
      <c r="D9" s="12">
        <f>D10+D11+D12+D13+D14+D15+D16+D19+D21+D28+D29+D30+D33+D34+D35</f>
        <v>403817.8</v>
      </c>
      <c r="E9" s="12">
        <f>E10+E11+E12+E13+E14+E15+E16+E19+E21+E28+E29+E30+E33+E34+E35</f>
        <v>410567.49999999994</v>
      </c>
      <c r="F9" s="12">
        <f>F10+F11+F12+F13+F14+F15+F16+F19+F21+F28+F29+F30+F33+F34+F35</f>
        <v>281471.60000000003</v>
      </c>
      <c r="G9" s="13">
        <f>F9/D9*100</f>
        <v>69.702623311800522</v>
      </c>
      <c r="H9" s="13">
        <f>F9/E9*100</f>
        <v>68.5567172267654</v>
      </c>
      <c r="I9" s="13">
        <f>F9/C9*100</f>
        <v>93.152793939129182</v>
      </c>
    </row>
    <row r="10" spans="1:9" s="4" customFormat="1" ht="21" customHeight="1">
      <c r="A10" s="8" t="s">
        <v>7</v>
      </c>
      <c r="B10" s="8" t="s">
        <v>8</v>
      </c>
      <c r="C10" s="14">
        <v>176914.9</v>
      </c>
      <c r="D10" s="14">
        <v>266242.2</v>
      </c>
      <c r="E10" s="15">
        <v>266242.2</v>
      </c>
      <c r="F10" s="15">
        <v>190059.6</v>
      </c>
      <c r="G10" s="15">
        <f>F10/D10*100</f>
        <v>71.385978631486665</v>
      </c>
      <c r="H10" s="15">
        <f>F10/E10*100</f>
        <v>71.385978631486665</v>
      </c>
      <c r="I10" s="15">
        <f>F10/C10*100</f>
        <v>107.42995643668228</v>
      </c>
    </row>
    <row r="11" spans="1:9" s="4" customFormat="1" ht="49.5" customHeight="1">
      <c r="A11" s="8" t="s">
        <v>9</v>
      </c>
      <c r="B11" s="8" t="s">
        <v>10</v>
      </c>
      <c r="C11" s="14">
        <v>2543.4</v>
      </c>
      <c r="D11" s="14">
        <v>3541.4</v>
      </c>
      <c r="E11" s="15">
        <v>3487.1</v>
      </c>
      <c r="F11" s="15">
        <v>2999.7</v>
      </c>
      <c r="G11" s="15">
        <f t="shared" ref="G11:G12" si="0">F11/D11*100</f>
        <v>84.70378946179477</v>
      </c>
      <c r="H11" s="15">
        <f t="shared" ref="H11:H12" si="1">F11/E11*100</f>
        <v>86.02276963666084</v>
      </c>
      <c r="I11" s="15">
        <f t="shared" ref="I11:I12" si="2">F11/C11*100</f>
        <v>117.94055201698512</v>
      </c>
    </row>
    <row r="12" spans="1:9" s="4" customFormat="1" ht="49.5" customHeight="1">
      <c r="A12" s="8" t="s">
        <v>11</v>
      </c>
      <c r="B12" s="8" t="s">
        <v>12</v>
      </c>
      <c r="C12" s="14">
        <v>21750.400000000001</v>
      </c>
      <c r="D12" s="14">
        <v>30360</v>
      </c>
      <c r="E12" s="15">
        <v>30360</v>
      </c>
      <c r="F12" s="15">
        <v>22661.200000000001</v>
      </c>
      <c r="G12" s="15">
        <f t="shared" si="0"/>
        <v>74.64163372859025</v>
      </c>
      <c r="H12" s="15">
        <f t="shared" si="1"/>
        <v>74.64163372859025</v>
      </c>
      <c r="I12" s="15">
        <f t="shared" si="2"/>
        <v>104.18750919523319</v>
      </c>
    </row>
    <row r="13" spans="1:9" s="4" customFormat="1" ht="33.75" customHeight="1">
      <c r="A13" s="8" t="s">
        <v>13</v>
      </c>
      <c r="B13" s="8" t="s">
        <v>14</v>
      </c>
      <c r="C13" s="14">
        <v>7952.1</v>
      </c>
      <c r="D13" s="14">
        <v>0</v>
      </c>
      <c r="E13" s="15">
        <v>0</v>
      </c>
      <c r="F13" s="15">
        <v>107.1</v>
      </c>
      <c r="G13" s="15" t="s">
        <v>214</v>
      </c>
      <c r="H13" s="15" t="s">
        <v>214</v>
      </c>
      <c r="I13" s="15">
        <f t="shared" ref="I13:I20" si="3">F13/C13*100</f>
        <v>1.3468140491191005</v>
      </c>
    </row>
    <row r="14" spans="1:9" s="4" customFormat="1" ht="27.75" customHeight="1">
      <c r="A14" s="8" t="s">
        <v>15</v>
      </c>
      <c r="B14" s="8" t="s">
        <v>16</v>
      </c>
      <c r="C14" s="14">
        <v>9243.7000000000007</v>
      </c>
      <c r="D14" s="14">
        <v>3867</v>
      </c>
      <c r="E14" s="15">
        <v>3867</v>
      </c>
      <c r="F14" s="15">
        <v>3249.7</v>
      </c>
      <c r="G14" s="15">
        <f t="shared" ref="G14:G19" si="4">F14/D14*100</f>
        <v>84.036720972329974</v>
      </c>
      <c r="H14" s="15">
        <f t="shared" ref="H14:H19" si="5">F14/E14*100</f>
        <v>84.036720972329974</v>
      </c>
      <c r="I14" s="15">
        <f t="shared" si="3"/>
        <v>35.155835866590209</v>
      </c>
    </row>
    <row r="15" spans="1:9" s="4" customFormat="1" ht="63" customHeight="1">
      <c r="A15" s="8" t="s">
        <v>17</v>
      </c>
      <c r="B15" s="8" t="s">
        <v>18</v>
      </c>
      <c r="C15" s="14">
        <v>7822.4</v>
      </c>
      <c r="D15" s="14">
        <v>12000</v>
      </c>
      <c r="E15" s="15">
        <v>12000</v>
      </c>
      <c r="F15" s="15">
        <v>9813.9</v>
      </c>
      <c r="G15" s="15">
        <f t="shared" si="4"/>
        <v>81.782499999999999</v>
      </c>
      <c r="H15" s="15">
        <f t="shared" si="5"/>
        <v>81.782499999999999</v>
      </c>
      <c r="I15" s="15">
        <f t="shared" si="3"/>
        <v>125.45893843321743</v>
      </c>
    </row>
    <row r="16" spans="1:9" s="4" customFormat="1" ht="21.75" customHeight="1">
      <c r="A16" s="8" t="s">
        <v>19</v>
      </c>
      <c r="B16" s="8" t="s">
        <v>20</v>
      </c>
      <c r="C16" s="14">
        <f>C17+C18</f>
        <v>12238</v>
      </c>
      <c r="D16" s="14">
        <f t="shared" ref="D16:F16" si="6">D17+D18</f>
        <v>33250</v>
      </c>
      <c r="E16" s="14">
        <f t="shared" si="6"/>
        <v>33250</v>
      </c>
      <c r="F16" s="14">
        <f t="shared" si="6"/>
        <v>11370.9</v>
      </c>
      <c r="G16" s="15">
        <f t="shared" si="4"/>
        <v>34.198195488721808</v>
      </c>
      <c r="H16" s="15">
        <f t="shared" si="5"/>
        <v>34.198195488721808</v>
      </c>
      <c r="I16" s="15">
        <f t="shared" si="3"/>
        <v>92.914691943127963</v>
      </c>
    </row>
    <row r="17" spans="1:9" s="4" customFormat="1" ht="26.25" customHeight="1">
      <c r="A17" s="9" t="s">
        <v>21</v>
      </c>
      <c r="B17" s="18" t="s">
        <v>22</v>
      </c>
      <c r="C17" s="27">
        <v>858.4</v>
      </c>
      <c r="D17" s="27">
        <v>7250</v>
      </c>
      <c r="E17" s="26">
        <v>7250</v>
      </c>
      <c r="F17" s="26">
        <v>1180.5999999999999</v>
      </c>
      <c r="G17" s="15">
        <f t="shared" si="4"/>
        <v>16.284137931034483</v>
      </c>
      <c r="H17" s="15">
        <f t="shared" si="5"/>
        <v>16.284137931034483</v>
      </c>
      <c r="I17" s="15">
        <f t="shared" si="3"/>
        <v>137.53494874184528</v>
      </c>
    </row>
    <row r="18" spans="1:9" s="4" customFormat="1" ht="33" customHeight="1">
      <c r="A18" s="8" t="s">
        <v>71</v>
      </c>
      <c r="B18" s="18" t="s">
        <v>23</v>
      </c>
      <c r="C18" s="28">
        <v>11379.6</v>
      </c>
      <c r="D18" s="28">
        <v>26000</v>
      </c>
      <c r="E18" s="29">
        <v>26000</v>
      </c>
      <c r="F18" s="29">
        <v>10190.299999999999</v>
      </c>
      <c r="G18" s="15">
        <f t="shared" si="4"/>
        <v>39.193461538461541</v>
      </c>
      <c r="H18" s="15">
        <f t="shared" si="5"/>
        <v>39.193461538461541</v>
      </c>
      <c r="I18" s="15">
        <f t="shared" si="3"/>
        <v>89.548841787057526</v>
      </c>
    </row>
    <row r="19" spans="1:9" s="4" customFormat="1" ht="24.75" customHeight="1">
      <c r="A19" s="10" t="s">
        <v>24</v>
      </c>
      <c r="B19" s="10" t="s">
        <v>25</v>
      </c>
      <c r="C19" s="14">
        <v>6348.7</v>
      </c>
      <c r="D19" s="14">
        <v>8515</v>
      </c>
      <c r="E19" s="15">
        <v>8515</v>
      </c>
      <c r="F19" s="15">
        <v>6798.5</v>
      </c>
      <c r="G19" s="15">
        <f t="shared" si="4"/>
        <v>79.841456253669989</v>
      </c>
      <c r="H19" s="15">
        <f t="shared" si="5"/>
        <v>79.841456253669989</v>
      </c>
      <c r="I19" s="15">
        <f t="shared" si="3"/>
        <v>107.08491502197302</v>
      </c>
    </row>
    <row r="20" spans="1:9" s="4" customFormat="1" ht="45.75" customHeight="1">
      <c r="A20" s="10" t="s">
        <v>273</v>
      </c>
      <c r="B20" s="10" t="s">
        <v>274</v>
      </c>
      <c r="C20" s="14">
        <v>-0.3</v>
      </c>
      <c r="D20" s="14">
        <v>0</v>
      </c>
      <c r="E20" s="15">
        <v>0</v>
      </c>
      <c r="F20" s="15">
        <v>0</v>
      </c>
      <c r="G20" s="15" t="s">
        <v>214</v>
      </c>
      <c r="H20" s="15" t="s">
        <v>214</v>
      </c>
      <c r="I20" s="15">
        <f t="shared" si="3"/>
        <v>0</v>
      </c>
    </row>
    <row r="21" spans="1:9" s="4" customFormat="1" ht="49.5" customHeight="1">
      <c r="A21" s="8" t="s">
        <v>26</v>
      </c>
      <c r="B21" s="8" t="s">
        <v>27</v>
      </c>
      <c r="C21" s="15">
        <f>C22+C23+C24+C25+C26+C27</f>
        <v>28141.8</v>
      </c>
      <c r="D21" s="15">
        <f>D22+D23+D24+D25+D26+D27</f>
        <v>40790.699999999997</v>
      </c>
      <c r="E21" s="15">
        <f>E22+E23+E24+E25+E26+E27</f>
        <v>42129.799999999996</v>
      </c>
      <c r="F21" s="15">
        <f t="shared" ref="F21" si="7">F22+F23+F24+F25+F26+F27</f>
        <v>24138.000000000004</v>
      </c>
      <c r="G21" s="15">
        <f t="shared" ref="G21" si="8">F21/D21*100</f>
        <v>59.175253182710776</v>
      </c>
      <c r="H21" s="15">
        <f t="shared" ref="H21" si="9">F21/E21*100</f>
        <v>57.29436171071309</v>
      </c>
      <c r="I21" s="15">
        <f t="shared" ref="I21" si="10">F21/C21*100</f>
        <v>85.772765068332532</v>
      </c>
    </row>
    <row r="22" spans="1:9" s="4" customFormat="1" ht="24.75" customHeight="1">
      <c r="A22" s="9" t="s">
        <v>28</v>
      </c>
      <c r="B22" s="18" t="s">
        <v>29</v>
      </c>
      <c r="C22" s="26">
        <v>296.8</v>
      </c>
      <c r="D22" s="26">
        <v>153.5</v>
      </c>
      <c r="E22" s="26">
        <v>1092.5999999999999</v>
      </c>
      <c r="F22" s="26">
        <v>1092.7</v>
      </c>
      <c r="G22" s="56" t="s">
        <v>255</v>
      </c>
      <c r="H22" s="15">
        <f t="shared" ref="H22:H35" si="11">F22/E22*100</f>
        <v>100.00915248032219</v>
      </c>
      <c r="I22" s="56" t="s">
        <v>275</v>
      </c>
    </row>
    <row r="23" spans="1:9" s="4" customFormat="1" ht="30.75" customHeight="1">
      <c r="A23" s="9" t="s">
        <v>73</v>
      </c>
      <c r="B23" s="20" t="s">
        <v>30</v>
      </c>
      <c r="C23" s="26">
        <v>21437.3</v>
      </c>
      <c r="D23" s="27">
        <v>27600</v>
      </c>
      <c r="E23" s="26">
        <v>27600</v>
      </c>
      <c r="F23" s="26">
        <v>15123.6</v>
      </c>
      <c r="G23" s="15">
        <f t="shared" ref="G23:G34" si="12">F23/D23*100</f>
        <v>54.795652173913048</v>
      </c>
      <c r="H23" s="15">
        <f t="shared" si="11"/>
        <v>54.795652173913048</v>
      </c>
      <c r="I23" s="15">
        <f t="shared" ref="I23:I34" si="13">F23/C23*100</f>
        <v>70.548063422166038</v>
      </c>
    </row>
    <row r="24" spans="1:9" s="4" customFormat="1" ht="30.75" customHeight="1">
      <c r="A24" s="8" t="s">
        <v>31</v>
      </c>
      <c r="B24" s="18" t="s">
        <v>210</v>
      </c>
      <c r="C24" s="26">
        <v>1817</v>
      </c>
      <c r="D24" s="27">
        <v>2582.8000000000002</v>
      </c>
      <c r="E24" s="26">
        <v>2582.8000000000002</v>
      </c>
      <c r="F24" s="26">
        <v>1892.3</v>
      </c>
      <c r="G24" s="15">
        <f t="shared" si="12"/>
        <v>73.26544835062721</v>
      </c>
      <c r="H24" s="15">
        <f t="shared" si="11"/>
        <v>73.26544835062721</v>
      </c>
      <c r="I24" s="15">
        <f t="shared" si="13"/>
        <v>104.14419372592185</v>
      </c>
    </row>
    <row r="25" spans="1:9" s="4" customFormat="1" ht="82.5" customHeight="1">
      <c r="A25" s="8" t="s">
        <v>32</v>
      </c>
      <c r="B25" s="18" t="s">
        <v>33</v>
      </c>
      <c r="C25" s="26">
        <v>3578</v>
      </c>
      <c r="D25" s="27">
        <v>6395.7</v>
      </c>
      <c r="E25" s="26">
        <v>6395.7</v>
      </c>
      <c r="F25" s="26">
        <v>1935</v>
      </c>
      <c r="G25" s="15">
        <f t="shared" si="12"/>
        <v>30.254702378160324</v>
      </c>
      <c r="H25" s="15">
        <f t="shared" si="11"/>
        <v>30.254702378160324</v>
      </c>
      <c r="I25" s="15">
        <f t="shared" si="13"/>
        <v>54.080491894913365</v>
      </c>
    </row>
    <row r="26" spans="1:9" s="4" customFormat="1" ht="143.25" customHeight="1">
      <c r="A26" s="8" t="s">
        <v>34</v>
      </c>
      <c r="B26" s="18" t="s">
        <v>35</v>
      </c>
      <c r="C26" s="26">
        <v>1012.7</v>
      </c>
      <c r="D26" s="27">
        <v>1284.7</v>
      </c>
      <c r="E26" s="26">
        <v>1284.7</v>
      </c>
      <c r="F26" s="26">
        <v>1066.7</v>
      </c>
      <c r="G26" s="15">
        <f t="shared" si="12"/>
        <v>83.031057834513902</v>
      </c>
      <c r="H26" s="15">
        <f t="shared" si="11"/>
        <v>83.031057834513902</v>
      </c>
      <c r="I26" s="15">
        <f t="shared" si="13"/>
        <v>105.33228004344821</v>
      </c>
    </row>
    <row r="27" spans="1:9" s="4" customFormat="1" ht="187.5" customHeight="1">
      <c r="A27" s="8" t="s">
        <v>221</v>
      </c>
      <c r="B27" s="18" t="s">
        <v>222</v>
      </c>
      <c r="C27" s="26">
        <v>0</v>
      </c>
      <c r="D27" s="27">
        <v>2774</v>
      </c>
      <c r="E27" s="26">
        <v>3174</v>
      </c>
      <c r="F27" s="26">
        <v>3027.7</v>
      </c>
      <c r="G27" s="15">
        <f t="shared" si="12"/>
        <v>109.14563806777215</v>
      </c>
      <c r="H27" s="15">
        <f t="shared" si="11"/>
        <v>95.390674228103336</v>
      </c>
      <c r="I27" s="15" t="s">
        <v>214</v>
      </c>
    </row>
    <row r="28" spans="1:9" s="4" customFormat="1" ht="33" customHeight="1">
      <c r="A28" s="8" t="s">
        <v>36</v>
      </c>
      <c r="B28" s="8" t="s">
        <v>37</v>
      </c>
      <c r="C28" s="15">
        <v>582</v>
      </c>
      <c r="D28" s="15">
        <v>731.6</v>
      </c>
      <c r="E28" s="15">
        <v>731.6</v>
      </c>
      <c r="F28" s="15">
        <v>290.89999999999998</v>
      </c>
      <c r="G28" s="15">
        <f t="shared" si="12"/>
        <v>39.762165117550566</v>
      </c>
      <c r="H28" s="15">
        <f t="shared" si="11"/>
        <v>39.762165117550566</v>
      </c>
      <c r="I28" s="15">
        <f t="shared" si="13"/>
        <v>49.982817869415804</v>
      </c>
    </row>
    <row r="29" spans="1:9" s="4" customFormat="1" ht="26.25" customHeight="1">
      <c r="A29" s="8" t="s">
        <v>38</v>
      </c>
      <c r="B29" s="8" t="s">
        <v>39</v>
      </c>
      <c r="C29" s="15">
        <v>154.1</v>
      </c>
      <c r="D29" s="15">
        <v>0</v>
      </c>
      <c r="E29" s="15">
        <v>1834.9</v>
      </c>
      <c r="F29" s="15">
        <v>1834.9</v>
      </c>
      <c r="G29" s="15" t="s">
        <v>214</v>
      </c>
      <c r="H29" s="15">
        <f t="shared" si="11"/>
        <v>100</v>
      </c>
      <c r="I29" s="56" t="s">
        <v>276</v>
      </c>
    </row>
    <row r="30" spans="1:9" s="4" customFormat="1" ht="34.5" customHeight="1">
      <c r="A30" s="8" t="s">
        <v>40</v>
      </c>
      <c r="B30" s="8" t="s">
        <v>41</v>
      </c>
      <c r="C30" s="15">
        <f>C31+C32</f>
        <v>24658.7</v>
      </c>
      <c r="D30" s="15">
        <f t="shared" ref="D30:F30" si="14">D31+D32</f>
        <v>3500</v>
      </c>
      <c r="E30" s="15">
        <f t="shared" si="14"/>
        <v>6465</v>
      </c>
      <c r="F30" s="15">
        <f t="shared" si="14"/>
        <v>6320.3</v>
      </c>
      <c r="G30" s="15">
        <f t="shared" si="12"/>
        <v>180.58</v>
      </c>
      <c r="H30" s="15">
        <f t="shared" si="11"/>
        <v>97.761794276875492</v>
      </c>
      <c r="I30" s="15">
        <f t="shared" si="13"/>
        <v>25.631115995571541</v>
      </c>
    </row>
    <row r="31" spans="1:9" s="4" customFormat="1" ht="49.5" customHeight="1">
      <c r="A31" s="9" t="s">
        <v>42</v>
      </c>
      <c r="B31" s="18" t="s">
        <v>43</v>
      </c>
      <c r="C31" s="26">
        <v>3653.8</v>
      </c>
      <c r="D31" s="27">
        <v>1900</v>
      </c>
      <c r="E31" s="26">
        <v>3180</v>
      </c>
      <c r="F31" s="26">
        <v>2381.3000000000002</v>
      </c>
      <c r="G31" s="15">
        <f t="shared" si="12"/>
        <v>125.33157894736844</v>
      </c>
      <c r="H31" s="15">
        <f t="shared" si="11"/>
        <v>74.883647798742146</v>
      </c>
      <c r="I31" s="15">
        <f t="shared" si="13"/>
        <v>65.173244293612129</v>
      </c>
    </row>
    <row r="32" spans="1:9" s="4" customFormat="1" ht="34.5" customHeight="1">
      <c r="A32" s="9" t="s">
        <v>72</v>
      </c>
      <c r="B32" s="20" t="s">
        <v>44</v>
      </c>
      <c r="C32" s="30">
        <v>21004.9</v>
      </c>
      <c r="D32" s="27">
        <v>1600</v>
      </c>
      <c r="E32" s="26">
        <v>3285</v>
      </c>
      <c r="F32" s="26">
        <v>3939</v>
      </c>
      <c r="G32" s="56" t="s">
        <v>268</v>
      </c>
      <c r="H32" s="15">
        <f t="shared" si="11"/>
        <v>119.90867579908675</v>
      </c>
      <c r="I32" s="15">
        <f t="shared" si="13"/>
        <v>18.752767211460181</v>
      </c>
    </row>
    <row r="33" spans="1:9" s="4" customFormat="1" ht="27" customHeight="1">
      <c r="A33" s="8" t="s">
        <v>45</v>
      </c>
      <c r="B33" s="8" t="s">
        <v>46</v>
      </c>
      <c r="C33" s="15">
        <v>2705</v>
      </c>
      <c r="D33" s="14">
        <v>1.6</v>
      </c>
      <c r="E33" s="15">
        <v>1.6</v>
      </c>
      <c r="F33" s="15">
        <v>1.1000000000000001</v>
      </c>
      <c r="G33" s="15">
        <f t="shared" si="12"/>
        <v>68.75</v>
      </c>
      <c r="H33" s="15">
        <f t="shared" si="11"/>
        <v>68.75</v>
      </c>
      <c r="I33" s="63">
        <f t="shared" si="13"/>
        <v>4.0665434380776348E-2</v>
      </c>
    </row>
    <row r="34" spans="1:9" s="4" customFormat="1" ht="25.5" customHeight="1">
      <c r="A34" s="8" t="s">
        <v>47</v>
      </c>
      <c r="B34" s="8" t="s">
        <v>48</v>
      </c>
      <c r="C34" s="15">
        <v>1014</v>
      </c>
      <c r="D34" s="14">
        <v>1018.3</v>
      </c>
      <c r="E34" s="15">
        <v>1018.3</v>
      </c>
      <c r="F34" s="15">
        <v>859.3</v>
      </c>
      <c r="G34" s="15">
        <f t="shared" si="12"/>
        <v>84.385740940783663</v>
      </c>
      <c r="H34" s="15">
        <f t="shared" si="11"/>
        <v>84.385740940783663</v>
      </c>
      <c r="I34" s="15">
        <f t="shared" si="13"/>
        <v>84.743589743589737</v>
      </c>
    </row>
    <row r="35" spans="1:9" s="4" customFormat="1" ht="25.5" customHeight="1">
      <c r="A35" s="8" t="s">
        <v>49</v>
      </c>
      <c r="B35" s="8" t="s">
        <v>50</v>
      </c>
      <c r="C35" s="15">
        <v>92.3</v>
      </c>
      <c r="D35" s="15">
        <v>0</v>
      </c>
      <c r="E35" s="15">
        <v>665</v>
      </c>
      <c r="F35" s="15">
        <v>966.5</v>
      </c>
      <c r="G35" s="15" t="s">
        <v>214</v>
      </c>
      <c r="H35" s="15">
        <f t="shared" si="11"/>
        <v>145.33834586466165</v>
      </c>
      <c r="I35" s="56" t="s">
        <v>277</v>
      </c>
    </row>
    <row r="36" spans="1:9" s="4" customFormat="1" ht="30" customHeight="1">
      <c r="A36" s="11" t="s">
        <v>51</v>
      </c>
      <c r="B36" s="11" t="s">
        <v>52</v>
      </c>
      <c r="C36" s="13">
        <f>C37+C42+C43+C44+C45+C46</f>
        <v>543081.9</v>
      </c>
      <c r="D36" s="13">
        <f t="shared" ref="D36:F36" si="15">D37+D42+D43+D44+D45+D46</f>
        <v>744786.4</v>
      </c>
      <c r="E36" s="13">
        <f t="shared" si="15"/>
        <v>876654.3</v>
      </c>
      <c r="F36" s="13">
        <f t="shared" si="15"/>
        <v>587115.1</v>
      </c>
      <c r="G36" s="13">
        <f t="shared" ref="G36:G47" si="16">F36/D36*100</f>
        <v>78.829997432821003</v>
      </c>
      <c r="H36" s="13">
        <f t="shared" ref="H36:H47" si="17">F36/E36*100</f>
        <v>66.972248924119796</v>
      </c>
      <c r="I36" s="13">
        <f t="shared" ref="I36:I47" si="18">F36/C36*100</f>
        <v>108.10802201288607</v>
      </c>
    </row>
    <row r="37" spans="1:9" s="4" customFormat="1" ht="49.5" customHeight="1">
      <c r="A37" s="11" t="s">
        <v>53</v>
      </c>
      <c r="B37" s="11" t="s">
        <v>211</v>
      </c>
      <c r="C37" s="13">
        <f>C38+C39+C40+C41</f>
        <v>541216.4</v>
      </c>
      <c r="D37" s="13">
        <f t="shared" ref="D37:E37" si="19">D38+D39+D40+D41</f>
        <v>744786.4</v>
      </c>
      <c r="E37" s="13">
        <f t="shared" si="19"/>
        <v>873707.20000000007</v>
      </c>
      <c r="F37" s="13">
        <f>F38+F39+F40+F41</f>
        <v>584154</v>
      </c>
      <c r="G37" s="13">
        <f t="shared" si="16"/>
        <v>78.432420355688564</v>
      </c>
      <c r="H37" s="13">
        <f t="shared" si="17"/>
        <v>66.859240715882834</v>
      </c>
      <c r="I37" s="13">
        <f t="shared" si="18"/>
        <v>107.93353638211998</v>
      </c>
    </row>
    <row r="38" spans="1:9" s="4" customFormat="1" ht="33.75" customHeight="1">
      <c r="A38" s="8" t="s">
        <v>54</v>
      </c>
      <c r="B38" s="18" t="s">
        <v>55</v>
      </c>
      <c r="C38" s="26">
        <v>36337.4</v>
      </c>
      <c r="D38" s="27">
        <v>27088</v>
      </c>
      <c r="E38" s="26">
        <v>32688.799999999999</v>
      </c>
      <c r="F38" s="26">
        <v>30996.400000000001</v>
      </c>
      <c r="G38" s="15">
        <f t="shared" si="16"/>
        <v>114.42852923803899</v>
      </c>
      <c r="H38" s="15">
        <f t="shared" si="17"/>
        <v>94.822691564083115</v>
      </c>
      <c r="I38" s="15">
        <f t="shared" si="18"/>
        <v>85.301645136966314</v>
      </c>
    </row>
    <row r="39" spans="1:9" s="4" customFormat="1" ht="36.75" customHeight="1">
      <c r="A39" s="8" t="s">
        <v>56</v>
      </c>
      <c r="B39" s="18" t="s">
        <v>57</v>
      </c>
      <c r="C39" s="26">
        <v>110246.39999999999</v>
      </c>
      <c r="D39" s="27">
        <v>251004.5</v>
      </c>
      <c r="E39" s="26">
        <v>298601.7</v>
      </c>
      <c r="F39" s="26">
        <v>202633.60000000001</v>
      </c>
      <c r="G39" s="15">
        <f t="shared" si="16"/>
        <v>80.729070594351896</v>
      </c>
      <c r="H39" s="15">
        <f t="shared" si="17"/>
        <v>67.860832674428849</v>
      </c>
      <c r="I39" s="15">
        <f t="shared" si="18"/>
        <v>183.80065017996054</v>
      </c>
    </row>
    <row r="40" spans="1:9" s="4" customFormat="1" ht="30.75" customHeight="1">
      <c r="A40" s="8" t="s">
        <v>58</v>
      </c>
      <c r="B40" s="18" t="s">
        <v>59</v>
      </c>
      <c r="C40" s="26">
        <v>308626.7</v>
      </c>
      <c r="D40" s="27">
        <v>447340</v>
      </c>
      <c r="E40" s="26">
        <v>512549.3</v>
      </c>
      <c r="F40" s="26">
        <v>327736.2</v>
      </c>
      <c r="G40" s="15">
        <f t="shared" si="16"/>
        <v>73.263334376536861</v>
      </c>
      <c r="H40" s="15">
        <f t="shared" si="17"/>
        <v>63.94237588462223</v>
      </c>
      <c r="I40" s="15">
        <f t="shared" si="18"/>
        <v>106.19178444379568</v>
      </c>
    </row>
    <row r="41" spans="1:9" s="4" customFormat="1" ht="27.75" customHeight="1">
      <c r="A41" s="8" t="s">
        <v>60</v>
      </c>
      <c r="B41" s="18" t="s">
        <v>61</v>
      </c>
      <c r="C41" s="26">
        <v>86005.9</v>
      </c>
      <c r="D41" s="27">
        <v>19353.900000000001</v>
      </c>
      <c r="E41" s="26">
        <v>29867.4</v>
      </c>
      <c r="F41" s="26">
        <v>22787.8</v>
      </c>
      <c r="G41" s="15">
        <f t="shared" si="16"/>
        <v>117.74267718651019</v>
      </c>
      <c r="H41" s="15">
        <f t="shared" si="17"/>
        <v>76.296564146862451</v>
      </c>
      <c r="I41" s="15">
        <f t="shared" si="18"/>
        <v>26.495624137413831</v>
      </c>
    </row>
    <row r="42" spans="1:9" s="4" customFormat="1" ht="27.75" customHeight="1">
      <c r="A42" s="11" t="s">
        <v>266</v>
      </c>
      <c r="B42" s="11" t="s">
        <v>267</v>
      </c>
      <c r="C42" s="54">
        <v>0</v>
      </c>
      <c r="D42" s="55">
        <v>0</v>
      </c>
      <c r="E42" s="54">
        <v>1155.0999999999999</v>
      </c>
      <c r="F42" s="54">
        <v>1155.0999999999999</v>
      </c>
      <c r="G42" s="13" t="s">
        <v>214</v>
      </c>
      <c r="H42" s="13">
        <f t="shared" si="17"/>
        <v>100</v>
      </c>
      <c r="I42" s="13" t="s">
        <v>214</v>
      </c>
    </row>
    <row r="43" spans="1:9" s="4" customFormat="1" ht="27.75" customHeight="1">
      <c r="A43" s="11" t="s">
        <v>62</v>
      </c>
      <c r="B43" s="11" t="s">
        <v>63</v>
      </c>
      <c r="C43" s="13">
        <v>1865.5</v>
      </c>
      <c r="D43" s="12">
        <v>0</v>
      </c>
      <c r="E43" s="13">
        <v>1792</v>
      </c>
      <c r="F43" s="13">
        <v>1796</v>
      </c>
      <c r="G43" s="13" t="s">
        <v>214</v>
      </c>
      <c r="H43" s="13">
        <f t="shared" si="17"/>
        <v>100.22321428571428</v>
      </c>
      <c r="I43" s="13">
        <f t="shared" si="18"/>
        <v>96.274457250067002</v>
      </c>
    </row>
    <row r="44" spans="1:9" s="48" customFormat="1" ht="0.75" customHeight="1">
      <c r="A44" s="45"/>
      <c r="B44" s="45"/>
      <c r="C44" s="46"/>
      <c r="D44" s="47"/>
      <c r="E44" s="46"/>
      <c r="F44" s="46"/>
      <c r="G44" s="13" t="e">
        <f t="shared" si="16"/>
        <v>#DIV/0!</v>
      </c>
      <c r="H44" s="13" t="e">
        <f t="shared" si="17"/>
        <v>#DIV/0!</v>
      </c>
      <c r="I44" s="13" t="e">
        <f t="shared" si="18"/>
        <v>#DIV/0!</v>
      </c>
    </row>
    <row r="45" spans="1:9" s="4" customFormat="1" ht="92.25" customHeight="1">
      <c r="A45" s="11" t="s">
        <v>64</v>
      </c>
      <c r="B45" s="11" t="s">
        <v>65</v>
      </c>
      <c r="C45" s="13">
        <v>0</v>
      </c>
      <c r="D45" s="12">
        <v>0</v>
      </c>
      <c r="E45" s="13">
        <v>0</v>
      </c>
      <c r="F45" s="13">
        <v>1000.8</v>
      </c>
      <c r="G45" s="13" t="s">
        <v>214</v>
      </c>
      <c r="H45" s="13" t="s">
        <v>214</v>
      </c>
      <c r="I45" s="13" t="s">
        <v>214</v>
      </c>
    </row>
    <row r="46" spans="1:9" s="4" customFormat="1" ht="60" customHeight="1">
      <c r="A46" s="11" t="s">
        <v>66</v>
      </c>
      <c r="B46" s="11" t="s">
        <v>67</v>
      </c>
      <c r="C46" s="13">
        <v>0</v>
      </c>
      <c r="D46" s="12">
        <v>0</v>
      </c>
      <c r="E46" s="13">
        <v>0</v>
      </c>
      <c r="F46" s="13">
        <v>-990.8</v>
      </c>
      <c r="G46" s="13" t="s">
        <v>214</v>
      </c>
      <c r="H46" s="13" t="s">
        <v>214</v>
      </c>
      <c r="I46" s="13" t="s">
        <v>214</v>
      </c>
    </row>
    <row r="47" spans="1:9" s="4" customFormat="1" ht="23.25" customHeight="1">
      <c r="A47" s="11"/>
      <c r="B47" s="19" t="s">
        <v>179</v>
      </c>
      <c r="C47" s="13">
        <f>C9+C36</f>
        <v>845243.10000000009</v>
      </c>
      <c r="D47" s="13">
        <f>D9+D36</f>
        <v>1148604.2</v>
      </c>
      <c r="E47" s="13">
        <f>E9+E36</f>
        <v>1287221.8</v>
      </c>
      <c r="F47" s="13">
        <f>F9+F36</f>
        <v>868586.7</v>
      </c>
      <c r="G47" s="13">
        <f t="shared" si="16"/>
        <v>75.621062503515134</v>
      </c>
      <c r="H47" s="13">
        <f t="shared" si="17"/>
        <v>67.477625068189482</v>
      </c>
      <c r="I47" s="13">
        <f t="shared" si="18"/>
        <v>102.76176167542803</v>
      </c>
    </row>
  </sheetData>
  <mergeCells count="6">
    <mergeCell ref="C6:C7"/>
    <mergeCell ref="B4:G4"/>
    <mergeCell ref="A6:A7"/>
    <mergeCell ref="B6:B7"/>
    <mergeCell ref="D6:F6"/>
    <mergeCell ref="G6:I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8" orientation="landscape" horizontalDpi="0" verticalDpi="0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zoomScaleSheetLayoutView="100" workbookViewId="0">
      <pane ySplit="4" topLeftCell="A5" activePane="bottomLeft" state="frozen"/>
      <selection pane="bottomLeft" activeCell="C188" sqref="C188"/>
    </sheetView>
  </sheetViews>
  <sheetFormatPr defaultRowHeight="15"/>
  <cols>
    <col min="1" max="1" width="7.85546875" style="25" customWidth="1"/>
    <col min="2" max="2" width="70.140625" customWidth="1"/>
    <col min="3" max="3" width="13" customWidth="1"/>
    <col min="4" max="4" width="13.5703125" customWidth="1"/>
    <col min="5" max="6" width="13" customWidth="1"/>
    <col min="7" max="9" width="11.42578125" customWidth="1"/>
  </cols>
  <sheetData>
    <row r="1" spans="1:9" ht="18" customHeight="1">
      <c r="A1" s="21"/>
      <c r="B1" s="17"/>
      <c r="C1" s="17"/>
      <c r="D1" s="17"/>
      <c r="E1" s="17"/>
      <c r="F1" s="17"/>
      <c r="G1" s="70" t="s">
        <v>178</v>
      </c>
      <c r="H1" s="70"/>
      <c r="I1" s="70"/>
    </row>
    <row r="2" spans="1:9">
      <c r="A2" s="71"/>
      <c r="B2" s="72" t="s">
        <v>74</v>
      </c>
      <c r="C2" s="69" t="s">
        <v>269</v>
      </c>
      <c r="D2" s="69" t="s">
        <v>220</v>
      </c>
      <c r="E2" s="69"/>
      <c r="F2" s="69"/>
      <c r="G2" s="69" t="s">
        <v>2</v>
      </c>
      <c r="H2" s="69"/>
      <c r="I2" s="69"/>
    </row>
    <row r="3" spans="1:9" ht="93.75" customHeight="1">
      <c r="A3" s="71"/>
      <c r="B3" s="72"/>
      <c r="C3" s="69"/>
      <c r="D3" s="16" t="s">
        <v>3</v>
      </c>
      <c r="E3" s="53" t="s">
        <v>270</v>
      </c>
      <c r="F3" s="53" t="s">
        <v>271</v>
      </c>
      <c r="G3" s="16" t="s">
        <v>4</v>
      </c>
      <c r="H3" s="16" t="s">
        <v>5</v>
      </c>
      <c r="I3" s="16" t="s">
        <v>70</v>
      </c>
    </row>
    <row r="4" spans="1:9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</row>
    <row r="5" spans="1:9" s="32" customFormat="1" ht="15.75">
      <c r="A5" s="31" t="s">
        <v>187</v>
      </c>
      <c r="B5" s="39" t="s">
        <v>75</v>
      </c>
      <c r="C5" s="33">
        <f t="shared" ref="C5:D5" si="0">C6+C9+C12+C16+C18+C22+C23+C24</f>
        <v>44553.700000000004</v>
      </c>
      <c r="D5" s="33">
        <f t="shared" si="0"/>
        <v>70765.2</v>
      </c>
      <c r="E5" s="33">
        <f>E6+E9+E12+E16+E18+E22+E23+E24</f>
        <v>90388.700000000012</v>
      </c>
      <c r="F5" s="33">
        <f>F6+F9+F12+F16+F18+F22+F23+F24</f>
        <v>68272.399999999994</v>
      </c>
      <c r="G5" s="50">
        <f>F5/D5*100</f>
        <v>96.477364580330445</v>
      </c>
      <c r="H5" s="33">
        <f>F5/E5*100</f>
        <v>75.532007872665488</v>
      </c>
      <c r="I5" s="50">
        <f>F5/C5*100</f>
        <v>153.23620709391136</v>
      </c>
    </row>
    <row r="6" spans="1:9" ht="28.5">
      <c r="A6" s="23" t="s">
        <v>180</v>
      </c>
      <c r="B6" s="40" t="s">
        <v>76</v>
      </c>
      <c r="C6" s="13">
        <f>C7+C8</f>
        <v>1368.8</v>
      </c>
      <c r="D6" s="13">
        <f t="shared" ref="D6" si="1">D7+D8</f>
        <v>1722.1</v>
      </c>
      <c r="E6" s="13">
        <f>E7+E8</f>
        <v>1775</v>
      </c>
      <c r="F6" s="13">
        <f>F7+F8</f>
        <v>1329.7</v>
      </c>
      <c r="G6" s="51">
        <f t="shared" ref="G6" si="2">F6/D6*100</f>
        <v>77.213866790546433</v>
      </c>
      <c r="H6" s="52">
        <f t="shared" ref="H6" si="3">F6/E6*100</f>
        <v>74.912676056338029</v>
      </c>
      <c r="I6" s="51">
        <f t="shared" ref="I6" si="4">F6/C6*100</f>
        <v>97.143483343074237</v>
      </c>
    </row>
    <row r="7" spans="1:9" ht="15.75">
      <c r="A7" s="23"/>
      <c r="B7" s="41" t="s">
        <v>77</v>
      </c>
      <c r="C7" s="26">
        <v>1334.8</v>
      </c>
      <c r="D7" s="26">
        <v>1722.1</v>
      </c>
      <c r="E7" s="26">
        <v>1775</v>
      </c>
      <c r="F7" s="26">
        <v>1329.7</v>
      </c>
      <c r="G7" s="60">
        <f t="shared" ref="G7:G73" si="5">F7/D7*100</f>
        <v>77.213866790546433</v>
      </c>
      <c r="H7" s="61">
        <f t="shared" ref="H7:H72" si="6">F7/E7*100</f>
        <v>74.912676056338029</v>
      </c>
      <c r="I7" s="60">
        <f t="shared" ref="I7:I73" si="7">F7/C7*100</f>
        <v>99.61792028768356</v>
      </c>
    </row>
    <row r="8" spans="1:9" ht="75">
      <c r="A8" s="23"/>
      <c r="B8" s="41" t="s">
        <v>217</v>
      </c>
      <c r="C8" s="26">
        <v>34</v>
      </c>
      <c r="D8" s="26">
        <v>0</v>
      </c>
      <c r="E8" s="26">
        <v>0</v>
      </c>
      <c r="F8" s="26">
        <v>0</v>
      </c>
      <c r="G8" s="60" t="s">
        <v>214</v>
      </c>
      <c r="H8" s="61" t="s">
        <v>214</v>
      </c>
      <c r="I8" s="60">
        <f t="shared" si="7"/>
        <v>0</v>
      </c>
    </row>
    <row r="9" spans="1:9" ht="42.75" customHeight="1">
      <c r="A9" s="23" t="s">
        <v>181</v>
      </c>
      <c r="B9" s="40" t="s">
        <v>78</v>
      </c>
      <c r="C9" s="13">
        <f>SUM(C10:C11)</f>
        <v>2682.6</v>
      </c>
      <c r="D9" s="13">
        <f t="shared" ref="D9:F9" si="8">SUM(D10:D11)</f>
        <v>3116.4</v>
      </c>
      <c r="E9" s="13">
        <f t="shared" si="8"/>
        <v>3103.4</v>
      </c>
      <c r="F9" s="13">
        <f t="shared" si="8"/>
        <v>2438.3999999999996</v>
      </c>
      <c r="G9" s="51">
        <f t="shared" si="5"/>
        <v>78.244127839815164</v>
      </c>
      <c r="H9" s="52">
        <f t="shared" si="6"/>
        <v>78.571888896049487</v>
      </c>
      <c r="I9" s="51">
        <f t="shared" si="7"/>
        <v>90.896891075821955</v>
      </c>
    </row>
    <row r="10" spans="1:9" ht="15.75" customHeight="1">
      <c r="A10" s="23"/>
      <c r="B10" s="41" t="s">
        <v>79</v>
      </c>
      <c r="C10" s="26">
        <v>1303</v>
      </c>
      <c r="D10" s="26">
        <v>1525.7</v>
      </c>
      <c r="E10" s="26">
        <v>1525.7</v>
      </c>
      <c r="F10" s="26">
        <v>1213.3</v>
      </c>
      <c r="G10" s="60">
        <f t="shared" si="5"/>
        <v>79.524152847873097</v>
      </c>
      <c r="H10" s="61">
        <f t="shared" si="6"/>
        <v>79.524152847873097</v>
      </c>
      <c r="I10" s="60">
        <f t="shared" si="7"/>
        <v>93.115886415963161</v>
      </c>
    </row>
    <row r="11" spans="1:9" ht="17.25" customHeight="1">
      <c r="A11" s="23"/>
      <c r="B11" s="41" t="s">
        <v>80</v>
      </c>
      <c r="C11" s="26">
        <v>1379.6</v>
      </c>
      <c r="D11" s="26">
        <v>1590.7</v>
      </c>
      <c r="E11" s="26">
        <v>1577.7</v>
      </c>
      <c r="F11" s="26">
        <v>1225.0999999999999</v>
      </c>
      <c r="G11" s="60">
        <f t="shared" si="5"/>
        <v>77.016407870748722</v>
      </c>
      <c r="H11" s="61">
        <f t="shared" si="6"/>
        <v>77.651010965329277</v>
      </c>
      <c r="I11" s="60">
        <f t="shared" si="7"/>
        <v>88.801101768628584</v>
      </c>
    </row>
    <row r="12" spans="1:9" ht="43.5">
      <c r="A12" s="23" t="s">
        <v>182</v>
      </c>
      <c r="B12" s="38" t="s">
        <v>81</v>
      </c>
      <c r="C12" s="13">
        <f t="shared" ref="C12:D12" si="9">SUM(C13:C15)</f>
        <v>22385.200000000001</v>
      </c>
      <c r="D12" s="13">
        <f t="shared" si="9"/>
        <v>25001.5</v>
      </c>
      <c r="E12" s="13">
        <f>SUM(E13:E15)</f>
        <v>29302.799999999996</v>
      </c>
      <c r="F12" s="13">
        <f>SUM(F13:F15)</f>
        <v>25182</v>
      </c>
      <c r="G12" s="51">
        <f t="shared" si="5"/>
        <v>100.72195668259904</v>
      </c>
      <c r="H12" s="52">
        <f t="shared" si="6"/>
        <v>85.937180064703725</v>
      </c>
      <c r="I12" s="51">
        <f t="shared" si="7"/>
        <v>112.49396922966962</v>
      </c>
    </row>
    <row r="13" spans="1:9" ht="15.75">
      <c r="A13" s="23"/>
      <c r="B13" s="42" t="s">
        <v>82</v>
      </c>
      <c r="C13" s="26">
        <v>21920.799999999999</v>
      </c>
      <c r="D13" s="26">
        <v>24901.5</v>
      </c>
      <c r="E13" s="26">
        <v>28779.1</v>
      </c>
      <c r="F13" s="26">
        <v>24733.9</v>
      </c>
      <c r="G13" s="60">
        <f t="shared" si="5"/>
        <v>99.326948175812717</v>
      </c>
      <c r="H13" s="61">
        <f t="shared" si="6"/>
        <v>85.943966281085935</v>
      </c>
      <c r="I13" s="60">
        <f t="shared" si="7"/>
        <v>112.83301704317361</v>
      </c>
    </row>
    <row r="14" spans="1:9" ht="30">
      <c r="A14" s="23"/>
      <c r="B14" s="42" t="s">
        <v>83</v>
      </c>
      <c r="C14" s="26">
        <v>4.4000000000000004</v>
      </c>
      <c r="D14" s="26">
        <v>100</v>
      </c>
      <c r="E14" s="26">
        <v>78.599999999999994</v>
      </c>
      <c r="F14" s="26">
        <v>3</v>
      </c>
      <c r="G14" s="60">
        <f t="shared" si="5"/>
        <v>3</v>
      </c>
      <c r="H14" s="61">
        <f t="shared" si="6"/>
        <v>3.8167938931297711</v>
      </c>
      <c r="I14" s="60">
        <f t="shared" si="7"/>
        <v>68.181818181818173</v>
      </c>
    </row>
    <row r="15" spans="1:9" ht="75">
      <c r="A15" s="23"/>
      <c r="B15" s="41" t="s">
        <v>240</v>
      </c>
      <c r="C15" s="26">
        <v>460</v>
      </c>
      <c r="D15" s="26">
        <v>0</v>
      </c>
      <c r="E15" s="26">
        <v>445.1</v>
      </c>
      <c r="F15" s="26">
        <v>445.1</v>
      </c>
      <c r="G15" s="60" t="s">
        <v>214</v>
      </c>
      <c r="H15" s="61">
        <f t="shared" si="6"/>
        <v>100</v>
      </c>
      <c r="I15" s="60">
        <f t="shared" si="7"/>
        <v>96.760869565217405</v>
      </c>
    </row>
    <row r="16" spans="1:9" ht="31.5">
      <c r="A16" s="23" t="s">
        <v>183</v>
      </c>
      <c r="B16" s="38" t="s">
        <v>84</v>
      </c>
      <c r="C16" s="13">
        <f>C17</f>
        <v>25.2</v>
      </c>
      <c r="D16" s="13">
        <f t="shared" ref="D16:F16" si="10">D17</f>
        <v>149.9</v>
      </c>
      <c r="E16" s="13">
        <f t="shared" si="10"/>
        <v>149.9</v>
      </c>
      <c r="F16" s="37">
        <f t="shared" si="10"/>
        <v>149.9</v>
      </c>
      <c r="G16" s="51">
        <f t="shared" si="5"/>
        <v>100</v>
      </c>
      <c r="H16" s="52">
        <f t="shared" si="6"/>
        <v>100</v>
      </c>
      <c r="I16" s="62" t="s">
        <v>288</v>
      </c>
    </row>
    <row r="17" spans="1:9" ht="43.5" customHeight="1">
      <c r="A17" s="23"/>
      <c r="B17" s="42" t="s">
        <v>85</v>
      </c>
      <c r="C17" s="26">
        <v>25.2</v>
      </c>
      <c r="D17" s="26">
        <v>149.9</v>
      </c>
      <c r="E17" s="26">
        <v>149.9</v>
      </c>
      <c r="F17" s="26">
        <v>149.9</v>
      </c>
      <c r="G17" s="60">
        <f t="shared" si="5"/>
        <v>100</v>
      </c>
      <c r="H17" s="61">
        <f t="shared" si="6"/>
        <v>100</v>
      </c>
      <c r="I17" s="60" t="s">
        <v>288</v>
      </c>
    </row>
    <row r="18" spans="1:9" ht="32.25" customHeight="1">
      <c r="A18" s="23" t="s">
        <v>184</v>
      </c>
      <c r="B18" s="38" t="s">
        <v>86</v>
      </c>
      <c r="C18" s="13">
        <f t="shared" ref="C18:F18" si="11">SUM(C19:C21)</f>
        <v>5745.5000000000009</v>
      </c>
      <c r="D18" s="13">
        <f t="shared" si="11"/>
        <v>7736.6</v>
      </c>
      <c r="E18" s="13">
        <f>SUM(E19:E21)</f>
        <v>7996.7000000000007</v>
      </c>
      <c r="F18" s="13">
        <f t="shared" si="11"/>
        <v>6248.9000000000005</v>
      </c>
      <c r="G18" s="51">
        <f t="shared" si="5"/>
        <v>80.770622754181431</v>
      </c>
      <c r="H18" s="52">
        <f t="shared" si="6"/>
        <v>78.14348418722723</v>
      </c>
      <c r="I18" s="51">
        <f t="shared" si="7"/>
        <v>108.76163954399094</v>
      </c>
    </row>
    <row r="19" spans="1:9" ht="15.75">
      <c r="A19" s="23"/>
      <c r="B19" s="42" t="s">
        <v>87</v>
      </c>
      <c r="C19" s="26">
        <v>4596.1000000000004</v>
      </c>
      <c r="D19" s="36">
        <v>6366.5</v>
      </c>
      <c r="E19" s="26">
        <v>6466.5</v>
      </c>
      <c r="F19" s="26">
        <v>4977.8</v>
      </c>
      <c r="G19" s="60">
        <f t="shared" si="5"/>
        <v>78.187387104374466</v>
      </c>
      <c r="H19" s="61">
        <f t="shared" si="6"/>
        <v>76.978272635892679</v>
      </c>
      <c r="I19" s="60">
        <f t="shared" si="7"/>
        <v>108.30486716999195</v>
      </c>
    </row>
    <row r="20" spans="1:9" ht="15.75">
      <c r="A20" s="23"/>
      <c r="B20" s="42" t="s">
        <v>88</v>
      </c>
      <c r="C20" s="26">
        <v>1053.5999999999999</v>
      </c>
      <c r="D20" s="36">
        <v>1370.1</v>
      </c>
      <c r="E20" s="26">
        <v>1434.1</v>
      </c>
      <c r="F20" s="26">
        <v>1175</v>
      </c>
      <c r="G20" s="60">
        <f t="shared" si="5"/>
        <v>85.760163491715929</v>
      </c>
      <c r="H20" s="61">
        <f t="shared" si="6"/>
        <v>81.932919601143581</v>
      </c>
      <c r="I20" s="60">
        <f t="shared" si="7"/>
        <v>111.52239939255885</v>
      </c>
    </row>
    <row r="21" spans="1:9" ht="75">
      <c r="A21" s="23"/>
      <c r="B21" s="41" t="s">
        <v>217</v>
      </c>
      <c r="C21" s="26">
        <v>95.8</v>
      </c>
      <c r="D21" s="26">
        <v>0</v>
      </c>
      <c r="E21" s="26">
        <v>96.1</v>
      </c>
      <c r="F21" s="26">
        <v>96.1</v>
      </c>
      <c r="G21" s="60" t="s">
        <v>214</v>
      </c>
      <c r="H21" s="61">
        <f t="shared" si="6"/>
        <v>100</v>
      </c>
      <c r="I21" s="60">
        <f t="shared" si="7"/>
        <v>100.31315240083507</v>
      </c>
    </row>
    <row r="22" spans="1:9" ht="15.75">
      <c r="A22" s="23" t="s">
        <v>253</v>
      </c>
      <c r="B22" s="40" t="s">
        <v>254</v>
      </c>
      <c r="C22" s="13">
        <v>2000</v>
      </c>
      <c r="D22" s="13">
        <v>0</v>
      </c>
      <c r="E22" s="13">
        <v>120</v>
      </c>
      <c r="F22" s="13">
        <v>120</v>
      </c>
      <c r="G22" s="51" t="s">
        <v>214</v>
      </c>
      <c r="H22" s="52">
        <f t="shared" si="6"/>
        <v>100</v>
      </c>
      <c r="I22" s="51">
        <f t="shared" si="7"/>
        <v>6</v>
      </c>
    </row>
    <row r="23" spans="1:9" ht="15.75">
      <c r="A23" s="23" t="s">
        <v>185</v>
      </c>
      <c r="B23" s="38" t="s">
        <v>89</v>
      </c>
      <c r="C23" s="13">
        <v>0</v>
      </c>
      <c r="D23" s="13">
        <v>200</v>
      </c>
      <c r="E23" s="13">
        <v>125</v>
      </c>
      <c r="F23" s="13">
        <v>0</v>
      </c>
      <c r="G23" s="51">
        <f t="shared" si="5"/>
        <v>0</v>
      </c>
      <c r="H23" s="52">
        <f t="shared" si="6"/>
        <v>0</v>
      </c>
      <c r="I23" s="51" t="s">
        <v>214</v>
      </c>
    </row>
    <row r="24" spans="1:9" ht="15.75">
      <c r="A24" s="23" t="s">
        <v>186</v>
      </c>
      <c r="B24" s="38" t="s">
        <v>90</v>
      </c>
      <c r="C24" s="13">
        <f>SUM(C25:C40)</f>
        <v>10346.400000000001</v>
      </c>
      <c r="D24" s="13">
        <f t="shared" ref="D24:F24" si="12">SUM(D25:D40)</f>
        <v>32838.699999999997</v>
      </c>
      <c r="E24" s="13">
        <f t="shared" si="12"/>
        <v>47815.9</v>
      </c>
      <c r="F24" s="13">
        <f t="shared" si="12"/>
        <v>32803.5</v>
      </c>
      <c r="G24" s="51">
        <f t="shared" si="5"/>
        <v>99.892809398666827</v>
      </c>
      <c r="H24" s="52">
        <f t="shared" si="6"/>
        <v>68.603748962165298</v>
      </c>
      <c r="I24" s="51">
        <f t="shared" si="7"/>
        <v>317.05230804917647</v>
      </c>
    </row>
    <row r="25" spans="1:9" ht="17.25" customHeight="1">
      <c r="A25" s="23"/>
      <c r="B25" s="42" t="s">
        <v>91</v>
      </c>
      <c r="C25" s="26">
        <v>6137.9</v>
      </c>
      <c r="D25" s="26">
        <v>7177.3</v>
      </c>
      <c r="E25" s="36">
        <v>7759.3</v>
      </c>
      <c r="F25" s="49">
        <v>6533.2</v>
      </c>
      <c r="G25" s="60">
        <f t="shared" si="5"/>
        <v>91.025873239240369</v>
      </c>
      <c r="H25" s="61">
        <f t="shared" si="6"/>
        <v>84.198316858479501</v>
      </c>
      <c r="I25" s="60">
        <f t="shared" si="7"/>
        <v>106.44031346225908</v>
      </c>
    </row>
    <row r="26" spans="1:9" ht="30.75" customHeight="1">
      <c r="A26" s="23"/>
      <c r="B26" s="42" t="s">
        <v>92</v>
      </c>
      <c r="C26" s="26">
        <v>1072.7</v>
      </c>
      <c r="D26" s="26">
        <v>1591.2</v>
      </c>
      <c r="E26" s="36">
        <v>1752.3</v>
      </c>
      <c r="F26" s="49">
        <v>1004.4</v>
      </c>
      <c r="G26" s="60">
        <f t="shared" si="5"/>
        <v>63.122171945701353</v>
      </c>
      <c r="H26" s="61">
        <f t="shared" si="6"/>
        <v>57.318952234206478</v>
      </c>
      <c r="I26" s="60">
        <f t="shared" si="7"/>
        <v>93.632888971753516</v>
      </c>
    </row>
    <row r="27" spans="1:9" ht="75.75" customHeight="1">
      <c r="A27" s="23"/>
      <c r="B27" s="41" t="s">
        <v>217</v>
      </c>
      <c r="C27" s="26">
        <v>128.69999999999999</v>
      </c>
      <c r="D27" s="26">
        <v>0</v>
      </c>
      <c r="E27" s="36">
        <v>131.1</v>
      </c>
      <c r="F27" s="49">
        <v>131.1</v>
      </c>
      <c r="G27" s="60" t="s">
        <v>214</v>
      </c>
      <c r="H27" s="61">
        <f t="shared" si="6"/>
        <v>100</v>
      </c>
      <c r="I27" s="60">
        <f t="shared" si="7"/>
        <v>101.86480186480186</v>
      </c>
    </row>
    <row r="28" spans="1:9" ht="30">
      <c r="A28" s="23"/>
      <c r="B28" s="42" t="s">
        <v>93</v>
      </c>
      <c r="C28" s="26">
        <v>764.6</v>
      </c>
      <c r="D28" s="26">
        <v>1856.3</v>
      </c>
      <c r="E28" s="36">
        <v>2698.1</v>
      </c>
      <c r="F28" s="49">
        <v>1135.5999999999999</v>
      </c>
      <c r="G28" s="60">
        <f t="shared" si="5"/>
        <v>61.175456553358828</v>
      </c>
      <c r="H28" s="61">
        <f t="shared" si="6"/>
        <v>42.088877358140913</v>
      </c>
      <c r="I28" s="60">
        <f t="shared" si="7"/>
        <v>148.52210306042372</v>
      </c>
    </row>
    <row r="29" spans="1:9" ht="30">
      <c r="A29" s="22"/>
      <c r="B29" s="42" t="s">
        <v>94</v>
      </c>
      <c r="C29" s="26">
        <v>28.6</v>
      </c>
      <c r="D29" s="26">
        <v>50</v>
      </c>
      <c r="E29" s="36">
        <v>50</v>
      </c>
      <c r="F29" s="49">
        <v>50</v>
      </c>
      <c r="G29" s="60">
        <f t="shared" si="5"/>
        <v>100</v>
      </c>
      <c r="H29" s="61">
        <f t="shared" si="6"/>
        <v>100</v>
      </c>
      <c r="I29" s="60">
        <f t="shared" si="7"/>
        <v>174.8251748251748</v>
      </c>
    </row>
    <row r="30" spans="1:9" ht="30">
      <c r="A30" s="23"/>
      <c r="B30" s="42" t="s">
        <v>258</v>
      </c>
      <c r="C30" s="26">
        <v>206.4</v>
      </c>
      <c r="D30" s="26">
        <v>372.6</v>
      </c>
      <c r="E30" s="36">
        <v>372.6</v>
      </c>
      <c r="F30" s="49">
        <v>209.3</v>
      </c>
      <c r="G30" s="60">
        <f t="shared" si="5"/>
        <v>56.172839506172835</v>
      </c>
      <c r="H30" s="61">
        <f t="shared" si="6"/>
        <v>56.172839506172835</v>
      </c>
      <c r="I30" s="60">
        <f t="shared" si="7"/>
        <v>101.40503875968993</v>
      </c>
    </row>
    <row r="31" spans="1:9" ht="30">
      <c r="A31" s="23"/>
      <c r="B31" s="42" t="s">
        <v>95</v>
      </c>
      <c r="C31" s="26">
        <v>14.2</v>
      </c>
      <c r="D31" s="26">
        <v>100</v>
      </c>
      <c r="E31" s="36">
        <v>100</v>
      </c>
      <c r="F31" s="49">
        <v>11.5</v>
      </c>
      <c r="G31" s="60">
        <f t="shared" si="5"/>
        <v>11.5</v>
      </c>
      <c r="H31" s="61">
        <f t="shared" si="6"/>
        <v>11.5</v>
      </c>
      <c r="I31" s="60">
        <f t="shared" si="7"/>
        <v>80.985915492957744</v>
      </c>
    </row>
    <row r="32" spans="1:9" ht="42.75" customHeight="1">
      <c r="A32" s="23"/>
      <c r="B32" s="42" t="s">
        <v>96</v>
      </c>
      <c r="C32" s="26">
        <v>130</v>
      </c>
      <c r="D32" s="26">
        <v>138</v>
      </c>
      <c r="E32" s="36">
        <v>123.5</v>
      </c>
      <c r="F32" s="49">
        <v>123.5</v>
      </c>
      <c r="G32" s="60">
        <f t="shared" si="5"/>
        <v>89.492753623188406</v>
      </c>
      <c r="H32" s="61">
        <f t="shared" si="6"/>
        <v>100</v>
      </c>
      <c r="I32" s="60">
        <f t="shared" si="7"/>
        <v>95</v>
      </c>
    </row>
    <row r="33" spans="1:9" ht="31.5">
      <c r="A33" s="23"/>
      <c r="B33" s="42" t="s">
        <v>98</v>
      </c>
      <c r="C33" s="26">
        <v>5</v>
      </c>
      <c r="D33" s="26">
        <v>100</v>
      </c>
      <c r="E33" s="36">
        <v>100</v>
      </c>
      <c r="F33" s="49">
        <v>25</v>
      </c>
      <c r="G33" s="60">
        <f t="shared" si="5"/>
        <v>25</v>
      </c>
      <c r="H33" s="61">
        <f t="shared" si="6"/>
        <v>25</v>
      </c>
      <c r="I33" s="60" t="s">
        <v>297</v>
      </c>
    </row>
    <row r="34" spans="1:9" ht="45">
      <c r="A34" s="23"/>
      <c r="B34" s="42" t="s">
        <v>97</v>
      </c>
      <c r="C34" s="26">
        <v>99.5</v>
      </c>
      <c r="D34" s="26">
        <v>0</v>
      </c>
      <c r="E34" s="36">
        <v>0</v>
      </c>
      <c r="F34" s="49">
        <v>0</v>
      </c>
      <c r="G34" s="60" t="s">
        <v>214</v>
      </c>
      <c r="H34" s="61" t="s">
        <v>214</v>
      </c>
      <c r="I34" s="60">
        <f t="shared" si="7"/>
        <v>0</v>
      </c>
    </row>
    <row r="35" spans="1:9" ht="30.75" customHeight="1">
      <c r="A35" s="23"/>
      <c r="B35" s="42" t="s">
        <v>250</v>
      </c>
      <c r="C35" s="26">
        <v>651.1</v>
      </c>
      <c r="D35" s="26">
        <v>4800</v>
      </c>
      <c r="E35" s="36">
        <v>1858.4</v>
      </c>
      <c r="F35" s="49">
        <v>1244.7</v>
      </c>
      <c r="G35" s="60">
        <f t="shared" si="5"/>
        <v>25.931249999999999</v>
      </c>
      <c r="H35" s="61">
        <f t="shared" si="6"/>
        <v>66.976969436074043</v>
      </c>
      <c r="I35" s="60">
        <f t="shared" si="7"/>
        <v>191.16879127630165</v>
      </c>
    </row>
    <row r="36" spans="1:9" ht="30.75" customHeight="1">
      <c r="A36" s="23"/>
      <c r="B36" s="42" t="s">
        <v>256</v>
      </c>
      <c r="C36" s="26">
        <v>0</v>
      </c>
      <c r="D36" s="26">
        <v>0</v>
      </c>
      <c r="E36" s="36">
        <v>310</v>
      </c>
      <c r="F36" s="49">
        <v>0</v>
      </c>
      <c r="G36" s="60" t="s">
        <v>214</v>
      </c>
      <c r="H36" s="61">
        <f t="shared" si="6"/>
        <v>0</v>
      </c>
      <c r="I36" s="60" t="s">
        <v>214</v>
      </c>
    </row>
    <row r="37" spans="1:9" ht="15.75">
      <c r="A37" s="23"/>
      <c r="B37" s="42" t="s">
        <v>224</v>
      </c>
      <c r="C37" s="26">
        <v>0</v>
      </c>
      <c r="D37" s="26">
        <v>0</v>
      </c>
      <c r="E37" s="36">
        <v>3518.1</v>
      </c>
      <c r="F37" s="49">
        <v>3433.5</v>
      </c>
      <c r="G37" s="60" t="s">
        <v>214</v>
      </c>
      <c r="H37" s="61">
        <f t="shared" si="6"/>
        <v>97.595292913788697</v>
      </c>
      <c r="I37" s="60" t="s">
        <v>214</v>
      </c>
    </row>
    <row r="38" spans="1:9" ht="45">
      <c r="A38" s="23"/>
      <c r="B38" s="42" t="s">
        <v>226</v>
      </c>
      <c r="C38" s="26">
        <v>0</v>
      </c>
      <c r="D38" s="26">
        <v>15842.3</v>
      </c>
      <c r="E38" s="36">
        <v>16499.599999999999</v>
      </c>
      <c r="F38" s="49">
        <v>12347.3</v>
      </c>
      <c r="G38" s="60">
        <f t="shared" si="5"/>
        <v>77.938809390050693</v>
      </c>
      <c r="H38" s="61">
        <f t="shared" si="6"/>
        <v>74.833935368130128</v>
      </c>
      <c r="I38" s="60" t="s">
        <v>214</v>
      </c>
    </row>
    <row r="39" spans="1:9" ht="45">
      <c r="A39" s="23"/>
      <c r="B39" s="42" t="s">
        <v>225</v>
      </c>
      <c r="C39" s="26">
        <v>0</v>
      </c>
      <c r="D39" s="26">
        <v>0</v>
      </c>
      <c r="E39" s="36">
        <v>11503.6</v>
      </c>
      <c r="F39" s="49">
        <v>5927.8</v>
      </c>
      <c r="G39" s="60" t="s">
        <v>214</v>
      </c>
      <c r="H39" s="61">
        <f t="shared" si="6"/>
        <v>51.529955839910983</v>
      </c>
      <c r="I39" s="60" t="s">
        <v>214</v>
      </c>
    </row>
    <row r="40" spans="1:9" ht="28.5" customHeight="1">
      <c r="A40" s="23"/>
      <c r="B40" s="42" t="s">
        <v>100</v>
      </c>
      <c r="C40" s="26">
        <v>1107.7</v>
      </c>
      <c r="D40" s="26">
        <v>811</v>
      </c>
      <c r="E40" s="36">
        <v>1039.3</v>
      </c>
      <c r="F40" s="49">
        <v>626.6</v>
      </c>
      <c r="G40" s="60">
        <f t="shared" si="5"/>
        <v>77.262638717632555</v>
      </c>
      <c r="H40" s="61">
        <f t="shared" si="6"/>
        <v>60.290580198210343</v>
      </c>
      <c r="I40" s="60">
        <f t="shared" si="7"/>
        <v>56.567662724564414</v>
      </c>
    </row>
    <row r="41" spans="1:9" s="32" customFormat="1" ht="31.5" customHeight="1">
      <c r="A41" s="31" t="s">
        <v>188</v>
      </c>
      <c r="B41" s="44" t="s">
        <v>101</v>
      </c>
      <c r="C41" s="33">
        <f>C42+C44+C46+C52</f>
        <v>80994.2</v>
      </c>
      <c r="D41" s="33">
        <f>D42+D44+D46+D52</f>
        <v>134604.79999999999</v>
      </c>
      <c r="E41" s="33">
        <f>E42+E44+E46+E52</f>
        <v>169907.20000000001</v>
      </c>
      <c r="F41" s="33">
        <f>F42+F44+F46+F52</f>
        <v>104169</v>
      </c>
      <c r="G41" s="51">
        <f t="shared" si="5"/>
        <v>77.38877068276912</v>
      </c>
      <c r="H41" s="52">
        <f t="shared" si="6"/>
        <v>61.309350045201136</v>
      </c>
      <c r="I41" s="51">
        <f t="shared" si="7"/>
        <v>128.61291302340169</v>
      </c>
    </row>
    <row r="42" spans="1:9" ht="29.25" customHeight="1">
      <c r="A42" s="23" t="s">
        <v>189</v>
      </c>
      <c r="B42" s="38" t="s">
        <v>102</v>
      </c>
      <c r="C42" s="13">
        <f>C43</f>
        <v>70.900000000000006</v>
      </c>
      <c r="D42" s="13">
        <f t="shared" ref="D42:F42" si="13">D43</f>
        <v>150</v>
      </c>
      <c r="E42" s="13">
        <f t="shared" si="13"/>
        <v>150</v>
      </c>
      <c r="F42" s="13">
        <f t="shared" si="13"/>
        <v>145.19999999999999</v>
      </c>
      <c r="G42" s="51">
        <f t="shared" si="5"/>
        <v>96.8</v>
      </c>
      <c r="H42" s="52">
        <f t="shared" si="6"/>
        <v>96.8</v>
      </c>
      <c r="I42" s="51">
        <f t="shared" si="7"/>
        <v>204.7954866008462</v>
      </c>
    </row>
    <row r="43" spans="1:9" ht="32.25" customHeight="1">
      <c r="A43" s="23"/>
      <c r="B43" s="42" t="s">
        <v>257</v>
      </c>
      <c r="C43" s="26">
        <v>70.900000000000006</v>
      </c>
      <c r="D43" s="26">
        <v>150</v>
      </c>
      <c r="E43" s="26">
        <v>150</v>
      </c>
      <c r="F43" s="26">
        <v>145.19999999999999</v>
      </c>
      <c r="G43" s="60">
        <f t="shared" si="5"/>
        <v>96.8</v>
      </c>
      <c r="H43" s="61">
        <f t="shared" si="6"/>
        <v>96.8</v>
      </c>
      <c r="I43" s="60" t="s">
        <v>298</v>
      </c>
    </row>
    <row r="44" spans="1:9" ht="27" customHeight="1">
      <c r="A44" s="23" t="s">
        <v>190</v>
      </c>
      <c r="B44" s="38" t="s">
        <v>103</v>
      </c>
      <c r="C44" s="13">
        <f>C45</f>
        <v>59.1</v>
      </c>
      <c r="D44" s="13">
        <f t="shared" ref="D44:F44" si="14">D45</f>
        <v>220</v>
      </c>
      <c r="E44" s="13">
        <f t="shared" si="14"/>
        <v>50</v>
      </c>
      <c r="F44" s="13">
        <f t="shared" si="14"/>
        <v>0.2</v>
      </c>
      <c r="G44" s="51">
        <f t="shared" si="5"/>
        <v>9.0909090909090912E-2</v>
      </c>
      <c r="H44" s="52">
        <f t="shared" si="6"/>
        <v>0.4</v>
      </c>
      <c r="I44" s="51">
        <f t="shared" si="7"/>
        <v>0.33840947546531308</v>
      </c>
    </row>
    <row r="45" spans="1:9" ht="56.25" customHeight="1">
      <c r="A45" s="23"/>
      <c r="B45" s="42" t="s">
        <v>104</v>
      </c>
      <c r="C45" s="26">
        <v>59.1</v>
      </c>
      <c r="D45" s="26">
        <v>220</v>
      </c>
      <c r="E45" s="26">
        <v>50</v>
      </c>
      <c r="F45" s="26">
        <v>0.2</v>
      </c>
      <c r="G45" s="60">
        <f t="shared" si="5"/>
        <v>9.0909090909090912E-2</v>
      </c>
      <c r="H45" s="61">
        <f t="shared" si="6"/>
        <v>0.4</v>
      </c>
      <c r="I45" s="60">
        <f t="shared" si="7"/>
        <v>0.33840947546531308</v>
      </c>
    </row>
    <row r="46" spans="1:9" ht="30" customHeight="1">
      <c r="A46" s="23" t="s">
        <v>191</v>
      </c>
      <c r="B46" s="38" t="s">
        <v>105</v>
      </c>
      <c r="C46" s="13">
        <f>SUM(C47:C51)</f>
        <v>80665.2</v>
      </c>
      <c r="D46" s="13">
        <f t="shared" ref="D46:F46" si="15">SUM(D47:D51)</f>
        <v>133824.79999999999</v>
      </c>
      <c r="E46" s="13">
        <f t="shared" si="15"/>
        <v>162290.5</v>
      </c>
      <c r="F46" s="13">
        <f t="shared" si="15"/>
        <v>102517.1</v>
      </c>
      <c r="G46" s="51">
        <f t="shared" si="5"/>
        <v>76.605457284449528</v>
      </c>
      <c r="H46" s="52">
        <f t="shared" si="6"/>
        <v>63.168885424593554</v>
      </c>
      <c r="I46" s="51">
        <f t="shared" si="7"/>
        <v>127.08962477003716</v>
      </c>
    </row>
    <row r="47" spans="1:9" ht="45" customHeight="1">
      <c r="A47" s="23"/>
      <c r="B47" s="42" t="s">
        <v>259</v>
      </c>
      <c r="C47" s="26">
        <v>78875.7</v>
      </c>
      <c r="D47" s="26">
        <v>116309</v>
      </c>
      <c r="E47" s="26">
        <v>140299.29999999999</v>
      </c>
      <c r="F47" s="26">
        <v>91610.8</v>
      </c>
      <c r="G47" s="60">
        <f t="shared" si="5"/>
        <v>78.765013885425901</v>
      </c>
      <c r="H47" s="61">
        <f t="shared" si="6"/>
        <v>65.296690717630099</v>
      </c>
      <c r="I47" s="60">
        <f t="shared" si="7"/>
        <v>116.14578380920868</v>
      </c>
    </row>
    <row r="48" spans="1:9" ht="31.5">
      <c r="A48" s="23"/>
      <c r="B48" s="42" t="s">
        <v>106</v>
      </c>
      <c r="C48" s="26">
        <v>939.5</v>
      </c>
      <c r="D48" s="26">
        <v>16615.8</v>
      </c>
      <c r="E48" s="26">
        <v>21116.2</v>
      </c>
      <c r="F48" s="26">
        <v>10271.299999999999</v>
      </c>
      <c r="G48" s="60">
        <f t="shared" si="5"/>
        <v>61.816463847663059</v>
      </c>
      <c r="H48" s="61">
        <f t="shared" si="6"/>
        <v>48.641801081634</v>
      </c>
      <c r="I48" s="60" t="s">
        <v>289</v>
      </c>
    </row>
    <row r="49" spans="1:9" ht="45">
      <c r="A49" s="23"/>
      <c r="B49" s="42" t="s">
        <v>107</v>
      </c>
      <c r="C49" s="26">
        <v>20</v>
      </c>
      <c r="D49" s="26">
        <v>0</v>
      </c>
      <c r="E49" s="26">
        <v>0</v>
      </c>
      <c r="F49" s="26">
        <v>0</v>
      </c>
      <c r="G49" s="60" t="s">
        <v>214</v>
      </c>
      <c r="H49" s="61" t="s">
        <v>214</v>
      </c>
      <c r="I49" s="60">
        <f t="shared" si="7"/>
        <v>0</v>
      </c>
    </row>
    <row r="50" spans="1:9" ht="28.5" customHeight="1">
      <c r="A50" s="22"/>
      <c r="B50" s="42" t="s">
        <v>248</v>
      </c>
      <c r="C50" s="26">
        <v>540</v>
      </c>
      <c r="D50" s="26">
        <v>900</v>
      </c>
      <c r="E50" s="26">
        <v>780</v>
      </c>
      <c r="F50" s="26">
        <v>540</v>
      </c>
      <c r="G50" s="60">
        <f t="shared" si="5"/>
        <v>60</v>
      </c>
      <c r="H50" s="61">
        <f t="shared" si="6"/>
        <v>69.230769230769226</v>
      </c>
      <c r="I50" s="60">
        <f t="shared" si="7"/>
        <v>100</v>
      </c>
    </row>
    <row r="51" spans="1:9" ht="30.75" customHeight="1">
      <c r="A51" s="22"/>
      <c r="B51" s="42" t="s">
        <v>99</v>
      </c>
      <c r="C51" s="26">
        <v>290</v>
      </c>
      <c r="D51" s="26">
        <v>0</v>
      </c>
      <c r="E51" s="26">
        <v>95</v>
      </c>
      <c r="F51" s="26">
        <v>95</v>
      </c>
      <c r="G51" s="60" t="s">
        <v>214</v>
      </c>
      <c r="H51" s="61">
        <f t="shared" si="6"/>
        <v>100</v>
      </c>
      <c r="I51" s="60">
        <f t="shared" si="7"/>
        <v>32.758620689655174</v>
      </c>
    </row>
    <row r="52" spans="1:9" ht="30.75" customHeight="1">
      <c r="A52" s="23" t="s">
        <v>192</v>
      </c>
      <c r="B52" s="38" t="s">
        <v>108</v>
      </c>
      <c r="C52" s="13">
        <f>SUM(C53:C60)</f>
        <v>199</v>
      </c>
      <c r="D52" s="13">
        <f t="shared" ref="D52:F52" si="16">SUM(D53:D60)</f>
        <v>410</v>
      </c>
      <c r="E52" s="13">
        <f>SUM(E53:E60)</f>
        <v>7416.7</v>
      </c>
      <c r="F52" s="13">
        <f t="shared" si="16"/>
        <v>1506.5</v>
      </c>
      <c r="G52" s="51">
        <f t="shared" si="5"/>
        <v>367.4390243902439</v>
      </c>
      <c r="H52" s="52">
        <f t="shared" si="6"/>
        <v>20.312268259468496</v>
      </c>
      <c r="I52" s="51" t="s">
        <v>299</v>
      </c>
    </row>
    <row r="53" spans="1:9" ht="15" customHeight="1">
      <c r="A53" s="23"/>
      <c r="B53" s="42" t="s">
        <v>109</v>
      </c>
      <c r="C53" s="26">
        <v>179</v>
      </c>
      <c r="D53" s="26">
        <v>350</v>
      </c>
      <c r="E53" s="26">
        <v>1250</v>
      </c>
      <c r="F53" s="26">
        <v>36.5</v>
      </c>
      <c r="G53" s="60">
        <f t="shared" si="5"/>
        <v>10.428571428571429</v>
      </c>
      <c r="H53" s="61">
        <f t="shared" si="6"/>
        <v>2.92</v>
      </c>
      <c r="I53" s="60">
        <f t="shared" si="7"/>
        <v>20.391061452513966</v>
      </c>
    </row>
    <row r="54" spans="1:9" ht="31.5" customHeight="1">
      <c r="A54" s="23"/>
      <c r="B54" s="42" t="s">
        <v>227</v>
      </c>
      <c r="C54" s="26">
        <v>0</v>
      </c>
      <c r="D54" s="26">
        <v>0</v>
      </c>
      <c r="E54" s="26">
        <v>1200</v>
      </c>
      <c r="F54" s="26">
        <v>500</v>
      </c>
      <c r="G54" s="60" t="s">
        <v>214</v>
      </c>
      <c r="H54" s="61">
        <f t="shared" si="6"/>
        <v>41.666666666666671</v>
      </c>
      <c r="I54" s="60" t="s">
        <v>214</v>
      </c>
    </row>
    <row r="55" spans="1:9" ht="17.25" customHeight="1">
      <c r="A55" s="23"/>
      <c r="B55" s="42" t="s">
        <v>245</v>
      </c>
      <c r="C55" s="26">
        <v>0</v>
      </c>
      <c r="D55" s="26">
        <v>0</v>
      </c>
      <c r="E55" s="26">
        <v>50</v>
      </c>
      <c r="F55" s="26">
        <v>50</v>
      </c>
      <c r="G55" s="60" t="s">
        <v>214</v>
      </c>
      <c r="H55" s="61">
        <f t="shared" si="6"/>
        <v>100</v>
      </c>
      <c r="I55" s="60" t="s">
        <v>214</v>
      </c>
    </row>
    <row r="56" spans="1:9" ht="29.25" customHeight="1">
      <c r="A56" s="23"/>
      <c r="B56" s="42" t="s">
        <v>246</v>
      </c>
      <c r="C56" s="26">
        <v>0</v>
      </c>
      <c r="D56" s="26">
        <v>0</v>
      </c>
      <c r="E56" s="26">
        <v>1200</v>
      </c>
      <c r="F56" s="26">
        <v>900</v>
      </c>
      <c r="G56" s="60" t="s">
        <v>214</v>
      </c>
      <c r="H56" s="61">
        <f t="shared" si="6"/>
        <v>75</v>
      </c>
      <c r="I56" s="60" t="s">
        <v>214</v>
      </c>
    </row>
    <row r="57" spans="1:9" ht="29.25" customHeight="1">
      <c r="A57" s="23"/>
      <c r="B57" s="42" t="s">
        <v>280</v>
      </c>
      <c r="C57" s="26">
        <v>0</v>
      </c>
      <c r="D57" s="26">
        <v>0</v>
      </c>
      <c r="E57" s="26">
        <v>3500</v>
      </c>
      <c r="F57" s="26">
        <v>0</v>
      </c>
      <c r="G57" s="60" t="s">
        <v>214</v>
      </c>
      <c r="H57" s="61">
        <f t="shared" si="6"/>
        <v>0</v>
      </c>
      <c r="I57" s="60" t="s">
        <v>214</v>
      </c>
    </row>
    <row r="58" spans="1:9" ht="45.75" customHeight="1">
      <c r="A58" s="23"/>
      <c r="B58" s="42" t="s">
        <v>259</v>
      </c>
      <c r="C58" s="26">
        <v>0</v>
      </c>
      <c r="D58" s="26">
        <v>0</v>
      </c>
      <c r="E58" s="26">
        <v>114</v>
      </c>
      <c r="F58" s="26">
        <v>0</v>
      </c>
      <c r="G58" s="60" t="s">
        <v>214</v>
      </c>
      <c r="H58" s="61">
        <f t="shared" si="6"/>
        <v>0</v>
      </c>
      <c r="I58" s="60" t="s">
        <v>214</v>
      </c>
    </row>
    <row r="59" spans="1:9" ht="33.75" customHeight="1">
      <c r="A59" s="23"/>
      <c r="B59" s="42" t="s">
        <v>106</v>
      </c>
      <c r="C59" s="26">
        <v>0</v>
      </c>
      <c r="D59" s="26">
        <v>0</v>
      </c>
      <c r="E59" s="26">
        <v>42.7</v>
      </c>
      <c r="F59" s="26">
        <v>0</v>
      </c>
      <c r="G59" s="60" t="s">
        <v>214</v>
      </c>
      <c r="H59" s="61">
        <f t="shared" si="6"/>
        <v>0</v>
      </c>
      <c r="I59" s="60" t="s">
        <v>214</v>
      </c>
    </row>
    <row r="60" spans="1:9" ht="30">
      <c r="A60" s="23"/>
      <c r="B60" s="42" t="s">
        <v>110</v>
      </c>
      <c r="C60" s="26">
        <v>20</v>
      </c>
      <c r="D60" s="26">
        <v>60</v>
      </c>
      <c r="E60" s="26">
        <v>60</v>
      </c>
      <c r="F60" s="26">
        <v>20</v>
      </c>
      <c r="G60" s="60">
        <f t="shared" si="5"/>
        <v>33.333333333333329</v>
      </c>
      <c r="H60" s="61">
        <f t="shared" si="6"/>
        <v>33.333333333333329</v>
      </c>
      <c r="I60" s="60">
        <f t="shared" si="7"/>
        <v>100</v>
      </c>
    </row>
    <row r="61" spans="1:9" s="32" customFormat="1" ht="15.75">
      <c r="A61" s="31" t="s">
        <v>193</v>
      </c>
      <c r="B61" s="44" t="s">
        <v>111</v>
      </c>
      <c r="C61" s="33">
        <f>C62+C67+C74+C82</f>
        <v>110905.4</v>
      </c>
      <c r="D61" s="33">
        <f>D62+D67+D74+D82</f>
        <v>59764.3</v>
      </c>
      <c r="E61" s="33">
        <f>E62+E67+E74+E82</f>
        <v>62914.700000000004</v>
      </c>
      <c r="F61" s="33">
        <f>F62+F67+F74+F82</f>
        <v>47391.7</v>
      </c>
      <c r="G61" s="51">
        <f t="shared" si="5"/>
        <v>79.297674364127062</v>
      </c>
      <c r="H61" s="52">
        <f t="shared" si="6"/>
        <v>75.326910880922895</v>
      </c>
      <c r="I61" s="51">
        <f t="shared" si="7"/>
        <v>42.731643364525077</v>
      </c>
    </row>
    <row r="62" spans="1:9" ht="15.75">
      <c r="A62" s="23" t="s">
        <v>194</v>
      </c>
      <c r="B62" s="38" t="s">
        <v>112</v>
      </c>
      <c r="C62" s="13">
        <f>SUM(C63:C66)</f>
        <v>11349.7</v>
      </c>
      <c r="D62" s="13">
        <f t="shared" ref="D62:F62" si="17">SUM(D63:D66)</f>
        <v>2268</v>
      </c>
      <c r="E62" s="13">
        <f t="shared" si="17"/>
        <v>2678.9</v>
      </c>
      <c r="F62" s="13">
        <f t="shared" si="17"/>
        <v>1856.3</v>
      </c>
      <c r="G62" s="51">
        <f t="shared" si="5"/>
        <v>81.847442680776012</v>
      </c>
      <c r="H62" s="52">
        <f t="shared" si="6"/>
        <v>69.29336668035387</v>
      </c>
      <c r="I62" s="51">
        <f t="shared" si="7"/>
        <v>16.355498383217178</v>
      </c>
    </row>
    <row r="63" spans="1:9" ht="41.25" customHeight="1">
      <c r="A63" s="23"/>
      <c r="B63" s="42" t="s">
        <v>113</v>
      </c>
      <c r="C63" s="26">
        <v>9998.6</v>
      </c>
      <c r="D63" s="26">
        <v>0</v>
      </c>
      <c r="E63" s="26">
        <v>0</v>
      </c>
      <c r="F63" s="26">
        <v>0</v>
      </c>
      <c r="G63" s="60" t="s">
        <v>214</v>
      </c>
      <c r="H63" s="61" t="s">
        <v>214</v>
      </c>
      <c r="I63" s="60">
        <f t="shared" si="7"/>
        <v>0</v>
      </c>
    </row>
    <row r="64" spans="1:9" ht="15" customHeight="1">
      <c r="A64" s="23"/>
      <c r="B64" s="42" t="s">
        <v>218</v>
      </c>
      <c r="C64" s="26">
        <v>1211.0999999999999</v>
      </c>
      <c r="D64" s="26">
        <v>1918</v>
      </c>
      <c r="E64" s="26">
        <v>2377</v>
      </c>
      <c r="F64" s="26">
        <v>1556.3</v>
      </c>
      <c r="G64" s="60">
        <f t="shared" si="5"/>
        <v>81.141814389989577</v>
      </c>
      <c r="H64" s="61">
        <f t="shared" si="6"/>
        <v>65.473285654185943</v>
      </c>
      <c r="I64" s="60">
        <f t="shared" si="7"/>
        <v>128.50301378911732</v>
      </c>
    </row>
    <row r="65" spans="1:9" ht="28.5" customHeight="1">
      <c r="A65" s="23"/>
      <c r="B65" s="42" t="s">
        <v>243</v>
      </c>
      <c r="C65" s="26">
        <v>140</v>
      </c>
      <c r="D65" s="26">
        <v>0</v>
      </c>
      <c r="E65" s="26">
        <v>0</v>
      </c>
      <c r="F65" s="26">
        <v>0</v>
      </c>
      <c r="G65" s="60" t="s">
        <v>214</v>
      </c>
      <c r="H65" s="61" t="s">
        <v>214</v>
      </c>
      <c r="I65" s="60">
        <f t="shared" si="7"/>
        <v>0</v>
      </c>
    </row>
    <row r="66" spans="1:9" ht="15.75">
      <c r="A66" s="23"/>
      <c r="B66" s="42" t="s">
        <v>228</v>
      </c>
      <c r="C66" s="26">
        <v>0</v>
      </c>
      <c r="D66" s="26">
        <v>350</v>
      </c>
      <c r="E66" s="26">
        <v>301.89999999999998</v>
      </c>
      <c r="F66" s="26">
        <v>300</v>
      </c>
      <c r="G66" s="60">
        <f t="shared" si="5"/>
        <v>85.714285714285708</v>
      </c>
      <c r="H66" s="61">
        <f t="shared" si="6"/>
        <v>99.370652533951642</v>
      </c>
      <c r="I66" s="60" t="s">
        <v>214</v>
      </c>
    </row>
    <row r="67" spans="1:9" ht="15.75">
      <c r="A67" s="23" t="s">
        <v>195</v>
      </c>
      <c r="B67" s="38" t="s">
        <v>114</v>
      </c>
      <c r="C67" s="13">
        <f>SUM(C68:C73)</f>
        <v>1681.8</v>
      </c>
      <c r="D67" s="13">
        <f t="shared" ref="D67:F67" si="18">SUM(D68:D73)</f>
        <v>6486.5</v>
      </c>
      <c r="E67" s="13">
        <f t="shared" si="18"/>
        <v>4782.5</v>
      </c>
      <c r="F67" s="13">
        <f t="shared" si="18"/>
        <v>800.6</v>
      </c>
      <c r="G67" s="51">
        <f t="shared" si="5"/>
        <v>12.342557619671627</v>
      </c>
      <c r="H67" s="52">
        <f t="shared" si="6"/>
        <v>16.740198640878202</v>
      </c>
      <c r="I67" s="51">
        <f t="shared" si="7"/>
        <v>47.603757878463554</v>
      </c>
    </row>
    <row r="68" spans="1:9" ht="30">
      <c r="A68" s="23"/>
      <c r="B68" s="42" t="s">
        <v>115</v>
      </c>
      <c r="C68" s="26">
        <v>603.79999999999995</v>
      </c>
      <c r="D68" s="26">
        <v>850</v>
      </c>
      <c r="E68" s="26">
        <v>850</v>
      </c>
      <c r="F68" s="26">
        <v>722.4</v>
      </c>
      <c r="G68" s="60">
        <f t="shared" si="5"/>
        <v>84.988235294117644</v>
      </c>
      <c r="H68" s="61">
        <f t="shared" si="6"/>
        <v>84.988235294117644</v>
      </c>
      <c r="I68" s="60">
        <f t="shared" si="7"/>
        <v>119.64226565087779</v>
      </c>
    </row>
    <row r="69" spans="1:9" ht="60" hidden="1">
      <c r="A69" s="23"/>
      <c r="B69" s="42" t="s">
        <v>215</v>
      </c>
      <c r="C69" s="26">
        <v>0</v>
      </c>
      <c r="D69" s="26">
        <v>0</v>
      </c>
      <c r="E69" s="26">
        <v>0</v>
      </c>
      <c r="F69" s="26">
        <v>0</v>
      </c>
      <c r="G69" s="60" t="s">
        <v>214</v>
      </c>
      <c r="H69" s="61" t="s">
        <v>214</v>
      </c>
      <c r="I69" s="60" t="s">
        <v>214</v>
      </c>
    </row>
    <row r="70" spans="1:9" ht="88.5" hidden="1" customHeight="1">
      <c r="A70" s="23"/>
      <c r="B70" s="42" t="s">
        <v>116</v>
      </c>
      <c r="C70" s="26">
        <v>0</v>
      </c>
      <c r="D70" s="26">
        <v>0</v>
      </c>
      <c r="E70" s="26">
        <v>0</v>
      </c>
      <c r="F70" s="26">
        <v>0</v>
      </c>
      <c r="G70" s="60" t="s">
        <v>214</v>
      </c>
      <c r="H70" s="61" t="s">
        <v>214</v>
      </c>
      <c r="I70" s="60" t="s">
        <v>214</v>
      </c>
    </row>
    <row r="71" spans="1:9" ht="30.75" customHeight="1">
      <c r="A71" s="23"/>
      <c r="B71" s="42" t="s">
        <v>250</v>
      </c>
      <c r="C71" s="26">
        <v>0</v>
      </c>
      <c r="D71" s="26">
        <v>0</v>
      </c>
      <c r="E71" s="26">
        <v>75</v>
      </c>
      <c r="F71" s="26">
        <v>75</v>
      </c>
      <c r="G71" s="60" t="s">
        <v>214</v>
      </c>
      <c r="H71" s="61">
        <f t="shared" si="6"/>
        <v>100</v>
      </c>
      <c r="I71" s="60" t="s">
        <v>214</v>
      </c>
    </row>
    <row r="72" spans="1:9" ht="45.75" customHeight="1">
      <c r="A72" s="23"/>
      <c r="B72" s="42" t="s">
        <v>97</v>
      </c>
      <c r="C72" s="26">
        <v>1033</v>
      </c>
      <c r="D72" s="26">
        <v>5486.5</v>
      </c>
      <c r="E72" s="26">
        <v>3857.5</v>
      </c>
      <c r="F72" s="26">
        <v>3.2</v>
      </c>
      <c r="G72" s="60">
        <f t="shared" si="5"/>
        <v>5.8324979495124406E-2</v>
      </c>
      <c r="H72" s="61">
        <f t="shared" si="6"/>
        <v>8.2955281918340909E-2</v>
      </c>
      <c r="I72" s="60">
        <f t="shared" si="7"/>
        <v>0.3097773475314618</v>
      </c>
    </row>
    <row r="73" spans="1:9" ht="42.75" customHeight="1">
      <c r="A73" s="23"/>
      <c r="B73" s="42" t="s">
        <v>117</v>
      </c>
      <c r="C73" s="26">
        <v>45</v>
      </c>
      <c r="D73" s="26">
        <v>150</v>
      </c>
      <c r="E73" s="26">
        <v>0</v>
      </c>
      <c r="F73" s="26">
        <v>0</v>
      </c>
      <c r="G73" s="60">
        <f t="shared" si="5"/>
        <v>0</v>
      </c>
      <c r="H73" s="61" t="s">
        <v>214</v>
      </c>
      <c r="I73" s="60">
        <f t="shared" si="7"/>
        <v>0</v>
      </c>
    </row>
    <row r="74" spans="1:9" ht="15.75">
      <c r="A74" s="23" t="s">
        <v>196</v>
      </c>
      <c r="B74" s="38" t="s">
        <v>118</v>
      </c>
      <c r="C74" s="13">
        <f>SUM(C75:C81)</f>
        <v>23497.5</v>
      </c>
      <c r="D74" s="13">
        <f t="shared" ref="D74:E74" si="19">SUM(D75:D81)</f>
        <v>44880.5</v>
      </c>
      <c r="E74" s="13">
        <f t="shared" si="19"/>
        <v>47907</v>
      </c>
      <c r="F74" s="13">
        <f>SUM(F75:F81)</f>
        <v>38799.1</v>
      </c>
      <c r="G74" s="51">
        <f t="shared" ref="G74:G140" si="20">F74/D74*100</f>
        <v>86.449794454161605</v>
      </c>
      <c r="H74" s="52">
        <f t="shared" ref="H74:H140" si="21">F74/E74*100</f>
        <v>80.988373306614889</v>
      </c>
      <c r="I74" s="51">
        <f t="shared" ref="I74:I139" si="22">F74/C74*100</f>
        <v>165.12011916161293</v>
      </c>
    </row>
    <row r="75" spans="1:9" ht="30">
      <c r="A75" s="23"/>
      <c r="B75" s="42" t="s">
        <v>247</v>
      </c>
      <c r="C75" s="26">
        <v>9675.1</v>
      </c>
      <c r="D75" s="26">
        <v>11462</v>
      </c>
      <c r="E75" s="26">
        <v>12237.5</v>
      </c>
      <c r="F75" s="26">
        <v>10503.8</v>
      </c>
      <c r="G75" s="60">
        <f t="shared" si="20"/>
        <v>91.640202407956721</v>
      </c>
      <c r="H75" s="61">
        <f t="shared" si="21"/>
        <v>85.832890704800818</v>
      </c>
      <c r="I75" s="60">
        <f t="shared" si="22"/>
        <v>108.56528614691321</v>
      </c>
    </row>
    <row r="76" spans="1:9" ht="31.5" customHeight="1">
      <c r="A76" s="23"/>
      <c r="B76" s="42" t="s">
        <v>248</v>
      </c>
      <c r="C76" s="26">
        <v>9640.2999999999993</v>
      </c>
      <c r="D76" s="26">
        <v>16400</v>
      </c>
      <c r="E76" s="26">
        <v>17647.599999999999</v>
      </c>
      <c r="F76" s="26">
        <v>11645.5</v>
      </c>
      <c r="G76" s="60">
        <f t="shared" si="20"/>
        <v>71.009146341463421</v>
      </c>
      <c r="H76" s="61">
        <f t="shared" si="21"/>
        <v>65.989142999614685</v>
      </c>
      <c r="I76" s="60">
        <f t="shared" si="22"/>
        <v>120.80018256693256</v>
      </c>
    </row>
    <row r="77" spans="1:9" ht="31.5">
      <c r="A77" s="23"/>
      <c r="B77" s="42" t="s">
        <v>106</v>
      </c>
      <c r="C77" s="26">
        <v>3229</v>
      </c>
      <c r="D77" s="26">
        <v>17018.5</v>
      </c>
      <c r="E77" s="26">
        <v>17686.900000000001</v>
      </c>
      <c r="F77" s="26">
        <v>16514.8</v>
      </c>
      <c r="G77" s="60">
        <f t="shared" si="20"/>
        <v>97.040279695625344</v>
      </c>
      <c r="H77" s="61">
        <f t="shared" si="21"/>
        <v>93.373061418337855</v>
      </c>
      <c r="I77" s="60" t="s">
        <v>297</v>
      </c>
    </row>
    <row r="78" spans="1:9" ht="33.75" customHeight="1">
      <c r="A78" s="23"/>
      <c r="B78" s="42" t="s">
        <v>250</v>
      </c>
      <c r="C78" s="26">
        <v>90</v>
      </c>
      <c r="D78" s="26">
        <v>0</v>
      </c>
      <c r="E78" s="26">
        <v>235</v>
      </c>
      <c r="F78" s="26">
        <v>135</v>
      </c>
      <c r="G78" s="60" t="s">
        <v>214</v>
      </c>
      <c r="H78" s="61">
        <f t="shared" si="21"/>
        <v>57.446808510638306</v>
      </c>
      <c r="I78" s="60">
        <f t="shared" si="22"/>
        <v>150</v>
      </c>
    </row>
    <row r="79" spans="1:9" ht="33.75" customHeight="1">
      <c r="A79" s="23"/>
      <c r="B79" s="42" t="s">
        <v>249</v>
      </c>
      <c r="C79" s="26">
        <v>0</v>
      </c>
      <c r="D79" s="26">
        <v>0</v>
      </c>
      <c r="E79" s="26">
        <v>100</v>
      </c>
      <c r="F79" s="26">
        <v>0</v>
      </c>
      <c r="G79" s="60" t="s">
        <v>214</v>
      </c>
      <c r="H79" s="61">
        <f t="shared" si="21"/>
        <v>0</v>
      </c>
      <c r="I79" s="60" t="s">
        <v>214</v>
      </c>
    </row>
    <row r="80" spans="1:9" ht="30" customHeight="1">
      <c r="A80" s="23"/>
      <c r="B80" s="42" t="s">
        <v>223</v>
      </c>
      <c r="C80" s="26">
        <v>653.79999999999995</v>
      </c>
      <c r="D80" s="26">
        <v>0</v>
      </c>
      <c r="E80" s="26">
        <v>0</v>
      </c>
      <c r="F80" s="26">
        <v>0</v>
      </c>
      <c r="G80" s="60" t="s">
        <v>214</v>
      </c>
      <c r="H80" s="61" t="s">
        <v>214</v>
      </c>
      <c r="I80" s="60">
        <f t="shared" si="22"/>
        <v>0</v>
      </c>
    </row>
    <row r="81" spans="1:9" ht="60" customHeight="1">
      <c r="A81" s="23"/>
      <c r="B81" s="42" t="s">
        <v>119</v>
      </c>
      <c r="C81" s="26">
        <v>209.3</v>
      </c>
      <c r="D81" s="26">
        <v>0</v>
      </c>
      <c r="E81" s="26">
        <v>0</v>
      </c>
      <c r="F81" s="26">
        <v>0</v>
      </c>
      <c r="G81" s="60" t="s">
        <v>214</v>
      </c>
      <c r="H81" s="61" t="s">
        <v>214</v>
      </c>
      <c r="I81" s="60">
        <f t="shared" si="22"/>
        <v>0</v>
      </c>
    </row>
    <row r="82" spans="1:9" ht="15.75">
      <c r="A82" s="23" t="s">
        <v>212</v>
      </c>
      <c r="B82" s="38" t="s">
        <v>120</v>
      </c>
      <c r="C82" s="13">
        <f>SUM(C83:C85)</f>
        <v>74376.399999999994</v>
      </c>
      <c r="D82" s="13">
        <f t="shared" ref="D82:F82" si="23">SUM(D83:D85)</f>
        <v>6129.3</v>
      </c>
      <c r="E82" s="13">
        <f t="shared" si="23"/>
        <v>7546.3</v>
      </c>
      <c r="F82" s="13">
        <f t="shared" si="23"/>
        <v>5935.7</v>
      </c>
      <c r="G82" s="51">
        <f t="shared" si="20"/>
        <v>96.841401138792349</v>
      </c>
      <c r="H82" s="52">
        <f t="shared" si="21"/>
        <v>78.657090229648958</v>
      </c>
      <c r="I82" s="51">
        <f t="shared" si="22"/>
        <v>7.9806228857540837</v>
      </c>
    </row>
    <row r="83" spans="1:9" ht="31.5" customHeight="1">
      <c r="A83" s="23"/>
      <c r="B83" s="42" t="s">
        <v>121</v>
      </c>
      <c r="C83" s="26">
        <v>4648.2</v>
      </c>
      <c r="D83" s="26">
        <v>6129.3</v>
      </c>
      <c r="E83" s="26">
        <v>7446.5</v>
      </c>
      <c r="F83" s="26">
        <v>5835.9</v>
      </c>
      <c r="G83" s="60">
        <f t="shared" si="20"/>
        <v>95.213156477901222</v>
      </c>
      <c r="H83" s="61">
        <f t="shared" si="21"/>
        <v>78.3710468005103</v>
      </c>
      <c r="I83" s="60">
        <f t="shared" si="22"/>
        <v>125.55182651348909</v>
      </c>
    </row>
    <row r="84" spans="1:9" ht="81.75" customHeight="1">
      <c r="A84" s="23"/>
      <c r="B84" s="41" t="s">
        <v>217</v>
      </c>
      <c r="C84" s="26">
        <v>79.8</v>
      </c>
      <c r="D84" s="26">
        <v>0</v>
      </c>
      <c r="E84" s="26">
        <v>99.8</v>
      </c>
      <c r="F84" s="26">
        <v>99.8</v>
      </c>
      <c r="G84" s="60" t="s">
        <v>214</v>
      </c>
      <c r="H84" s="61">
        <f t="shared" si="21"/>
        <v>100</v>
      </c>
      <c r="I84" s="60">
        <f t="shared" si="22"/>
        <v>125.06265664160401</v>
      </c>
    </row>
    <row r="85" spans="1:9" ht="33.75" customHeight="1">
      <c r="A85" s="23"/>
      <c r="B85" s="42" t="s">
        <v>106</v>
      </c>
      <c r="C85" s="26">
        <v>69648.399999999994</v>
      </c>
      <c r="D85" s="26">
        <v>0</v>
      </c>
      <c r="E85" s="26">
        <v>0</v>
      </c>
      <c r="F85" s="26">
        <v>0</v>
      </c>
      <c r="G85" s="60" t="s">
        <v>214</v>
      </c>
      <c r="H85" s="61" t="s">
        <v>214</v>
      </c>
      <c r="I85" s="60">
        <f t="shared" si="22"/>
        <v>0</v>
      </c>
    </row>
    <row r="86" spans="1:9" ht="18" customHeight="1">
      <c r="A86" s="22" t="s">
        <v>281</v>
      </c>
      <c r="B86" s="57" t="s">
        <v>283</v>
      </c>
      <c r="C86" s="33">
        <f>C87</f>
        <v>0</v>
      </c>
      <c r="D86" s="33">
        <f t="shared" ref="D86:F86" si="24">D87</f>
        <v>0</v>
      </c>
      <c r="E86" s="33">
        <f t="shared" si="24"/>
        <v>5134.3</v>
      </c>
      <c r="F86" s="33">
        <f t="shared" si="24"/>
        <v>0</v>
      </c>
      <c r="G86" s="51" t="s">
        <v>214</v>
      </c>
      <c r="H86" s="52">
        <f t="shared" ref="H86:H88" si="25">F86/E86*100</f>
        <v>0</v>
      </c>
      <c r="I86" s="51" t="s">
        <v>214</v>
      </c>
    </row>
    <row r="87" spans="1:9" ht="18" customHeight="1">
      <c r="A87" s="23" t="s">
        <v>282</v>
      </c>
      <c r="B87" s="58" t="s">
        <v>284</v>
      </c>
      <c r="C87" s="13">
        <f>SUM(C88)</f>
        <v>0</v>
      </c>
      <c r="D87" s="13">
        <f t="shared" ref="D87:F87" si="26">SUM(D88)</f>
        <v>0</v>
      </c>
      <c r="E87" s="13">
        <f t="shared" si="26"/>
        <v>5134.3</v>
      </c>
      <c r="F87" s="13">
        <f t="shared" si="26"/>
        <v>0</v>
      </c>
      <c r="G87" s="59" t="s">
        <v>214</v>
      </c>
      <c r="H87" s="13">
        <f t="shared" si="25"/>
        <v>0</v>
      </c>
      <c r="I87" s="59" t="s">
        <v>214</v>
      </c>
    </row>
    <row r="88" spans="1:9" ht="33.75" customHeight="1">
      <c r="A88" s="23"/>
      <c r="B88" s="42" t="s">
        <v>247</v>
      </c>
      <c r="C88" s="26">
        <v>0</v>
      </c>
      <c r="D88" s="26">
        <v>0</v>
      </c>
      <c r="E88" s="26">
        <v>5134.3</v>
      </c>
      <c r="F88" s="26">
        <v>0</v>
      </c>
      <c r="G88" s="60" t="s">
        <v>214</v>
      </c>
      <c r="H88" s="61">
        <f t="shared" si="25"/>
        <v>0</v>
      </c>
      <c r="I88" s="60" t="s">
        <v>214</v>
      </c>
    </row>
    <row r="89" spans="1:9" ht="15.75">
      <c r="A89" s="31" t="s">
        <v>197</v>
      </c>
      <c r="B89" s="44" t="s">
        <v>122</v>
      </c>
      <c r="C89" s="33">
        <f>C90+C96+C110+C120+C123</f>
        <v>468019.49999999994</v>
      </c>
      <c r="D89" s="33">
        <f>D90+D96+D110+D120+D123</f>
        <v>771469.29999999981</v>
      </c>
      <c r="E89" s="33">
        <f>E90+E96+E110+E120+E123</f>
        <v>838206.30000000016</v>
      </c>
      <c r="F89" s="33">
        <f>F90+F96+F110+F120+F123</f>
        <v>562448.80000000005</v>
      </c>
      <c r="G89" s="50">
        <f t="shared" si="20"/>
        <v>72.906180453324609</v>
      </c>
      <c r="H89" s="33">
        <f t="shared" si="21"/>
        <v>67.101476092460771</v>
      </c>
      <c r="I89" s="50">
        <f t="shared" si="22"/>
        <v>120.17636017302699</v>
      </c>
    </row>
    <row r="90" spans="1:9" ht="15.75">
      <c r="A90" s="23" t="s">
        <v>198</v>
      </c>
      <c r="B90" s="38" t="s">
        <v>123</v>
      </c>
      <c r="C90" s="13">
        <f>SUM(C91:C95)</f>
        <v>174851.20000000001</v>
      </c>
      <c r="D90" s="13">
        <f t="shared" ref="D90:F90" si="27">SUM(D91:D95)</f>
        <v>300686</v>
      </c>
      <c r="E90" s="13">
        <f t="shared" si="27"/>
        <v>308493.40000000002</v>
      </c>
      <c r="F90" s="13">
        <f t="shared" si="27"/>
        <v>196020.69999999998</v>
      </c>
      <c r="G90" s="51">
        <f t="shared" si="20"/>
        <v>65.191162874227587</v>
      </c>
      <c r="H90" s="52">
        <f t="shared" si="21"/>
        <v>63.541294562541687</v>
      </c>
      <c r="I90" s="51">
        <f t="shared" si="22"/>
        <v>112.10715168097214</v>
      </c>
    </row>
    <row r="91" spans="1:9" ht="42.75" customHeight="1">
      <c r="A91" s="23"/>
      <c r="B91" s="42" t="s">
        <v>124</v>
      </c>
      <c r="C91" s="26">
        <v>172608.8</v>
      </c>
      <c r="D91" s="26">
        <v>297966</v>
      </c>
      <c r="E91" s="26">
        <v>305108.09999999998</v>
      </c>
      <c r="F91" s="26">
        <v>193737.9</v>
      </c>
      <c r="G91" s="60">
        <f t="shared" si="20"/>
        <v>65.020136525643863</v>
      </c>
      <c r="H91" s="61">
        <f t="shared" si="21"/>
        <v>63.498117552434699</v>
      </c>
      <c r="I91" s="60">
        <f t="shared" si="22"/>
        <v>112.24103290214636</v>
      </c>
    </row>
    <row r="92" spans="1:9" ht="30">
      <c r="A92" s="23"/>
      <c r="B92" s="42" t="s">
        <v>125</v>
      </c>
      <c r="C92" s="26">
        <v>1324.4</v>
      </c>
      <c r="D92" s="26">
        <v>2600</v>
      </c>
      <c r="E92" s="26">
        <v>684.4</v>
      </c>
      <c r="F92" s="26">
        <v>679.4</v>
      </c>
      <c r="G92" s="60">
        <f t="shared" si="20"/>
        <v>26.130769230769229</v>
      </c>
      <c r="H92" s="61">
        <f t="shared" si="21"/>
        <v>99.269433080070129</v>
      </c>
      <c r="I92" s="60">
        <f t="shared" si="22"/>
        <v>51.298701298701289</v>
      </c>
    </row>
    <row r="93" spans="1:9" ht="30" customHeight="1">
      <c r="A93" s="23"/>
      <c r="B93" s="42" t="s">
        <v>250</v>
      </c>
      <c r="C93" s="26">
        <v>540.20000000000005</v>
      </c>
      <c r="D93" s="26">
        <v>0</v>
      </c>
      <c r="E93" s="26">
        <v>1200.9000000000001</v>
      </c>
      <c r="F93" s="26">
        <v>1007.8</v>
      </c>
      <c r="G93" s="60" t="s">
        <v>214</v>
      </c>
      <c r="H93" s="61">
        <f t="shared" si="21"/>
        <v>83.920393038554408</v>
      </c>
      <c r="I93" s="60">
        <f t="shared" si="22"/>
        <v>186.56053313587557</v>
      </c>
    </row>
    <row r="94" spans="1:9" ht="30" customHeight="1">
      <c r="A94" s="23"/>
      <c r="B94" s="42" t="s">
        <v>249</v>
      </c>
      <c r="C94" s="26">
        <v>332.2</v>
      </c>
      <c r="D94" s="26">
        <v>0</v>
      </c>
      <c r="E94" s="26">
        <v>1380</v>
      </c>
      <c r="F94" s="26">
        <v>595.6</v>
      </c>
      <c r="G94" s="60" t="s">
        <v>214</v>
      </c>
      <c r="H94" s="61">
        <f t="shared" si="21"/>
        <v>43.159420289855071</v>
      </c>
      <c r="I94" s="60">
        <f t="shared" si="22"/>
        <v>179.28958458759786</v>
      </c>
    </row>
    <row r="95" spans="1:9" ht="32.25" customHeight="1">
      <c r="A95" s="23"/>
      <c r="B95" s="42" t="s">
        <v>229</v>
      </c>
      <c r="C95" s="26">
        <v>45.6</v>
      </c>
      <c r="D95" s="26">
        <v>120</v>
      </c>
      <c r="E95" s="26">
        <v>120</v>
      </c>
      <c r="F95" s="26">
        <v>0</v>
      </c>
      <c r="G95" s="60">
        <f t="shared" si="20"/>
        <v>0</v>
      </c>
      <c r="H95" s="61">
        <f t="shared" si="21"/>
        <v>0</v>
      </c>
      <c r="I95" s="60">
        <f t="shared" si="22"/>
        <v>0</v>
      </c>
    </row>
    <row r="96" spans="1:9" ht="15.75">
      <c r="A96" s="23" t="s">
        <v>199</v>
      </c>
      <c r="B96" s="38" t="s">
        <v>127</v>
      </c>
      <c r="C96" s="13">
        <f>SUM(C97:C109)</f>
        <v>239599.39999999997</v>
      </c>
      <c r="D96" s="13">
        <f t="shared" ref="D96:F96" si="28">SUM(D97:D109)</f>
        <v>411220.39999999997</v>
      </c>
      <c r="E96" s="13">
        <f t="shared" si="28"/>
        <v>470476.00000000006</v>
      </c>
      <c r="F96" s="13">
        <f t="shared" si="28"/>
        <v>322921.09999999998</v>
      </c>
      <c r="G96" s="51">
        <f t="shared" si="20"/>
        <v>78.527500094839652</v>
      </c>
      <c r="H96" s="52">
        <f t="shared" si="21"/>
        <v>68.637103699232256</v>
      </c>
      <c r="I96" s="51">
        <f t="shared" si="22"/>
        <v>134.77542097350829</v>
      </c>
    </row>
    <row r="97" spans="1:9" ht="45">
      <c r="A97" s="23"/>
      <c r="B97" s="42" t="s">
        <v>209</v>
      </c>
      <c r="C97" s="26">
        <v>194856.6</v>
      </c>
      <c r="D97" s="36">
        <v>278396.59999999998</v>
      </c>
      <c r="E97" s="26">
        <v>313363.90000000002</v>
      </c>
      <c r="F97" s="26">
        <v>207821.6</v>
      </c>
      <c r="G97" s="60">
        <f t="shared" si="20"/>
        <v>74.649474885828354</v>
      </c>
      <c r="H97" s="61">
        <f t="shared" si="21"/>
        <v>66.31957286720008</v>
      </c>
      <c r="I97" s="60">
        <f t="shared" si="22"/>
        <v>106.65361091181926</v>
      </c>
    </row>
    <row r="98" spans="1:9" ht="45.75" customHeight="1">
      <c r="A98" s="23"/>
      <c r="B98" s="42" t="s">
        <v>128</v>
      </c>
      <c r="C98" s="26">
        <v>843.9</v>
      </c>
      <c r="D98" s="36">
        <v>130</v>
      </c>
      <c r="E98" s="49">
        <v>248</v>
      </c>
      <c r="F98" s="49">
        <v>203.7</v>
      </c>
      <c r="G98" s="60">
        <f t="shared" si="20"/>
        <v>156.69230769230768</v>
      </c>
      <c r="H98" s="61">
        <f t="shared" si="21"/>
        <v>82.137096774193537</v>
      </c>
      <c r="I98" s="60">
        <f t="shared" si="22"/>
        <v>24.137931034482758</v>
      </c>
    </row>
    <row r="99" spans="1:9" ht="27.75" customHeight="1">
      <c r="A99" s="23"/>
      <c r="B99" s="42" t="s">
        <v>129</v>
      </c>
      <c r="C99" s="26">
        <v>18148.8</v>
      </c>
      <c r="D99" s="36">
        <v>8002</v>
      </c>
      <c r="E99" s="49">
        <v>7848</v>
      </c>
      <c r="F99" s="49">
        <v>3937.9</v>
      </c>
      <c r="G99" s="60">
        <f t="shared" si="20"/>
        <v>49.211447138215448</v>
      </c>
      <c r="H99" s="61">
        <f t="shared" si="21"/>
        <v>50.177115188583073</v>
      </c>
      <c r="I99" s="60">
        <f t="shared" si="22"/>
        <v>21.6978533015957</v>
      </c>
    </row>
    <row r="100" spans="1:9" ht="42" customHeight="1">
      <c r="A100" s="23"/>
      <c r="B100" s="42" t="s">
        <v>230</v>
      </c>
      <c r="C100" s="26">
        <v>0</v>
      </c>
      <c r="D100" s="36">
        <v>25498.7</v>
      </c>
      <c r="E100" s="49">
        <v>25553.9</v>
      </c>
      <c r="F100" s="49">
        <v>13315.9</v>
      </c>
      <c r="G100" s="60">
        <f t="shared" si="20"/>
        <v>52.221877978092998</v>
      </c>
      <c r="H100" s="61">
        <f t="shared" si="21"/>
        <v>52.109071413756801</v>
      </c>
      <c r="I100" s="60" t="s">
        <v>214</v>
      </c>
    </row>
    <row r="101" spans="1:9" ht="30" customHeight="1">
      <c r="A101" s="23"/>
      <c r="B101" s="42" t="s">
        <v>130</v>
      </c>
      <c r="C101" s="26">
        <v>20276.400000000001</v>
      </c>
      <c r="D101" s="36">
        <v>26435.3</v>
      </c>
      <c r="E101" s="49">
        <v>26435.3</v>
      </c>
      <c r="F101" s="49">
        <v>20092</v>
      </c>
      <c r="G101" s="60">
        <f t="shared" si="20"/>
        <v>76.004433465858156</v>
      </c>
      <c r="H101" s="61">
        <f t="shared" si="21"/>
        <v>76.004433465858156</v>
      </c>
      <c r="I101" s="60">
        <f t="shared" si="22"/>
        <v>99.090568345465655</v>
      </c>
    </row>
    <row r="102" spans="1:9" ht="30">
      <c r="A102" s="23"/>
      <c r="B102" s="42" t="s">
        <v>208</v>
      </c>
      <c r="C102" s="26">
        <v>2864.7</v>
      </c>
      <c r="D102" s="36">
        <v>3124.8</v>
      </c>
      <c r="E102" s="49">
        <v>3417.5</v>
      </c>
      <c r="F102" s="49">
        <v>3417.5</v>
      </c>
      <c r="G102" s="60">
        <f t="shared" si="20"/>
        <v>109.36699948796722</v>
      </c>
      <c r="H102" s="61">
        <f t="shared" si="21"/>
        <v>100</v>
      </c>
      <c r="I102" s="60">
        <f t="shared" si="22"/>
        <v>119.29695954201138</v>
      </c>
    </row>
    <row r="103" spans="1:9" ht="30">
      <c r="A103" s="23"/>
      <c r="B103" s="42" t="s">
        <v>278</v>
      </c>
      <c r="C103" s="26"/>
      <c r="D103" s="36">
        <v>68071.3</v>
      </c>
      <c r="E103" s="49">
        <v>86492.3</v>
      </c>
      <c r="F103" s="49">
        <v>68071.3</v>
      </c>
      <c r="G103" s="60">
        <f t="shared" si="20"/>
        <v>100</v>
      </c>
      <c r="H103" s="61">
        <f t="shared" si="21"/>
        <v>78.702150364830175</v>
      </c>
      <c r="I103" s="60" t="s">
        <v>214</v>
      </c>
    </row>
    <row r="104" spans="1:9" ht="30">
      <c r="A104" s="23"/>
      <c r="B104" s="42" t="s">
        <v>260</v>
      </c>
      <c r="C104" s="26">
        <v>311.89999999999998</v>
      </c>
      <c r="D104" s="36">
        <v>461.7</v>
      </c>
      <c r="E104" s="49">
        <v>539.70000000000005</v>
      </c>
      <c r="F104" s="49">
        <v>386.1</v>
      </c>
      <c r="G104" s="60">
        <f t="shared" si="20"/>
        <v>83.625730994152065</v>
      </c>
      <c r="H104" s="61">
        <f t="shared" si="21"/>
        <v>71.539744302390218</v>
      </c>
      <c r="I104" s="60">
        <f t="shared" si="22"/>
        <v>123.78967617826228</v>
      </c>
    </row>
    <row r="105" spans="1:9" ht="31.5">
      <c r="A105" s="23"/>
      <c r="B105" s="42" t="s">
        <v>231</v>
      </c>
      <c r="C105" s="26"/>
      <c r="D105" s="36">
        <v>1060</v>
      </c>
      <c r="E105" s="49">
        <v>4843.7</v>
      </c>
      <c r="F105" s="49">
        <v>4387.2</v>
      </c>
      <c r="G105" s="60" t="s">
        <v>290</v>
      </c>
      <c r="H105" s="61">
        <f t="shared" si="21"/>
        <v>90.575386584635709</v>
      </c>
      <c r="I105" s="60" t="s">
        <v>214</v>
      </c>
    </row>
    <row r="106" spans="1:9" ht="45">
      <c r="A106" s="23"/>
      <c r="B106" s="42" t="s">
        <v>232</v>
      </c>
      <c r="C106" s="26">
        <v>0</v>
      </c>
      <c r="D106" s="36">
        <v>40</v>
      </c>
      <c r="E106" s="49">
        <v>40</v>
      </c>
      <c r="F106" s="49">
        <v>30</v>
      </c>
      <c r="G106" s="60">
        <f t="shared" si="20"/>
        <v>75</v>
      </c>
      <c r="H106" s="61">
        <f t="shared" si="21"/>
        <v>75</v>
      </c>
      <c r="I106" s="60" t="s">
        <v>214</v>
      </c>
    </row>
    <row r="107" spans="1:9" ht="30">
      <c r="A107" s="23"/>
      <c r="B107" s="42" t="s">
        <v>244</v>
      </c>
      <c r="C107" s="26">
        <v>710.5</v>
      </c>
      <c r="D107" s="36">
        <v>0</v>
      </c>
      <c r="E107" s="49">
        <v>0</v>
      </c>
      <c r="F107" s="49">
        <v>0</v>
      </c>
      <c r="G107" s="60" t="s">
        <v>214</v>
      </c>
      <c r="H107" s="61" t="s">
        <v>214</v>
      </c>
      <c r="I107" s="60">
        <f t="shared" si="22"/>
        <v>0</v>
      </c>
    </row>
    <row r="108" spans="1:9" ht="30" customHeight="1">
      <c r="A108" s="23"/>
      <c r="B108" s="42" t="s">
        <v>250</v>
      </c>
      <c r="C108" s="26">
        <v>836.8</v>
      </c>
      <c r="D108" s="26">
        <v>0</v>
      </c>
      <c r="E108" s="49">
        <v>923.7</v>
      </c>
      <c r="F108" s="49">
        <v>788.1</v>
      </c>
      <c r="G108" s="60" t="s">
        <v>214</v>
      </c>
      <c r="H108" s="61">
        <f t="shared" si="21"/>
        <v>85.319909061383569</v>
      </c>
      <c r="I108" s="60">
        <f t="shared" si="22"/>
        <v>94.18021032504781</v>
      </c>
    </row>
    <row r="109" spans="1:9" ht="29.25" customHeight="1">
      <c r="A109" s="23"/>
      <c r="B109" s="42" t="s">
        <v>249</v>
      </c>
      <c r="C109" s="26">
        <v>749.8</v>
      </c>
      <c r="D109" s="26">
        <v>0</v>
      </c>
      <c r="E109" s="26">
        <v>770</v>
      </c>
      <c r="F109" s="26">
        <v>469.8</v>
      </c>
      <c r="G109" s="60" t="s">
        <v>214</v>
      </c>
      <c r="H109" s="61">
        <f t="shared" si="21"/>
        <v>61.012987012987018</v>
      </c>
      <c r="I109" s="60">
        <f t="shared" si="22"/>
        <v>62.656708455588159</v>
      </c>
    </row>
    <row r="110" spans="1:9" ht="15.75">
      <c r="A110" s="23" t="s">
        <v>200</v>
      </c>
      <c r="B110" s="38" t="s">
        <v>131</v>
      </c>
      <c r="C110" s="13">
        <f>SUM(C111:C119)</f>
        <v>35235.299999999996</v>
      </c>
      <c r="D110" s="13">
        <f t="shared" ref="D110:F110" si="29">SUM(D111:D119)</f>
        <v>44443.700000000004</v>
      </c>
      <c r="E110" s="13">
        <f t="shared" si="29"/>
        <v>44390.6</v>
      </c>
      <c r="F110" s="13">
        <f t="shared" si="29"/>
        <v>32065.3</v>
      </c>
      <c r="G110" s="51">
        <f t="shared" si="20"/>
        <v>72.148133481235803</v>
      </c>
      <c r="H110" s="52">
        <f t="shared" si="21"/>
        <v>72.234437020450287</v>
      </c>
      <c r="I110" s="51">
        <f t="shared" si="22"/>
        <v>91.003340400110119</v>
      </c>
    </row>
    <row r="111" spans="1:9" ht="30">
      <c r="A111" s="23"/>
      <c r="B111" s="42" t="s">
        <v>132</v>
      </c>
      <c r="C111" s="26">
        <v>21418.3</v>
      </c>
      <c r="D111" s="26">
        <v>33251.599999999999</v>
      </c>
      <c r="E111" s="26">
        <v>32833.599999999999</v>
      </c>
      <c r="F111" s="26">
        <v>23508.799999999999</v>
      </c>
      <c r="G111" s="60">
        <f t="shared" si="20"/>
        <v>70.699755801224612</v>
      </c>
      <c r="H111" s="61">
        <f t="shared" si="21"/>
        <v>71.59982456995273</v>
      </c>
      <c r="I111" s="60">
        <f t="shared" si="22"/>
        <v>109.76034512543012</v>
      </c>
    </row>
    <row r="112" spans="1:9" ht="45.75" customHeight="1">
      <c r="A112" s="23"/>
      <c r="B112" s="42" t="s">
        <v>285</v>
      </c>
      <c r="C112" s="26">
        <v>2155</v>
      </c>
      <c r="D112" s="26">
        <v>9422.7000000000007</v>
      </c>
      <c r="E112" s="26">
        <v>9683.6</v>
      </c>
      <c r="F112" s="26">
        <v>7001</v>
      </c>
      <c r="G112" s="60">
        <f t="shared" si="20"/>
        <v>74.299298502552347</v>
      </c>
      <c r="H112" s="61">
        <f t="shared" si="21"/>
        <v>72.297492668016034</v>
      </c>
      <c r="I112" s="60" t="s">
        <v>291</v>
      </c>
    </row>
    <row r="113" spans="1:9" ht="30">
      <c r="A113" s="23"/>
      <c r="B113" s="42" t="s">
        <v>133</v>
      </c>
      <c r="C113" s="26">
        <v>6235.9</v>
      </c>
      <c r="D113" s="26">
        <v>0</v>
      </c>
      <c r="E113" s="26">
        <v>0</v>
      </c>
      <c r="F113" s="26">
        <v>0</v>
      </c>
      <c r="G113" s="60" t="s">
        <v>214</v>
      </c>
      <c r="H113" s="61" t="s">
        <v>214</v>
      </c>
      <c r="I113" s="60">
        <f t="shared" si="22"/>
        <v>0</v>
      </c>
    </row>
    <row r="114" spans="1:9" ht="45">
      <c r="A114" s="23"/>
      <c r="B114" s="42" t="s">
        <v>134</v>
      </c>
      <c r="C114" s="26">
        <v>5220.1000000000004</v>
      </c>
      <c r="D114" s="26">
        <v>0</v>
      </c>
      <c r="E114" s="26">
        <v>0</v>
      </c>
      <c r="F114" s="26">
        <v>0</v>
      </c>
      <c r="G114" s="60" t="s">
        <v>214</v>
      </c>
      <c r="H114" s="61" t="s">
        <v>214</v>
      </c>
      <c r="I114" s="60">
        <f t="shared" si="22"/>
        <v>0</v>
      </c>
    </row>
    <row r="115" spans="1:9" ht="45">
      <c r="A115" s="23"/>
      <c r="B115" s="42" t="s">
        <v>216</v>
      </c>
      <c r="C115" s="26">
        <v>0</v>
      </c>
      <c r="D115" s="26">
        <v>1769.4</v>
      </c>
      <c r="E115" s="26">
        <v>1769.4</v>
      </c>
      <c r="F115" s="26">
        <v>1451.5</v>
      </c>
      <c r="G115" s="60">
        <f t="shared" si="20"/>
        <v>82.033457669266426</v>
      </c>
      <c r="H115" s="61">
        <f t="shared" si="21"/>
        <v>82.033457669266426</v>
      </c>
      <c r="I115" s="60" t="s">
        <v>214</v>
      </c>
    </row>
    <row r="116" spans="1:9" ht="30">
      <c r="A116" s="23"/>
      <c r="B116" s="42" t="s">
        <v>219</v>
      </c>
      <c r="C116" s="26">
        <v>6</v>
      </c>
      <c r="D116" s="26">
        <v>0</v>
      </c>
      <c r="E116" s="26">
        <v>0</v>
      </c>
      <c r="F116" s="26">
        <v>0</v>
      </c>
      <c r="G116" s="60" t="s">
        <v>214</v>
      </c>
      <c r="H116" s="61" t="s">
        <v>214</v>
      </c>
      <c r="I116" s="60">
        <f t="shared" si="22"/>
        <v>0</v>
      </c>
    </row>
    <row r="117" spans="1:9" ht="15.75">
      <c r="A117" s="23"/>
      <c r="B117" s="42" t="s">
        <v>251</v>
      </c>
      <c r="C117" s="26">
        <v>0</v>
      </c>
      <c r="D117" s="26">
        <v>0</v>
      </c>
      <c r="E117" s="26">
        <v>4</v>
      </c>
      <c r="F117" s="26">
        <v>4</v>
      </c>
      <c r="G117" s="60" t="s">
        <v>214</v>
      </c>
      <c r="H117" s="61">
        <f t="shared" si="21"/>
        <v>100</v>
      </c>
      <c r="I117" s="60" t="s">
        <v>214</v>
      </c>
    </row>
    <row r="118" spans="1:9" ht="31.5" customHeight="1">
      <c r="A118" s="23"/>
      <c r="B118" s="42" t="s">
        <v>250</v>
      </c>
      <c r="C118" s="26">
        <v>100</v>
      </c>
      <c r="D118" s="26">
        <v>0</v>
      </c>
      <c r="E118" s="26">
        <v>100</v>
      </c>
      <c r="F118" s="26">
        <v>100</v>
      </c>
      <c r="G118" s="60" t="s">
        <v>214</v>
      </c>
      <c r="H118" s="61">
        <f t="shared" si="21"/>
        <v>100</v>
      </c>
      <c r="I118" s="60">
        <f t="shared" si="22"/>
        <v>100</v>
      </c>
    </row>
    <row r="119" spans="1:9" ht="31.5" customHeight="1">
      <c r="A119" s="23"/>
      <c r="B119" s="42" t="s">
        <v>126</v>
      </c>
      <c r="C119" s="26">
        <v>100</v>
      </c>
      <c r="D119" s="26">
        <v>0</v>
      </c>
      <c r="E119" s="26">
        <v>0</v>
      </c>
      <c r="F119" s="26">
        <v>0</v>
      </c>
      <c r="G119" s="60" t="s">
        <v>214</v>
      </c>
      <c r="H119" s="61" t="s">
        <v>214</v>
      </c>
      <c r="I119" s="60">
        <f t="shared" si="22"/>
        <v>0</v>
      </c>
    </row>
    <row r="120" spans="1:9" ht="15.75">
      <c r="A120" s="23" t="s">
        <v>201</v>
      </c>
      <c r="B120" s="38" t="s">
        <v>135</v>
      </c>
      <c r="C120" s="13">
        <f>SUM(C121:C122)</f>
        <v>1053.8</v>
      </c>
      <c r="D120" s="13">
        <f t="shared" ref="D120:F120" si="30">SUM(D121:D122)</f>
        <v>1510</v>
      </c>
      <c r="E120" s="13">
        <f t="shared" si="30"/>
        <v>952.3</v>
      </c>
      <c r="F120" s="13">
        <f t="shared" si="30"/>
        <v>863.4</v>
      </c>
      <c r="G120" s="51">
        <f t="shared" si="20"/>
        <v>57.178807947019862</v>
      </c>
      <c r="H120" s="52">
        <f t="shared" si="21"/>
        <v>90.664706500052503</v>
      </c>
      <c r="I120" s="51">
        <f t="shared" si="22"/>
        <v>81.93205541848549</v>
      </c>
    </row>
    <row r="121" spans="1:9" ht="30">
      <c r="A121" s="23"/>
      <c r="B121" s="42" t="s">
        <v>241</v>
      </c>
      <c r="C121" s="26">
        <v>980.8</v>
      </c>
      <c r="D121" s="26">
        <v>1250</v>
      </c>
      <c r="E121" s="26">
        <v>642.29999999999995</v>
      </c>
      <c r="F121" s="26">
        <v>642.29999999999995</v>
      </c>
      <c r="G121" s="60">
        <f t="shared" si="20"/>
        <v>51.383999999999993</v>
      </c>
      <c r="H121" s="61">
        <f t="shared" si="21"/>
        <v>100</v>
      </c>
      <c r="I121" s="60">
        <f t="shared" si="22"/>
        <v>65.48735725938009</v>
      </c>
    </row>
    <row r="122" spans="1:9" ht="31.5">
      <c r="A122" s="23"/>
      <c r="B122" s="42" t="s">
        <v>233</v>
      </c>
      <c r="C122" s="26">
        <v>73</v>
      </c>
      <c r="D122" s="26">
        <v>260</v>
      </c>
      <c r="E122" s="26">
        <v>310</v>
      </c>
      <c r="F122" s="26">
        <v>221.1</v>
      </c>
      <c r="G122" s="60">
        <f t="shared" si="20"/>
        <v>85.038461538461547</v>
      </c>
      <c r="H122" s="61">
        <f t="shared" si="21"/>
        <v>71.322580645161295</v>
      </c>
      <c r="I122" s="60" t="s">
        <v>291</v>
      </c>
    </row>
    <row r="123" spans="1:9" ht="15.75">
      <c r="A123" s="23" t="s">
        <v>202</v>
      </c>
      <c r="B123" s="38" t="s">
        <v>136</v>
      </c>
      <c r="C123" s="13">
        <f>SUM(C124:C133)</f>
        <v>17279.8</v>
      </c>
      <c r="D123" s="13">
        <f t="shared" ref="D123:F123" si="31">SUM(D124:D133)</f>
        <v>13609.2</v>
      </c>
      <c r="E123" s="13">
        <f t="shared" si="31"/>
        <v>13894</v>
      </c>
      <c r="F123" s="13">
        <f t="shared" si="31"/>
        <v>10578.3</v>
      </c>
      <c r="G123" s="51">
        <f t="shared" si="20"/>
        <v>77.729036240190453</v>
      </c>
      <c r="H123" s="52">
        <f t="shared" si="21"/>
        <v>76.135742046926723</v>
      </c>
      <c r="I123" s="51">
        <f t="shared" si="22"/>
        <v>61.217722427342899</v>
      </c>
    </row>
    <row r="124" spans="1:9" ht="15.75">
      <c r="A124" s="23"/>
      <c r="B124" s="42" t="s">
        <v>137</v>
      </c>
      <c r="C124" s="26">
        <v>6078.4</v>
      </c>
      <c r="D124" s="26">
        <v>7224.3</v>
      </c>
      <c r="E124" s="26">
        <v>7479.8</v>
      </c>
      <c r="F124" s="26">
        <v>6342.8</v>
      </c>
      <c r="G124" s="60">
        <f t="shared" si="20"/>
        <v>87.798125769970795</v>
      </c>
      <c r="H124" s="61">
        <f t="shared" si="21"/>
        <v>84.799058798363589</v>
      </c>
      <c r="I124" s="60">
        <f t="shared" si="22"/>
        <v>104.34982890234272</v>
      </c>
    </row>
    <row r="125" spans="1:9" ht="15.75">
      <c r="A125" s="23"/>
      <c r="B125" s="42" t="s">
        <v>138</v>
      </c>
      <c r="C125" s="26">
        <v>2547.6</v>
      </c>
      <c r="D125" s="26">
        <v>4344.8999999999996</v>
      </c>
      <c r="E125" s="26">
        <v>4344.8999999999996</v>
      </c>
      <c r="F125" s="26">
        <v>2688.3</v>
      </c>
      <c r="G125" s="60">
        <f t="shared" si="20"/>
        <v>61.872540219567774</v>
      </c>
      <c r="H125" s="61">
        <f t="shared" si="21"/>
        <v>61.872540219567774</v>
      </c>
      <c r="I125" s="60">
        <f t="shared" si="22"/>
        <v>105.52284503061706</v>
      </c>
    </row>
    <row r="126" spans="1:9" ht="30">
      <c r="A126" s="23"/>
      <c r="B126" s="42" t="s">
        <v>260</v>
      </c>
      <c r="C126" s="26">
        <v>0</v>
      </c>
      <c r="D126" s="26">
        <v>40</v>
      </c>
      <c r="E126" s="26">
        <v>40</v>
      </c>
      <c r="F126" s="26">
        <v>33.1</v>
      </c>
      <c r="G126" s="60">
        <f t="shared" si="20"/>
        <v>82.75</v>
      </c>
      <c r="H126" s="61">
        <f t="shared" si="21"/>
        <v>82.75</v>
      </c>
      <c r="I126" s="60" t="s">
        <v>214</v>
      </c>
    </row>
    <row r="127" spans="1:9" ht="30">
      <c r="A127" s="23"/>
      <c r="B127" s="42" t="s">
        <v>234</v>
      </c>
      <c r="C127" s="26">
        <v>0</v>
      </c>
      <c r="D127" s="26">
        <v>2000</v>
      </c>
      <c r="E127" s="26">
        <v>1890.6</v>
      </c>
      <c r="F127" s="26">
        <v>1375.4</v>
      </c>
      <c r="G127" s="60">
        <f t="shared" si="20"/>
        <v>68.77000000000001</v>
      </c>
      <c r="H127" s="61">
        <f t="shared" si="21"/>
        <v>72.749391727493929</v>
      </c>
      <c r="I127" s="60" t="s">
        <v>214</v>
      </c>
    </row>
    <row r="128" spans="1:9" ht="30">
      <c r="A128" s="23"/>
      <c r="B128" s="42" t="s">
        <v>235</v>
      </c>
      <c r="C128" s="26">
        <v>0</v>
      </c>
      <c r="D128" s="26">
        <v>0</v>
      </c>
      <c r="E128" s="26">
        <v>21.4</v>
      </c>
      <c r="F128" s="26">
        <v>21.4</v>
      </c>
      <c r="G128" s="60" t="s">
        <v>214</v>
      </c>
      <c r="H128" s="61">
        <f t="shared" si="21"/>
        <v>100</v>
      </c>
      <c r="I128" s="60" t="s">
        <v>214</v>
      </c>
    </row>
    <row r="129" spans="1:9" ht="15.75">
      <c r="A129" s="23"/>
      <c r="B129" s="42" t="s">
        <v>239</v>
      </c>
      <c r="C129" s="26">
        <v>6900.8</v>
      </c>
      <c r="D129" s="26">
        <v>0</v>
      </c>
      <c r="E129" s="26">
        <v>0</v>
      </c>
      <c r="F129" s="26">
        <v>0</v>
      </c>
      <c r="G129" s="60" t="s">
        <v>214</v>
      </c>
      <c r="H129" s="61" t="s">
        <v>214</v>
      </c>
      <c r="I129" s="60">
        <f t="shared" si="22"/>
        <v>0</v>
      </c>
    </row>
    <row r="130" spans="1:9" ht="15.75">
      <c r="A130" s="23"/>
      <c r="B130" s="42" t="s">
        <v>139</v>
      </c>
      <c r="C130" s="26">
        <v>21</v>
      </c>
      <c r="D130" s="26">
        <v>0</v>
      </c>
      <c r="E130" s="26">
        <v>0</v>
      </c>
      <c r="F130" s="26">
        <v>0</v>
      </c>
      <c r="G130" s="60" t="s">
        <v>214</v>
      </c>
      <c r="H130" s="61" t="s">
        <v>214</v>
      </c>
      <c r="I130" s="60">
        <f t="shared" si="22"/>
        <v>0</v>
      </c>
    </row>
    <row r="131" spans="1:9" ht="30">
      <c r="A131" s="23"/>
      <c r="B131" s="42" t="s">
        <v>140</v>
      </c>
      <c r="C131" s="26">
        <v>1600.3</v>
      </c>
      <c r="D131" s="26">
        <v>0</v>
      </c>
      <c r="E131" s="26">
        <v>0</v>
      </c>
      <c r="F131" s="26">
        <v>0</v>
      </c>
      <c r="G131" s="60" t="s">
        <v>214</v>
      </c>
      <c r="H131" s="61" t="s">
        <v>214</v>
      </c>
      <c r="I131" s="60">
        <f t="shared" si="22"/>
        <v>0</v>
      </c>
    </row>
    <row r="132" spans="1:9" ht="75">
      <c r="A132" s="23"/>
      <c r="B132" s="41" t="s">
        <v>217</v>
      </c>
      <c r="C132" s="26">
        <v>131.69999999999999</v>
      </c>
      <c r="D132" s="26">
        <v>0</v>
      </c>
      <c r="E132" s="26">
        <v>117.3</v>
      </c>
      <c r="F132" s="26">
        <v>117.3</v>
      </c>
      <c r="G132" s="60" t="s">
        <v>214</v>
      </c>
      <c r="H132" s="61" t="s">
        <v>214</v>
      </c>
      <c r="I132" s="60">
        <f t="shared" si="22"/>
        <v>89.066059225512532</v>
      </c>
    </row>
    <row r="133" spans="1:9" ht="30" hidden="1">
      <c r="A133" s="23"/>
      <c r="B133" s="42" t="s">
        <v>249</v>
      </c>
      <c r="C133" s="26">
        <v>0</v>
      </c>
      <c r="D133" s="26">
        <v>0</v>
      </c>
      <c r="E133" s="26">
        <v>0</v>
      </c>
      <c r="F133" s="26">
        <v>0</v>
      </c>
      <c r="G133" s="60" t="s">
        <v>214</v>
      </c>
      <c r="H133" s="61" t="s">
        <v>214</v>
      </c>
      <c r="I133" s="60" t="s">
        <v>214</v>
      </c>
    </row>
    <row r="134" spans="1:9" ht="15.75">
      <c r="A134" s="31" t="s">
        <v>203</v>
      </c>
      <c r="B134" s="44" t="s">
        <v>141</v>
      </c>
      <c r="C134" s="33">
        <f>C135+C144</f>
        <v>24465.999999999993</v>
      </c>
      <c r="D134" s="33">
        <f t="shared" ref="D134:F134" si="32">D135+D144</f>
        <v>41564.9</v>
      </c>
      <c r="E134" s="33">
        <f t="shared" si="32"/>
        <v>43393.8</v>
      </c>
      <c r="F134" s="33">
        <f t="shared" si="32"/>
        <v>36152.799999999996</v>
      </c>
      <c r="G134" s="51">
        <f t="shared" si="20"/>
        <v>86.979157895243333</v>
      </c>
      <c r="H134" s="52">
        <f t="shared" si="21"/>
        <v>83.313284386248711</v>
      </c>
      <c r="I134" s="51">
        <f t="shared" si="22"/>
        <v>147.7675141012017</v>
      </c>
    </row>
    <row r="135" spans="1:9" ht="15.75">
      <c r="A135" s="23" t="s">
        <v>204</v>
      </c>
      <c r="B135" s="38" t="s">
        <v>142</v>
      </c>
      <c r="C135" s="13">
        <f>SUM(C136:C143)</f>
        <v>18330.599999999995</v>
      </c>
      <c r="D135" s="13">
        <f t="shared" ref="D135:F135" si="33">SUM(D136:D143)</f>
        <v>33541.800000000003</v>
      </c>
      <c r="E135" s="13">
        <f t="shared" si="33"/>
        <v>35182.600000000006</v>
      </c>
      <c r="F135" s="13">
        <f t="shared" si="33"/>
        <v>29457.499999999996</v>
      </c>
      <c r="G135" s="51">
        <f t="shared" si="20"/>
        <v>87.823253373402721</v>
      </c>
      <c r="H135" s="52">
        <f t="shared" si="21"/>
        <v>83.727467554984543</v>
      </c>
      <c r="I135" s="51">
        <f t="shared" si="22"/>
        <v>160.70123182001683</v>
      </c>
    </row>
    <row r="136" spans="1:9" ht="28.5" customHeight="1">
      <c r="A136" s="23"/>
      <c r="B136" s="42" t="s">
        <v>143</v>
      </c>
      <c r="C136" s="26">
        <v>12635.2</v>
      </c>
      <c r="D136" s="26">
        <v>18966.8</v>
      </c>
      <c r="E136" s="26">
        <v>19087.599999999999</v>
      </c>
      <c r="F136" s="26">
        <v>14977.7</v>
      </c>
      <c r="G136" s="60">
        <f t="shared" si="20"/>
        <v>78.967986165299379</v>
      </c>
      <c r="H136" s="61">
        <f t="shared" si="21"/>
        <v>78.468220205788057</v>
      </c>
      <c r="I136" s="60">
        <f t="shared" si="22"/>
        <v>118.53947701658858</v>
      </c>
    </row>
    <row r="137" spans="1:9" ht="31.5">
      <c r="A137" s="23"/>
      <c r="B137" s="42" t="s">
        <v>144</v>
      </c>
      <c r="C137" s="26">
        <v>2214.1</v>
      </c>
      <c r="D137" s="26">
        <v>9099.5</v>
      </c>
      <c r="E137" s="26">
        <v>9257.5</v>
      </c>
      <c r="F137" s="26">
        <v>8499.5</v>
      </c>
      <c r="G137" s="60">
        <f t="shared" si="20"/>
        <v>93.406231111599539</v>
      </c>
      <c r="H137" s="61">
        <f t="shared" si="21"/>
        <v>91.812044288414796</v>
      </c>
      <c r="I137" s="60" t="s">
        <v>292</v>
      </c>
    </row>
    <row r="138" spans="1:9" ht="15.75">
      <c r="A138" s="23"/>
      <c r="B138" s="42" t="s">
        <v>145</v>
      </c>
      <c r="C138" s="26">
        <v>2380.4</v>
      </c>
      <c r="D138" s="26">
        <v>4101.6000000000004</v>
      </c>
      <c r="E138" s="26">
        <v>3981.6</v>
      </c>
      <c r="F138" s="26">
        <v>3257.3</v>
      </c>
      <c r="G138" s="60">
        <f t="shared" si="20"/>
        <v>79.415350107275202</v>
      </c>
      <c r="H138" s="61">
        <f t="shared" si="21"/>
        <v>81.808820574643377</v>
      </c>
      <c r="I138" s="60">
        <f t="shared" si="22"/>
        <v>136.83834649638715</v>
      </c>
    </row>
    <row r="139" spans="1:9" ht="15.75">
      <c r="A139" s="23"/>
      <c r="B139" s="42" t="s">
        <v>146</v>
      </c>
      <c r="C139" s="26">
        <v>494.1</v>
      </c>
      <c r="D139" s="26">
        <v>490</v>
      </c>
      <c r="E139" s="26">
        <v>681.3</v>
      </c>
      <c r="F139" s="26">
        <v>584.70000000000005</v>
      </c>
      <c r="G139" s="60">
        <f t="shared" si="20"/>
        <v>119.32653061224489</v>
      </c>
      <c r="H139" s="61">
        <f t="shared" si="21"/>
        <v>85.821224130339075</v>
      </c>
      <c r="I139" s="60">
        <f t="shared" si="22"/>
        <v>118.33636915604129</v>
      </c>
    </row>
    <row r="140" spans="1:9" ht="29.25" customHeight="1">
      <c r="A140" s="23"/>
      <c r="B140" s="42" t="s">
        <v>147</v>
      </c>
      <c r="C140" s="26">
        <v>241.8</v>
      </c>
      <c r="D140" s="26">
        <v>883.9</v>
      </c>
      <c r="E140" s="26">
        <v>798.3</v>
      </c>
      <c r="F140" s="26">
        <v>798.3</v>
      </c>
      <c r="G140" s="60">
        <f t="shared" si="20"/>
        <v>90.315646566353664</v>
      </c>
      <c r="H140" s="61">
        <f t="shared" si="21"/>
        <v>100</v>
      </c>
      <c r="I140" s="60" t="s">
        <v>293</v>
      </c>
    </row>
    <row r="141" spans="1:9" ht="29.25" customHeight="1">
      <c r="A141" s="23"/>
      <c r="B141" s="42" t="s">
        <v>100</v>
      </c>
      <c r="C141" s="26">
        <v>58.3</v>
      </c>
      <c r="D141" s="26">
        <v>0</v>
      </c>
      <c r="E141" s="26">
        <v>754.3</v>
      </c>
      <c r="F141" s="26">
        <v>754.3</v>
      </c>
      <c r="G141" s="60" t="s">
        <v>214</v>
      </c>
      <c r="H141" s="61">
        <f t="shared" ref="H141:H188" si="34">F141/E141*100</f>
        <v>100</v>
      </c>
      <c r="I141" s="60" t="s">
        <v>294</v>
      </c>
    </row>
    <row r="142" spans="1:9" ht="28.5" customHeight="1">
      <c r="A142" s="23"/>
      <c r="B142" s="42" t="s">
        <v>250</v>
      </c>
      <c r="C142" s="26">
        <v>209.6</v>
      </c>
      <c r="D142" s="26">
        <v>0</v>
      </c>
      <c r="E142" s="26">
        <v>232</v>
      </c>
      <c r="F142" s="26">
        <v>231.6</v>
      </c>
      <c r="G142" s="60" t="s">
        <v>214</v>
      </c>
      <c r="H142" s="61">
        <f t="shared" si="34"/>
        <v>99.827586206896541</v>
      </c>
      <c r="I142" s="60">
        <f t="shared" ref="I142:I188" si="35">F142/C142*100</f>
        <v>110.49618320610688</v>
      </c>
    </row>
    <row r="143" spans="1:9" ht="30" customHeight="1">
      <c r="A143" s="23"/>
      <c r="B143" s="42" t="s">
        <v>249</v>
      </c>
      <c r="C143" s="26">
        <v>97.1</v>
      </c>
      <c r="D143" s="26">
        <v>0</v>
      </c>
      <c r="E143" s="26">
        <v>390</v>
      </c>
      <c r="F143" s="26">
        <v>354.1</v>
      </c>
      <c r="G143" s="60" t="s">
        <v>214</v>
      </c>
      <c r="H143" s="61">
        <f t="shared" si="34"/>
        <v>90.794871794871796</v>
      </c>
      <c r="I143" s="60" t="s">
        <v>295</v>
      </c>
    </row>
    <row r="144" spans="1:9" ht="15.75">
      <c r="A144" s="23" t="s">
        <v>205</v>
      </c>
      <c r="B144" s="38" t="s">
        <v>148</v>
      </c>
      <c r="C144" s="13">
        <f>SUM(C145:C147)</f>
        <v>6135.4</v>
      </c>
      <c r="D144" s="13">
        <f t="shared" ref="D144:F144" si="36">SUM(D145:D147)</f>
        <v>8023.0999999999995</v>
      </c>
      <c r="E144" s="13">
        <f t="shared" si="36"/>
        <v>8211.2000000000007</v>
      </c>
      <c r="F144" s="13">
        <f t="shared" si="36"/>
        <v>6695.2999999999993</v>
      </c>
      <c r="G144" s="51">
        <f t="shared" ref="G144:G188" si="37">F144/D144*100</f>
        <v>83.450287295434435</v>
      </c>
      <c r="H144" s="52">
        <f t="shared" si="34"/>
        <v>81.53863016367886</v>
      </c>
      <c r="I144" s="51">
        <f t="shared" si="35"/>
        <v>109.12572937379797</v>
      </c>
    </row>
    <row r="145" spans="1:9" ht="29.25" customHeight="1">
      <c r="A145" s="22"/>
      <c r="B145" s="42" t="s">
        <v>149</v>
      </c>
      <c r="C145" s="26">
        <v>2974.6</v>
      </c>
      <c r="D145" s="26">
        <v>3789.7</v>
      </c>
      <c r="E145" s="26">
        <v>4126.7</v>
      </c>
      <c r="F145" s="26">
        <v>3504.2</v>
      </c>
      <c r="G145" s="60">
        <f t="shared" si="37"/>
        <v>92.46642214423305</v>
      </c>
      <c r="H145" s="61">
        <f t="shared" si="34"/>
        <v>84.915307630794572</v>
      </c>
      <c r="I145" s="60">
        <f t="shared" si="35"/>
        <v>117.80407449741142</v>
      </c>
    </row>
    <row r="146" spans="1:9" ht="76.5" customHeight="1">
      <c r="A146" s="22"/>
      <c r="B146" s="41" t="s">
        <v>217</v>
      </c>
      <c r="C146" s="26">
        <v>67.900000000000006</v>
      </c>
      <c r="D146" s="26">
        <v>0</v>
      </c>
      <c r="E146" s="26">
        <v>72.099999999999994</v>
      </c>
      <c r="F146" s="26">
        <v>72.099999999999994</v>
      </c>
      <c r="G146" s="60" t="s">
        <v>214</v>
      </c>
      <c r="H146" s="61">
        <f t="shared" si="34"/>
        <v>100</v>
      </c>
      <c r="I146" s="60">
        <f t="shared" si="35"/>
        <v>106.18556701030926</v>
      </c>
    </row>
    <row r="147" spans="1:9" ht="15.75">
      <c r="A147" s="22"/>
      <c r="B147" s="42" t="s">
        <v>150</v>
      </c>
      <c r="C147" s="26">
        <v>3092.9</v>
      </c>
      <c r="D147" s="26">
        <v>4233.3999999999996</v>
      </c>
      <c r="E147" s="26">
        <v>4012.4</v>
      </c>
      <c r="F147" s="26">
        <v>3119</v>
      </c>
      <c r="G147" s="60">
        <f t="shared" si="37"/>
        <v>73.676005102281863</v>
      </c>
      <c r="H147" s="61">
        <f t="shared" si="34"/>
        <v>77.734024523975677</v>
      </c>
      <c r="I147" s="60">
        <f t="shared" si="35"/>
        <v>100.84386821429725</v>
      </c>
    </row>
    <row r="148" spans="1:9" ht="15.75">
      <c r="A148" s="31" t="s">
        <v>207</v>
      </c>
      <c r="B148" s="44" t="s">
        <v>151</v>
      </c>
      <c r="C148" s="33">
        <f>C149+C151+C156+C166</f>
        <v>26057.399999999994</v>
      </c>
      <c r="D148" s="33">
        <f t="shared" ref="D148:F148" si="38">D149+D151+D156+D166</f>
        <v>37732.699999999997</v>
      </c>
      <c r="E148" s="33">
        <f t="shared" si="38"/>
        <v>62365.30000000001</v>
      </c>
      <c r="F148" s="33">
        <f t="shared" si="38"/>
        <v>25123.4</v>
      </c>
      <c r="G148" s="51">
        <f t="shared" si="37"/>
        <v>66.582566315159013</v>
      </c>
      <c r="H148" s="52">
        <f t="shared" si="34"/>
        <v>40.284260638528153</v>
      </c>
      <c r="I148" s="51">
        <f t="shared" si="35"/>
        <v>96.415605547752293</v>
      </c>
    </row>
    <row r="149" spans="1:9" ht="15.75">
      <c r="A149" s="23" t="s">
        <v>206</v>
      </c>
      <c r="B149" s="38" t="s">
        <v>152</v>
      </c>
      <c r="C149" s="13">
        <f>C150</f>
        <v>3842.6</v>
      </c>
      <c r="D149" s="13">
        <f t="shared" ref="D149:F149" si="39">D150</f>
        <v>5383.1</v>
      </c>
      <c r="E149" s="13">
        <f t="shared" si="39"/>
        <v>4320.7</v>
      </c>
      <c r="F149" s="13">
        <f t="shared" si="39"/>
        <v>3533.3</v>
      </c>
      <c r="G149" s="51">
        <f t="shared" si="37"/>
        <v>65.636900670617308</v>
      </c>
      <c r="H149" s="52">
        <f t="shared" si="34"/>
        <v>81.776101094730024</v>
      </c>
      <c r="I149" s="51">
        <f t="shared" si="35"/>
        <v>91.95076250455422</v>
      </c>
    </row>
    <row r="150" spans="1:9" ht="15.75">
      <c r="A150" s="23"/>
      <c r="B150" s="42" t="s">
        <v>153</v>
      </c>
      <c r="C150" s="26">
        <v>3842.6</v>
      </c>
      <c r="D150" s="26">
        <v>5383.1</v>
      </c>
      <c r="E150" s="26">
        <v>4320.7</v>
      </c>
      <c r="F150" s="26">
        <v>3533.3</v>
      </c>
      <c r="G150" s="60">
        <f t="shared" si="37"/>
        <v>65.636900670617308</v>
      </c>
      <c r="H150" s="61">
        <f t="shared" si="34"/>
        <v>81.776101094730024</v>
      </c>
      <c r="I150" s="60">
        <f t="shared" si="35"/>
        <v>91.95076250455422</v>
      </c>
    </row>
    <row r="151" spans="1:9" ht="31.5">
      <c r="A151" s="23">
        <v>1003</v>
      </c>
      <c r="B151" s="38" t="s">
        <v>154</v>
      </c>
      <c r="C151" s="13">
        <f>SUM(C152:C155)</f>
        <v>57</v>
      </c>
      <c r="D151" s="13">
        <f t="shared" ref="D151:F151" si="40">SUM(D152:D155)</f>
        <v>764</v>
      </c>
      <c r="E151" s="13">
        <f t="shared" si="40"/>
        <v>3272.9</v>
      </c>
      <c r="F151" s="13">
        <f t="shared" si="40"/>
        <v>3124.9</v>
      </c>
      <c r="G151" s="51">
        <f t="shared" si="37"/>
        <v>409.01832460732982</v>
      </c>
      <c r="H151" s="52">
        <f t="shared" si="34"/>
        <v>95.478016438021328</v>
      </c>
      <c r="I151" s="51" t="s">
        <v>300</v>
      </c>
    </row>
    <row r="152" spans="1:9" ht="15.75">
      <c r="A152" s="23"/>
      <c r="B152" s="42" t="s">
        <v>155</v>
      </c>
      <c r="C152" s="26">
        <v>0</v>
      </c>
      <c r="D152" s="26">
        <v>40</v>
      </c>
      <c r="E152" s="26">
        <v>40</v>
      </c>
      <c r="F152" s="26">
        <v>0</v>
      </c>
      <c r="G152" s="60">
        <f t="shared" si="37"/>
        <v>0</v>
      </c>
      <c r="H152" s="61">
        <f t="shared" si="34"/>
        <v>0</v>
      </c>
      <c r="I152" s="60" t="s">
        <v>214</v>
      </c>
    </row>
    <row r="153" spans="1:9" ht="30">
      <c r="A153" s="23"/>
      <c r="B153" s="42" t="s">
        <v>156</v>
      </c>
      <c r="C153" s="26">
        <v>18</v>
      </c>
      <c r="D153" s="26">
        <v>24</v>
      </c>
      <c r="E153" s="26">
        <v>24</v>
      </c>
      <c r="F153" s="26">
        <v>16</v>
      </c>
      <c r="G153" s="60">
        <f t="shared" si="37"/>
        <v>66.666666666666657</v>
      </c>
      <c r="H153" s="61">
        <f t="shared" si="34"/>
        <v>66.666666666666657</v>
      </c>
      <c r="I153" s="60">
        <f t="shared" si="35"/>
        <v>88.888888888888886</v>
      </c>
    </row>
    <row r="154" spans="1:9" ht="31.5">
      <c r="A154" s="23"/>
      <c r="B154" s="42" t="s">
        <v>213</v>
      </c>
      <c r="C154" s="26">
        <v>39</v>
      </c>
      <c r="D154" s="26">
        <v>0</v>
      </c>
      <c r="E154" s="26">
        <v>1075</v>
      </c>
      <c r="F154" s="26">
        <v>975</v>
      </c>
      <c r="G154" s="60" t="s">
        <v>214</v>
      </c>
      <c r="H154" s="61">
        <f t="shared" si="34"/>
        <v>90.697674418604649</v>
      </c>
      <c r="I154" s="60" t="s">
        <v>296</v>
      </c>
    </row>
    <row r="155" spans="1:9" ht="31.5">
      <c r="A155" s="23"/>
      <c r="B155" s="42" t="s">
        <v>157</v>
      </c>
      <c r="C155" s="15">
        <v>0</v>
      </c>
      <c r="D155" s="15">
        <v>700</v>
      </c>
      <c r="E155" s="15">
        <v>2133.9</v>
      </c>
      <c r="F155" s="15">
        <v>2133.9</v>
      </c>
      <c r="G155" s="60" t="s">
        <v>291</v>
      </c>
      <c r="H155" s="61">
        <f t="shared" si="34"/>
        <v>100</v>
      </c>
      <c r="I155" s="60" t="s">
        <v>214</v>
      </c>
    </row>
    <row r="156" spans="1:9" ht="15.75">
      <c r="A156" s="23">
        <v>1004</v>
      </c>
      <c r="B156" s="38" t="s">
        <v>158</v>
      </c>
      <c r="C156" s="13">
        <f>SUM(C157:C165)</f>
        <v>20555.199999999997</v>
      </c>
      <c r="D156" s="13">
        <f t="shared" ref="D156:F156" si="41">SUM(D157:D165)</f>
        <v>28739.699999999997</v>
      </c>
      <c r="E156" s="13">
        <f>SUM(E157:E165)</f>
        <v>48141.400000000009</v>
      </c>
      <c r="F156" s="13">
        <f t="shared" si="41"/>
        <v>14059.8</v>
      </c>
      <c r="G156" s="51">
        <f t="shared" si="37"/>
        <v>48.921178717940691</v>
      </c>
      <c r="H156" s="52">
        <f t="shared" si="34"/>
        <v>29.20521630031531</v>
      </c>
      <c r="I156" s="51">
        <f t="shared" si="35"/>
        <v>68.400210165797475</v>
      </c>
    </row>
    <row r="157" spans="1:9" ht="30">
      <c r="A157" s="23"/>
      <c r="B157" s="42" t="s">
        <v>159</v>
      </c>
      <c r="C157" s="26">
        <v>4286.7</v>
      </c>
      <c r="D157" s="26">
        <v>4298.3</v>
      </c>
      <c r="E157" s="36">
        <v>5516.3</v>
      </c>
      <c r="F157" s="26">
        <v>0</v>
      </c>
      <c r="G157" s="60">
        <f t="shared" si="37"/>
        <v>0</v>
      </c>
      <c r="H157" s="61">
        <f t="shared" si="34"/>
        <v>0</v>
      </c>
      <c r="I157" s="60">
        <f t="shared" si="35"/>
        <v>0</v>
      </c>
    </row>
    <row r="158" spans="1:9" ht="26.25" customHeight="1">
      <c r="A158" s="23"/>
      <c r="B158" s="42" t="s">
        <v>261</v>
      </c>
      <c r="C158" s="26">
        <v>2282.1999999999998</v>
      </c>
      <c r="D158" s="26">
        <v>2570.3000000000002</v>
      </c>
      <c r="E158" s="36">
        <v>2434.4</v>
      </c>
      <c r="F158" s="26">
        <v>1369.3</v>
      </c>
      <c r="G158" s="60">
        <f t="shared" si="37"/>
        <v>53.273936894525932</v>
      </c>
      <c r="H158" s="61">
        <f t="shared" si="34"/>
        <v>56.247946105816624</v>
      </c>
      <c r="I158" s="60">
        <f t="shared" si="35"/>
        <v>59.999123652615907</v>
      </c>
    </row>
    <row r="159" spans="1:9" ht="30">
      <c r="A159" s="23"/>
      <c r="B159" s="42" t="s">
        <v>160</v>
      </c>
      <c r="C159" s="26">
        <v>6920.4</v>
      </c>
      <c r="D159" s="26">
        <v>12080.5</v>
      </c>
      <c r="E159" s="36">
        <v>12080.5</v>
      </c>
      <c r="F159" s="26">
        <v>6088</v>
      </c>
      <c r="G159" s="60">
        <f t="shared" si="37"/>
        <v>50.39526509664335</v>
      </c>
      <c r="H159" s="61">
        <f t="shared" si="34"/>
        <v>50.39526509664335</v>
      </c>
      <c r="I159" s="60">
        <f t="shared" si="35"/>
        <v>87.971793537945786</v>
      </c>
    </row>
    <row r="160" spans="1:9" ht="18.75" customHeight="1">
      <c r="A160" s="23"/>
      <c r="B160" s="42" t="s">
        <v>161</v>
      </c>
      <c r="C160" s="26">
        <v>112.4</v>
      </c>
      <c r="D160" s="26">
        <v>0</v>
      </c>
      <c r="E160" s="36">
        <v>0</v>
      </c>
      <c r="F160" s="26">
        <v>0</v>
      </c>
      <c r="G160" s="60" t="s">
        <v>214</v>
      </c>
      <c r="H160" s="61" t="s">
        <v>214</v>
      </c>
      <c r="I160" s="60">
        <f t="shared" si="35"/>
        <v>0</v>
      </c>
    </row>
    <row r="161" spans="1:9" ht="45.75" customHeight="1">
      <c r="A161" s="23"/>
      <c r="B161" s="42" t="s">
        <v>162</v>
      </c>
      <c r="C161" s="26">
        <v>0</v>
      </c>
      <c r="D161" s="26">
        <v>50</v>
      </c>
      <c r="E161" s="36">
        <v>50</v>
      </c>
      <c r="F161" s="26">
        <v>0</v>
      </c>
      <c r="G161" s="60">
        <f t="shared" si="37"/>
        <v>0</v>
      </c>
      <c r="H161" s="61">
        <f t="shared" si="34"/>
        <v>0</v>
      </c>
      <c r="I161" s="60" t="s">
        <v>214</v>
      </c>
    </row>
    <row r="162" spans="1:9" ht="30">
      <c r="A162" s="23"/>
      <c r="B162" s="42" t="s">
        <v>163</v>
      </c>
      <c r="C162" s="26">
        <v>50</v>
      </c>
      <c r="D162" s="26">
        <v>150</v>
      </c>
      <c r="E162" s="36">
        <v>150</v>
      </c>
      <c r="F162" s="26">
        <v>0</v>
      </c>
      <c r="G162" s="60">
        <f t="shared" si="37"/>
        <v>0</v>
      </c>
      <c r="H162" s="61">
        <f t="shared" si="34"/>
        <v>0</v>
      </c>
      <c r="I162" s="60">
        <f t="shared" si="35"/>
        <v>0</v>
      </c>
    </row>
    <row r="163" spans="1:9" ht="60.75" customHeight="1">
      <c r="A163" s="23"/>
      <c r="B163" s="42" t="s">
        <v>236</v>
      </c>
      <c r="C163" s="26">
        <v>0</v>
      </c>
      <c r="D163" s="26">
        <v>1218</v>
      </c>
      <c r="E163" s="36">
        <v>18387.599999999999</v>
      </c>
      <c r="F163" s="26">
        <v>0</v>
      </c>
      <c r="G163" s="60">
        <f t="shared" si="37"/>
        <v>0</v>
      </c>
      <c r="H163" s="61">
        <f t="shared" si="34"/>
        <v>0</v>
      </c>
      <c r="I163" s="60" t="s">
        <v>214</v>
      </c>
    </row>
    <row r="164" spans="1:9" ht="16.5" customHeight="1">
      <c r="A164" s="23"/>
      <c r="B164" s="42" t="s">
        <v>164</v>
      </c>
      <c r="C164" s="26">
        <v>15</v>
      </c>
      <c r="D164" s="26">
        <v>24.3</v>
      </c>
      <c r="E164" s="36">
        <v>24.3</v>
      </c>
      <c r="F164" s="26">
        <v>9</v>
      </c>
      <c r="G164" s="60">
        <f t="shared" si="37"/>
        <v>37.037037037037038</v>
      </c>
      <c r="H164" s="61">
        <f t="shared" si="34"/>
        <v>37.037037037037038</v>
      </c>
      <c r="I164" s="60">
        <f t="shared" si="35"/>
        <v>60</v>
      </c>
    </row>
    <row r="165" spans="1:9" ht="30">
      <c r="A165" s="23"/>
      <c r="B165" s="42" t="s">
        <v>165</v>
      </c>
      <c r="C165" s="26">
        <v>6888.5</v>
      </c>
      <c r="D165" s="26">
        <v>8348.2999999999993</v>
      </c>
      <c r="E165" s="36">
        <v>9498.2999999999993</v>
      </c>
      <c r="F165" s="26">
        <v>6593.5</v>
      </c>
      <c r="G165" s="60">
        <f t="shared" si="37"/>
        <v>78.980151647640838</v>
      </c>
      <c r="H165" s="61">
        <f t="shared" si="34"/>
        <v>69.417685269995687</v>
      </c>
      <c r="I165" s="60">
        <f t="shared" si="35"/>
        <v>95.717500181461858</v>
      </c>
    </row>
    <row r="166" spans="1:9" ht="31.5">
      <c r="A166" s="23">
        <v>1006</v>
      </c>
      <c r="B166" s="38" t="s">
        <v>166</v>
      </c>
      <c r="C166" s="13">
        <f>C167</f>
        <v>1602.6</v>
      </c>
      <c r="D166" s="13">
        <f t="shared" ref="D166" si="42">D167</f>
        <v>2845.9</v>
      </c>
      <c r="E166" s="13">
        <f>SUM(E167:E170)</f>
        <v>6630.3000000000011</v>
      </c>
      <c r="F166" s="13">
        <f>SUM(F167:F170)</f>
        <v>4405.3999999999996</v>
      </c>
      <c r="G166" s="51">
        <f t="shared" si="37"/>
        <v>154.79813064408447</v>
      </c>
      <c r="H166" s="52">
        <f t="shared" si="34"/>
        <v>66.443449014373385</v>
      </c>
      <c r="I166" s="51" t="s">
        <v>301</v>
      </c>
    </row>
    <row r="167" spans="1:9" ht="15.75">
      <c r="A167" s="23"/>
      <c r="B167" s="42" t="s">
        <v>167</v>
      </c>
      <c r="C167" s="26">
        <v>1602.6</v>
      </c>
      <c r="D167" s="26">
        <v>2845.9</v>
      </c>
      <c r="E167" s="26">
        <v>3130.9</v>
      </c>
      <c r="F167" s="26">
        <v>1591.1</v>
      </c>
      <c r="G167" s="51">
        <f t="shared" si="37"/>
        <v>55.90849994729259</v>
      </c>
      <c r="H167" s="52">
        <f t="shared" si="34"/>
        <v>50.819253249864246</v>
      </c>
      <c r="I167" s="51">
        <f t="shared" si="35"/>
        <v>99.282416073879943</v>
      </c>
    </row>
    <row r="168" spans="1:9" ht="87" customHeight="1">
      <c r="A168" s="23"/>
      <c r="B168" s="42" t="s">
        <v>286</v>
      </c>
      <c r="C168" s="26">
        <v>0</v>
      </c>
      <c r="D168" s="26">
        <v>0</v>
      </c>
      <c r="E168" s="26">
        <v>2308.8000000000002</v>
      </c>
      <c r="F168" s="26">
        <v>2308.8000000000002</v>
      </c>
      <c r="G168" s="60" t="s">
        <v>214</v>
      </c>
      <c r="H168" s="61">
        <f t="shared" si="34"/>
        <v>100</v>
      </c>
      <c r="I168" s="60" t="s">
        <v>214</v>
      </c>
    </row>
    <row r="169" spans="1:9" ht="45">
      <c r="A169" s="23"/>
      <c r="B169" s="42" t="s">
        <v>225</v>
      </c>
      <c r="C169" s="26">
        <v>0</v>
      </c>
      <c r="D169" s="26">
        <v>0</v>
      </c>
      <c r="E169" s="26">
        <v>35.5</v>
      </c>
      <c r="F169" s="26">
        <v>7.1</v>
      </c>
      <c r="G169" s="60" t="s">
        <v>214</v>
      </c>
      <c r="H169" s="61">
        <f t="shared" si="34"/>
        <v>20</v>
      </c>
      <c r="I169" s="60" t="s">
        <v>214</v>
      </c>
    </row>
    <row r="170" spans="1:9" ht="30">
      <c r="A170" s="23"/>
      <c r="B170" s="42" t="s">
        <v>287</v>
      </c>
      <c r="C170" s="26">
        <v>0</v>
      </c>
      <c r="D170" s="26">
        <v>0</v>
      </c>
      <c r="E170" s="26">
        <v>1155.0999999999999</v>
      </c>
      <c r="F170" s="26">
        <v>498.4</v>
      </c>
      <c r="G170" s="60" t="s">
        <v>214</v>
      </c>
      <c r="H170" s="61">
        <f t="shared" si="34"/>
        <v>43.147779413037831</v>
      </c>
      <c r="I170" s="60" t="s">
        <v>214</v>
      </c>
    </row>
    <row r="171" spans="1:9" ht="26.25" customHeight="1">
      <c r="A171" s="31">
        <v>11</v>
      </c>
      <c r="B171" s="44" t="s">
        <v>168</v>
      </c>
      <c r="C171" s="33">
        <f>C172</f>
        <v>23255.500000000004</v>
      </c>
      <c r="D171" s="33">
        <f t="shared" ref="D171:F171" si="43">D172</f>
        <v>29253</v>
      </c>
      <c r="E171" s="33">
        <f t="shared" si="43"/>
        <v>39599.699999999997</v>
      </c>
      <c r="F171" s="33">
        <f t="shared" si="43"/>
        <v>25923.7</v>
      </c>
      <c r="G171" s="51">
        <f t="shared" si="37"/>
        <v>88.618945065463379</v>
      </c>
      <c r="H171" s="52">
        <f t="shared" si="34"/>
        <v>65.464384831198217</v>
      </c>
      <c r="I171" s="51">
        <f t="shared" si="35"/>
        <v>111.47341489110102</v>
      </c>
    </row>
    <row r="172" spans="1:9" ht="26.25" customHeight="1">
      <c r="A172" s="23">
        <v>1102</v>
      </c>
      <c r="B172" s="38" t="s">
        <v>169</v>
      </c>
      <c r="C172" s="13">
        <f>SUM(C173:C185)</f>
        <v>23255.500000000004</v>
      </c>
      <c r="D172" s="13">
        <f t="shared" ref="D172:F172" si="44">SUM(D173:D185)</f>
        <v>29253</v>
      </c>
      <c r="E172" s="13">
        <f t="shared" si="44"/>
        <v>39599.699999999997</v>
      </c>
      <c r="F172" s="13">
        <f t="shared" si="44"/>
        <v>25923.7</v>
      </c>
      <c r="G172" s="51">
        <f t="shared" si="37"/>
        <v>88.618945065463379</v>
      </c>
      <c r="H172" s="52">
        <f t="shared" si="34"/>
        <v>65.464384831198217</v>
      </c>
      <c r="I172" s="51">
        <f t="shared" si="35"/>
        <v>111.47341489110102</v>
      </c>
    </row>
    <row r="173" spans="1:9" ht="45" customHeight="1">
      <c r="A173" s="23"/>
      <c r="B173" s="42" t="s">
        <v>170</v>
      </c>
      <c r="C173" s="26">
        <v>8942.7000000000007</v>
      </c>
      <c r="D173" s="26">
        <v>0</v>
      </c>
      <c r="E173" s="26">
        <v>0</v>
      </c>
      <c r="F173" s="26"/>
      <c r="G173" s="60" t="s">
        <v>214</v>
      </c>
      <c r="H173" s="61" t="s">
        <v>214</v>
      </c>
      <c r="I173" s="60">
        <f t="shared" si="35"/>
        <v>0</v>
      </c>
    </row>
    <row r="174" spans="1:9" ht="42" customHeight="1">
      <c r="A174" s="22"/>
      <c r="B174" s="42" t="s">
        <v>171</v>
      </c>
      <c r="C174" s="26">
        <v>9639.1</v>
      </c>
      <c r="D174" s="26">
        <v>11651.4</v>
      </c>
      <c r="E174" s="26">
        <v>13259.3</v>
      </c>
      <c r="F174" s="26">
        <v>10717</v>
      </c>
      <c r="G174" s="60">
        <f t="shared" si="37"/>
        <v>91.980362874847671</v>
      </c>
      <c r="H174" s="61">
        <f t="shared" si="34"/>
        <v>80.826287963919668</v>
      </c>
      <c r="I174" s="60">
        <f t="shared" si="35"/>
        <v>111.1825792864479</v>
      </c>
    </row>
    <row r="175" spans="1:9" ht="30" customHeight="1">
      <c r="A175" s="22"/>
      <c r="B175" s="42" t="s">
        <v>172</v>
      </c>
      <c r="C175" s="26">
        <v>853.4</v>
      </c>
      <c r="D175" s="26">
        <v>850</v>
      </c>
      <c r="E175" s="26">
        <v>838.1</v>
      </c>
      <c r="F175" s="26">
        <v>830.8</v>
      </c>
      <c r="G175" s="60">
        <f t="shared" si="37"/>
        <v>97.741176470588229</v>
      </c>
      <c r="H175" s="61">
        <f t="shared" si="34"/>
        <v>99.128982221691913</v>
      </c>
      <c r="I175" s="60">
        <f t="shared" si="35"/>
        <v>97.35176939301617</v>
      </c>
    </row>
    <row r="176" spans="1:9" ht="28.5" customHeight="1">
      <c r="A176" s="22"/>
      <c r="B176" s="42" t="s">
        <v>173</v>
      </c>
      <c r="C176" s="26">
        <v>248</v>
      </c>
      <c r="D176" s="26">
        <v>500</v>
      </c>
      <c r="E176" s="26">
        <v>414.2</v>
      </c>
      <c r="F176" s="26">
        <v>326.39999999999998</v>
      </c>
      <c r="G176" s="60">
        <f t="shared" si="37"/>
        <v>65.279999999999987</v>
      </c>
      <c r="H176" s="61">
        <f t="shared" si="34"/>
        <v>78.802510864316758</v>
      </c>
      <c r="I176" s="60">
        <f t="shared" si="35"/>
        <v>131.61290322580643</v>
      </c>
    </row>
    <row r="177" spans="1:9" ht="43.5" customHeight="1">
      <c r="A177" s="22"/>
      <c r="B177" s="42" t="s">
        <v>237</v>
      </c>
      <c r="C177" s="26">
        <v>0</v>
      </c>
      <c r="D177" s="26">
        <v>0</v>
      </c>
      <c r="E177" s="26">
        <v>5345</v>
      </c>
      <c r="F177" s="26">
        <v>774.5</v>
      </c>
      <c r="G177" s="60" t="s">
        <v>214</v>
      </c>
      <c r="H177" s="61">
        <f t="shared" si="34"/>
        <v>14.490177736202059</v>
      </c>
      <c r="I177" s="60" t="s">
        <v>214</v>
      </c>
    </row>
    <row r="178" spans="1:9" ht="16.5" customHeight="1">
      <c r="A178" s="22"/>
      <c r="B178" s="42" t="s">
        <v>242</v>
      </c>
      <c r="C178" s="26">
        <v>0</v>
      </c>
      <c r="D178" s="26">
        <v>845</v>
      </c>
      <c r="E178" s="26">
        <v>0</v>
      </c>
      <c r="F178" s="26">
        <v>0</v>
      </c>
      <c r="G178" s="60">
        <f t="shared" si="37"/>
        <v>0</v>
      </c>
      <c r="H178" s="61" t="s">
        <v>214</v>
      </c>
      <c r="I178" s="60" t="s">
        <v>214</v>
      </c>
    </row>
    <row r="179" spans="1:9" ht="15.75">
      <c r="A179" s="22"/>
      <c r="B179" s="42" t="s">
        <v>174</v>
      </c>
      <c r="C179" s="26">
        <v>3398.3</v>
      </c>
      <c r="D179" s="26">
        <v>0</v>
      </c>
      <c r="E179" s="26">
        <v>0</v>
      </c>
      <c r="F179" s="26"/>
      <c r="G179" s="60" t="s">
        <v>214</v>
      </c>
      <c r="H179" s="61" t="s">
        <v>214</v>
      </c>
      <c r="I179" s="60">
        <f t="shared" si="35"/>
        <v>0</v>
      </c>
    </row>
    <row r="180" spans="1:9" ht="15.75">
      <c r="A180" s="22"/>
      <c r="B180" s="42" t="s">
        <v>279</v>
      </c>
      <c r="C180" s="26">
        <v>7</v>
      </c>
      <c r="D180" s="26">
        <v>0</v>
      </c>
      <c r="E180" s="26">
        <v>0</v>
      </c>
      <c r="F180" s="26">
        <v>0</v>
      </c>
      <c r="G180" s="60" t="s">
        <v>214</v>
      </c>
      <c r="H180" s="61" t="s">
        <v>214</v>
      </c>
      <c r="I180" s="60">
        <f t="shared" si="35"/>
        <v>0</v>
      </c>
    </row>
    <row r="181" spans="1:9" ht="30">
      <c r="A181" s="22"/>
      <c r="B181" s="42" t="s">
        <v>238</v>
      </c>
      <c r="C181" s="26">
        <v>0</v>
      </c>
      <c r="D181" s="26">
        <v>15406.6</v>
      </c>
      <c r="E181" s="26">
        <v>15766.1</v>
      </c>
      <c r="F181" s="26">
        <v>11210.3</v>
      </c>
      <c r="G181" s="60">
        <f t="shared" si="37"/>
        <v>72.762971713421507</v>
      </c>
      <c r="H181" s="61">
        <f t="shared" si="34"/>
        <v>71.103824027502043</v>
      </c>
      <c r="I181" s="60" t="s">
        <v>214</v>
      </c>
    </row>
    <row r="182" spans="1:9" ht="15.75">
      <c r="A182" s="22"/>
      <c r="B182" s="42" t="s">
        <v>251</v>
      </c>
      <c r="C182" s="26">
        <v>0</v>
      </c>
      <c r="D182" s="26">
        <v>0</v>
      </c>
      <c r="E182" s="26">
        <v>8</v>
      </c>
      <c r="F182" s="26">
        <v>8</v>
      </c>
      <c r="G182" s="60" t="s">
        <v>214</v>
      </c>
      <c r="H182" s="61">
        <f t="shared" si="34"/>
        <v>100</v>
      </c>
      <c r="I182" s="60" t="s">
        <v>214</v>
      </c>
    </row>
    <row r="183" spans="1:9" ht="75">
      <c r="A183" s="22"/>
      <c r="B183" s="42" t="s">
        <v>252</v>
      </c>
      <c r="C183" s="26">
        <v>0</v>
      </c>
      <c r="D183" s="26">
        <v>0</v>
      </c>
      <c r="E183" s="26">
        <v>3849</v>
      </c>
      <c r="F183" s="26">
        <v>1936.7</v>
      </c>
      <c r="G183" s="60" t="s">
        <v>214</v>
      </c>
      <c r="H183" s="61">
        <f t="shared" si="34"/>
        <v>50.316965445570283</v>
      </c>
      <c r="I183" s="60" t="s">
        <v>214</v>
      </c>
    </row>
    <row r="184" spans="1:9" ht="33" customHeight="1">
      <c r="A184" s="22"/>
      <c r="B184" s="42" t="s">
        <v>249</v>
      </c>
      <c r="C184" s="26">
        <v>0</v>
      </c>
      <c r="D184" s="26">
        <v>0</v>
      </c>
      <c r="E184" s="26">
        <v>40</v>
      </c>
      <c r="F184" s="26">
        <v>40</v>
      </c>
      <c r="G184" s="60" t="s">
        <v>214</v>
      </c>
      <c r="H184" s="61">
        <f t="shared" si="34"/>
        <v>100</v>
      </c>
      <c r="I184" s="60" t="s">
        <v>214</v>
      </c>
    </row>
    <row r="185" spans="1:9" ht="33" customHeight="1">
      <c r="A185" s="22"/>
      <c r="B185" s="42" t="s">
        <v>250</v>
      </c>
      <c r="C185" s="26">
        <v>167</v>
      </c>
      <c r="D185" s="26">
        <v>0</v>
      </c>
      <c r="E185" s="26">
        <v>80</v>
      </c>
      <c r="F185" s="26">
        <v>80</v>
      </c>
      <c r="G185" s="60" t="s">
        <v>214</v>
      </c>
      <c r="H185" s="61">
        <f t="shared" si="34"/>
        <v>100</v>
      </c>
      <c r="I185" s="60">
        <f t="shared" si="35"/>
        <v>47.904191616766468</v>
      </c>
    </row>
    <row r="186" spans="1:9" ht="15.75">
      <c r="A186" s="31">
        <v>13</v>
      </c>
      <c r="B186" s="44" t="s">
        <v>175</v>
      </c>
      <c r="C186" s="33">
        <f>C187</f>
        <v>2178.1</v>
      </c>
      <c r="D186" s="33">
        <f t="shared" ref="D186:F186" si="45">D187</f>
        <v>3450</v>
      </c>
      <c r="E186" s="33">
        <f t="shared" si="45"/>
        <v>2300</v>
      </c>
      <c r="F186" s="33">
        <f t="shared" si="45"/>
        <v>2266</v>
      </c>
      <c r="G186" s="51">
        <f t="shared" si="37"/>
        <v>65.681159420289859</v>
      </c>
      <c r="H186" s="52">
        <f t="shared" si="34"/>
        <v>98.521739130434781</v>
      </c>
      <c r="I186" s="51">
        <f t="shared" si="35"/>
        <v>104.03562738166292</v>
      </c>
    </row>
    <row r="187" spans="1:9" ht="15.75">
      <c r="A187" s="23">
        <v>1301</v>
      </c>
      <c r="B187" s="38" t="s">
        <v>176</v>
      </c>
      <c r="C187" s="15">
        <v>2178.1</v>
      </c>
      <c r="D187" s="15">
        <v>3450</v>
      </c>
      <c r="E187" s="15">
        <v>2300</v>
      </c>
      <c r="F187" s="15">
        <v>2266</v>
      </c>
      <c r="G187" s="60">
        <f t="shared" si="37"/>
        <v>65.681159420289859</v>
      </c>
      <c r="H187" s="61">
        <f t="shared" si="34"/>
        <v>98.521739130434781</v>
      </c>
      <c r="I187" s="60">
        <f t="shared" si="35"/>
        <v>104.03562738166292</v>
      </c>
    </row>
    <row r="188" spans="1:9" ht="15.75">
      <c r="A188" s="24"/>
      <c r="B188" s="43" t="s">
        <v>177</v>
      </c>
      <c r="C188" s="13">
        <f t="shared" ref="C188:F188" si="46">C5+C41+C61+C86+C89+C134+C148+C171+C186</f>
        <v>780429.79999999993</v>
      </c>
      <c r="D188" s="13">
        <f t="shared" si="46"/>
        <v>1148604.1999999997</v>
      </c>
      <c r="E188" s="13">
        <f t="shared" si="46"/>
        <v>1314210.0000000002</v>
      </c>
      <c r="F188" s="13">
        <f t="shared" si="46"/>
        <v>871747.8</v>
      </c>
      <c r="G188" s="51">
        <f t="shared" si="37"/>
        <v>75.896274800318537</v>
      </c>
      <c r="H188" s="52">
        <f t="shared" si="34"/>
        <v>66.332458282922815</v>
      </c>
      <c r="I188" s="51">
        <f t="shared" si="35"/>
        <v>111.70098835282816</v>
      </c>
    </row>
  </sheetData>
  <mergeCells count="6">
    <mergeCell ref="C2:C3"/>
    <mergeCell ref="G1:I1"/>
    <mergeCell ref="A2:A3"/>
    <mergeCell ref="D2:F2"/>
    <mergeCell ref="G2:I2"/>
    <mergeCell ref="B2:B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4" orientation="landscape" horizontalDpi="0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2022-10-26T06:26:25Z</cp:lastPrinted>
  <dcterms:created xsi:type="dcterms:W3CDTF">2021-08-06T09:49:11Z</dcterms:created>
  <dcterms:modified xsi:type="dcterms:W3CDTF">2022-10-27T11:22:13Z</dcterms:modified>
</cp:coreProperties>
</file>