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2760" windowWidth="14895" windowHeight="8595" activeTab="0"/>
  </bookViews>
  <sheets>
    <sheet name="сводка" sheetId="1" r:id="rId1"/>
  </sheets>
  <definedNames>
    <definedName name="_xlnm.Print_Area" localSheetId="0">'сводка'!$A$1:$E$192</definedName>
  </definedNames>
  <calcPr fullCalcOnLoad="1"/>
</workbook>
</file>

<file path=xl/sharedStrings.xml><?xml version="1.0" encoding="utf-8"?>
<sst xmlns="http://schemas.openxmlformats.org/spreadsheetml/2006/main" count="262" uniqueCount="243">
  <si>
    <t xml:space="preserve">       РАСХОДЫ                              </t>
  </si>
  <si>
    <t>Финансовое управление администрации г.Ливны</t>
  </si>
  <si>
    <t>Управление муниципального имущества администрации г.Ливны</t>
  </si>
  <si>
    <t xml:space="preserve">Контрольно-счетная палата г.Ливны </t>
  </si>
  <si>
    <t>01</t>
  </si>
  <si>
    <t>Мероприятия по землеустройству и землепользованию</t>
  </si>
  <si>
    <t>04</t>
  </si>
  <si>
    <t>Национальная экономика</t>
  </si>
  <si>
    <t>05</t>
  </si>
  <si>
    <t>Жилищно-коммунальное хозяйство</t>
  </si>
  <si>
    <t>Управление общего образования администрации г.Ливны</t>
  </si>
  <si>
    <t>07</t>
  </si>
  <si>
    <t>Образование</t>
  </si>
  <si>
    <t>08</t>
  </si>
  <si>
    <t>Отдел опеки и попечительства</t>
  </si>
  <si>
    <t>Социальная политика</t>
  </si>
  <si>
    <t>Физическая культура и спорт</t>
  </si>
  <si>
    <t>Код</t>
  </si>
  <si>
    <t>Наименование доходов</t>
  </si>
  <si>
    <t>101 02000 01 0000 110</t>
  </si>
  <si>
    <t>Налог на доходы физических лиц</t>
  </si>
  <si>
    <t>105 02000 02 0000 110</t>
  </si>
  <si>
    <t>Единый налог на вмененный доход для отдельных видов деятельности</t>
  </si>
  <si>
    <t>106 00000 00 0000 000</t>
  </si>
  <si>
    <t xml:space="preserve">106 01020 04 0000 110 </t>
  </si>
  <si>
    <t>Налог на имущество физических лиц</t>
  </si>
  <si>
    <t>Земельный налог</t>
  </si>
  <si>
    <t>108 00000 00 0000 000</t>
  </si>
  <si>
    <t>111 00000 00 0000 000</t>
  </si>
  <si>
    <t>111 07014 04 0000 120</t>
  </si>
  <si>
    <t>114 00000 00 0000 000</t>
  </si>
  <si>
    <t>115 00000 00 0000 000</t>
  </si>
  <si>
    <t>116 00000 00 0000 000</t>
  </si>
  <si>
    <t>200 00000 00 0000 000</t>
  </si>
  <si>
    <t xml:space="preserve">БЕЗВОЗМЕЗДНЫЕ ПОСТУПЛЕНИЯ </t>
  </si>
  <si>
    <t>ВСЕГО ДОХОДОВ</t>
  </si>
  <si>
    <t>112 01000 01 0000 120</t>
  </si>
  <si>
    <t>Плата за негативное воздействие на окружающую среду</t>
  </si>
  <si>
    <t>114 02043 04 0000 410</t>
  </si>
  <si>
    <t>Доходы от реализации иного имущества, находящегося в собственности городских округов</t>
  </si>
  <si>
    <t>Прочие расходы органов местного самоуправления</t>
  </si>
  <si>
    <t>Выплата персональных надбавок местного значения лицам, имеющим особые заслуги перед городом</t>
  </si>
  <si>
    <t>Административная комиссия, отдел по труду, комиссия по делам несовершеннолетних</t>
  </si>
  <si>
    <t>105 03000 01 0000 110</t>
  </si>
  <si>
    <t>Единый сельскохозяйственный налог</t>
  </si>
  <si>
    <t>Доходы, получаемые в виде арендной платы за земельные участки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</si>
  <si>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</si>
  <si>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</si>
  <si>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202 00000 00 0000 000</t>
  </si>
  <si>
    <t>Доходы от продажи земельных участков</t>
  </si>
  <si>
    <t>103 02000 01 0000 110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</si>
  <si>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</si>
  <si>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</si>
  <si>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Административные платежи и сборы</t>
  </si>
  <si>
    <t>Штрафы, санкции, возмещение ущерба</t>
  </si>
  <si>
    <t>Доходы от сдачи  в аренду имущества</t>
  </si>
  <si>
    <t>Наименование расходов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</si>
  <si>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</si>
  <si>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</si>
  <si>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</si>
  <si>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НАЛОГОВЫЕ И НЕНАЛОГОВЫЕ ДОХОДЫ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</si>
  <si>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</si>
  <si>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</si>
  <si>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к постановлению</t>
  </si>
  <si>
    <t>администрации города Ливны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</si>
  <si>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</si>
  <si>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</si>
  <si>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Подпрограмма "Развитие музейной деятельности в городе Ливны"</t>
  </si>
  <si>
    <t>Подпрограмма "Проведение культурно-массовых мероприятий"</t>
  </si>
  <si>
    <t>% вып-ния год</t>
  </si>
  <si>
    <t>Обслуживание государственного и муниципального долга</t>
  </si>
  <si>
    <t xml:space="preserve">% вып-ния год  </t>
  </si>
  <si>
    <t>111 01040 04 0000 120</t>
  </si>
  <si>
    <t>113 02994 04 0000 130</t>
  </si>
  <si>
    <t>Прочие доходы от компенсации затрат бюджетов городских округов</t>
  </si>
  <si>
    <t>Доходы от оказания платных услуг</t>
  </si>
  <si>
    <t>113 02064 04 0000 130</t>
  </si>
  <si>
    <t>Доходы в порядке возмещения расходов</t>
  </si>
  <si>
    <t>105 04010 02 0000 110</t>
  </si>
  <si>
    <t>106 06032 04 0000 110      106 06042 04 0000 110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</si>
  <si>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</si>
  <si>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Дивиденды по акциям</t>
  </si>
  <si>
    <t>Управление культуры, молодежной политики и спорта администрации г. Ливны</t>
  </si>
  <si>
    <t>Централизованная бухгалтерия</t>
  </si>
  <si>
    <t>Управление жилищно-коммунального хозяйства администрации города Ливны</t>
  </si>
  <si>
    <t>от ________________2018 г. № ____</t>
  </si>
  <si>
    <t>Субсидия МУКП "Ливенское" на возмещение затрат (недополученных доходов) в связи с оказанием банных услуг</t>
  </si>
  <si>
    <t xml:space="preserve">111 05012 04 0000 120      </t>
  </si>
  <si>
    <t xml:space="preserve"> 111 05074 04 0000 120</t>
  </si>
  <si>
    <t xml:space="preserve">114 06012 04 0000 430 </t>
  </si>
  <si>
    <t>117 00000 00 0000 000</t>
  </si>
  <si>
    <t>Прочие неналоговые доходы</t>
  </si>
  <si>
    <t>113 02000 00 0000 120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</si>
  <si>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</t>
  </si>
  <si>
    <t>Содержание ребёнка в семье опекуна и приёмной семье, а также вознаграждение, причитающееся приемному родителю</t>
  </si>
  <si>
    <t xml:space="preserve"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</si>
  <si>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Проезд школьников из малоимущих семей от места жительства до муниципальных бюджетных  общеобразовательных учреждений города Ливны</t>
  </si>
  <si>
    <t>Доплаты к пенсиям выборным лицам, пенсии за выслугу лет</t>
  </si>
  <si>
    <t>Общегосударственные вопросы</t>
  </si>
  <si>
    <t xml:space="preserve">Выполнение работ (оказание услуг) по осуществлению перевозок по регулируемым тарифам по регулярным маршрутам муниципальной маршрутной сети </t>
  </si>
  <si>
    <t xml:space="preserve">Культура, кинематография </t>
  </si>
  <si>
    <t>Оплата услуг банка</t>
  </si>
  <si>
    <t xml:space="preserve">Подпрограмма "Обеспечение сохранности объектов культурного наследия" 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</si>
  <si>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</si>
  <si>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</si>
  <si>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</si>
  <si>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0103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</si>
  <si>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</si>
  <si>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Ливенского городского Совета народных депутатов</t>
  </si>
  <si>
    <t>Ливенский городской Совет народных депутатов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</si>
  <si>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</si>
  <si>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</si>
  <si>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Администрация города Ливны</t>
  </si>
  <si>
    <t xml:space="preserve">Судебная система </t>
  </si>
  <si>
    <t>0105</t>
  </si>
  <si>
    <t>0106</t>
  </si>
  <si>
    <t>0111</t>
  </si>
  <si>
    <t>0113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</si>
  <si>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</si>
  <si>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</si>
  <si>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</si>
  <si>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Общеэкономические вопросы</t>
  </si>
  <si>
    <t>Транспорт</t>
  </si>
  <si>
    <t>0401</t>
  </si>
  <si>
    <t>0408</t>
  </si>
  <si>
    <t>0409</t>
  </si>
  <si>
    <t>Дорожное хозяйство (дорожные фонды)</t>
  </si>
  <si>
    <t>Муниципальная программа "Формирование современной городской среды на территории города Ливны на 2018-2024 годы"</t>
  </si>
  <si>
    <t>Другие вопросы в области национальной экономики</t>
  </si>
  <si>
    <t>0412</t>
  </si>
  <si>
    <t>0501</t>
  </si>
  <si>
    <t>Жилищное хозяйство</t>
  </si>
  <si>
    <t>Коммунальное хозяйство</t>
  </si>
  <si>
    <t>0502</t>
  </si>
  <si>
    <t xml:space="preserve">Благоустройство </t>
  </si>
  <si>
    <t>0503</t>
  </si>
  <si>
    <t>Другие вопросы в области жилищно-коммунального хозяйства</t>
  </si>
  <si>
    <t>0505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</si>
  <si>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</si>
  <si>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</si>
  <si>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</si>
  <si>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</si>
  <si>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</si>
  <si>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</si>
  <si>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 xml:space="preserve">Молодежная политика </t>
  </si>
  <si>
    <t>0707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</si>
  <si>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</si>
  <si>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</si>
  <si>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</si>
  <si>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</si>
  <si>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</si>
  <si>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</si>
  <si>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</si>
  <si>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</si>
  <si>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</si>
  <si>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</si>
  <si>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</si>
  <si>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</si>
  <si>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</si>
  <si>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202 1000 00 00000 150</t>
  </si>
  <si>
    <t>202 3000 00 00000 150</t>
  </si>
  <si>
    <t>202 2000 00 00000 150</t>
  </si>
  <si>
    <t>202 4000 00 00000 150</t>
  </si>
  <si>
    <t xml:space="preserve">Ежемесячное денежное вознаграждение за классное руководство </t>
  </si>
  <si>
    <t>Подпрограмма "Развитие библиотечной системы города Ливны"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</si>
  <si>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 </t>
  </si>
  <si>
    <t>219 00000 00 0000 000</t>
  </si>
  <si>
    <t>218 00000 00 0000 000</t>
  </si>
  <si>
    <t>Муниципальная программа "Развитие муниципальной службы в городе Ливны Орловской области на 2020-2022 годы"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</si>
  <si>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</si>
  <si>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 Наказы избирателей депутатам городского Совета народных депутатов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</si>
  <si>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</si>
  <si>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 ориентированных некоммерческих организаций в городе Ливны Орловской области на 2020-2022 годы"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</si>
  <si>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</si>
  <si>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</si>
  <si>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>Взносы на капитальный ремонт муниципального жилищного фонда</t>
  </si>
  <si>
    <t>Муниципальная программа «Стимулирование развития жилищного строительства на территории города Ливны Орловской области на 2020-2022 годы»</t>
  </si>
  <si>
    <t>Реализация права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</si>
  <si>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"Функционирование и развитие сети образовательных организаций города Ливны "</t>
  </si>
  <si>
    <t>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общеобразоавательных организациях</t>
  </si>
  <si>
    <t>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</t>
  </si>
  <si>
    <t>Организация питания обучающихся муниципальных общеобразовательных организаций</t>
  </si>
  <si>
    <t xml:space="preserve">Развитие системы отдыха детей и подростков </t>
  </si>
  <si>
    <t>Развитие системы отдыха детей и подростков (школьный лагерь)</t>
  </si>
  <si>
    <t>Муниципальная поддержка работников системы образования, талантливых детей и молодежи в городе Ливны</t>
  </si>
  <si>
    <t xml:space="preserve">Строительство, реконструкция, капитальный и текущий ремонт образовательных организаций </t>
  </si>
  <si>
    <t>Организация психолого-медико-социального сопровождения детей</t>
  </si>
  <si>
    <t>Наказы избирателей депутатам областного Совета народных депутатов</t>
  </si>
  <si>
    <t>Выплата единовременного пособия гражданам, усыновившим  детей-сирот и детей, оставшихся без попечения родителей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</si>
  <si>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</si>
  <si>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Организация, участие и проведение официальных  физкультурных, физкультурно-оздоровительных и спортивных мероприятий </t>
  </si>
  <si>
    <t>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</si>
  <si>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 xml:space="preserve"> Содержание спортивных сооружений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</si>
  <si>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</si>
  <si>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</si>
  <si>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</si>
  <si>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</si>
  <si>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</si>
  <si>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207 00000 00 0000 000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</si>
  <si>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</si>
  <si>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</si>
  <si>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</si>
  <si>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Массовый спорт</t>
  </si>
  <si>
    <t>Обслуживание государственного внутреннего и муниципального долга</t>
  </si>
  <si>
    <t>ВСЕГО РАСХОДОВ</t>
  </si>
  <si>
    <t>Укрепление материально-технической базы муниципальных учреждений культуры</t>
  </si>
  <si>
    <t>105 01000 00 0000 110</t>
  </si>
  <si>
    <t>Налог, взимаемый в связи с применением упрощенной системы налогообложения</t>
  </si>
  <si>
    <t>План на 2022 г.</t>
  </si>
  <si>
    <t>111 09080 04 0000 120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</si>
  <si>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</si>
  <si>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св.100</t>
  </si>
  <si>
    <t>План на 2022г.</t>
  </si>
  <si>
    <t>Муниципальная программа "Доступная среда  города Ливны Орловской области на 2020-2026 годы"</t>
  </si>
  <si>
    <t>Организация бесплатного горячего питания обучающихся, получающих начальное общее образование вмуниципальных общеобразовательных организациях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</si>
  <si>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</si>
  <si>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Создание новых мест в общеобразовательных организациях в связи с ростом числа обучающихся,вызванным демографическим фактором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</si>
  <si>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направленнотей</t>
  </si>
  <si>
    <t>Подпрограмма "Развитие дополнительного образования в  городе Ливны"</t>
  </si>
  <si>
    <t>Обеспечение  жильем отдельных категорий граждан, установленных Федеральным законом "О ветеранах"</t>
  </si>
  <si>
    <t>Муниципальная программа "Развитие архивного дела в городе Ливны Орловской области на 2018-2023 годы"</t>
  </si>
  <si>
    <t>Муниципальная программа "Развитие территориального общественного самоуправления в городе Ливны Орловской области"</t>
  </si>
  <si>
    <t>Единая дежурно-диспетчерская служба города Ливны и административно-хозяйственная служба администрации города Ливны</t>
  </si>
  <si>
    <t>Капитальный ремонт крыш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</si>
  <si>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</si>
  <si>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"Обеспечение безопасности дорожного движения на территории города Ливны Орловской области "</t>
  </si>
  <si>
    <t>Муниципальная программа "Обеспечение безопасности дорожного движения на территории города Ливны Орловской области"</t>
  </si>
  <si>
    <t xml:space="preserve">Подпрограмма "Обеспечение жильем молодых семей " </t>
  </si>
  <si>
    <t>Обеспечение деятельности муниципального бюджетного учреждения "Спортивная школа " города Ливны"</t>
  </si>
  <si>
    <t xml:space="preserve">                         Исполнение бюджета города Ливны на 01.04.2022 года.</t>
  </si>
  <si>
    <t>Исполнено на 01.04.2022 г.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</si>
  <si>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</si>
  <si>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Выполнение решений судебных органов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</si>
  <si>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</t>
  </si>
  <si>
    <t>Реализация мероприятий для участия во Всероссийском конкурсе лучших проектов туристского кода центра города</t>
  </si>
  <si>
    <t>Подпрограмма "Содействие занятости молодежи города Ливны"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</si>
  <si>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</si>
  <si>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</si>
  <si>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>Подпрограмма "Муниципальная поддержка работников системы образования, талантливых детей и молодежи в городе Ливны"</t>
  </si>
  <si>
    <t>Муниципальная программа "Молодежь города Ливны Орловской области"</t>
  </si>
  <si>
    <t xml:space="preserve"> Наказы избирателей депутатам Ливенского городского Совета народных депутатов</t>
  </si>
  <si>
    <t>Выполнение работ по инженерным изысканиями изготовлению проектной документации на строительство крытого катка с искусственным льдом в г. Ливны</t>
  </si>
  <si>
    <t>от  15 апреля  2022 года   №278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</si>
</sst>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#,##0.0"/>
    <numFmt numFmtId="180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b/>
      <sz val="10"/>
      <color indexed="8"/>
      <name val="Arial Cyr"/>
      <family val="0"/>
    </font>
    <font>
      <i/>
      <sz val="9"/>
      <color indexed="8"/>
      <name val="Cambria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 Cyr"/>
      <family val="1"/>
    </font>
    <font>
      <i/>
      <sz val="12"/>
      <name val="Times New Roman Cyr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8" fillId="19" borderId="0">
      <alignment/>
      <protection/>
    </xf>
    <xf numFmtId="0" fontId="19" fillId="0" borderId="1">
      <alignment horizontal="center" vertical="center" wrapText="1"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 wrapText="1"/>
      <protection/>
    </xf>
    <xf numFmtId="0" fontId="13" fillId="0" borderId="2">
      <alignment horizontal="right"/>
      <protection/>
    </xf>
    <xf numFmtId="4" fontId="13" fillId="20" borderId="2">
      <alignment horizontal="right" vertical="top" shrinkToFit="1"/>
      <protection/>
    </xf>
    <xf numFmtId="4" fontId="13" fillId="21" borderId="2">
      <alignment horizontal="right" vertical="top" shrinkToFit="1"/>
      <protection/>
    </xf>
    <xf numFmtId="0" fontId="20" fillId="0" borderId="0">
      <alignment horizontal="center"/>
      <protection/>
    </xf>
    <xf numFmtId="0" fontId="19" fillId="0" borderId="0">
      <alignment horizontal="right"/>
      <protection/>
    </xf>
    <xf numFmtId="0" fontId="19" fillId="0" borderId="0">
      <alignment horizontal="left" wrapText="1"/>
      <protection/>
    </xf>
    <xf numFmtId="0" fontId="13" fillId="0" borderId="1">
      <alignment vertical="top" wrapText="1"/>
      <protection/>
    </xf>
    <xf numFmtId="1" fontId="19" fillId="0" borderId="1">
      <alignment horizontal="left" vertical="top" wrapText="1" indent="2"/>
      <protection/>
    </xf>
    <xf numFmtId="1" fontId="19" fillId="0" borderId="1">
      <alignment horizontal="center" vertical="top" shrinkToFit="1"/>
      <protection/>
    </xf>
    <xf numFmtId="4" fontId="13" fillId="20" borderId="1">
      <alignment horizontal="right" vertical="top" shrinkToFit="1"/>
      <protection/>
    </xf>
    <xf numFmtId="4" fontId="13" fillId="0" borderId="1">
      <alignment horizontal="right" vertical="top" shrinkToFit="1"/>
      <protection/>
    </xf>
    <xf numFmtId="4" fontId="19" fillId="0" borderId="1">
      <alignment horizontal="right" vertical="top" shrinkToFit="1"/>
      <protection/>
    </xf>
    <xf numFmtId="4" fontId="13" fillId="21" borderId="1">
      <alignment horizontal="right" vertical="top" shrinkToFit="1"/>
      <protection/>
    </xf>
    <xf numFmtId="4" fontId="46" fillId="0" borderId="3">
      <alignment horizontal="right" shrinkToFit="1"/>
      <protection/>
    </xf>
    <xf numFmtId="4" fontId="14" fillId="0" borderId="1">
      <alignment horizontal="right" vertical="center" shrinkToFit="1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4" applyNumberFormat="0" applyAlignment="0" applyProtection="0"/>
    <xf numFmtId="0" fontId="48" fillId="29" borderId="5" applyNumberFormat="0" applyAlignment="0" applyProtection="0"/>
    <xf numFmtId="0" fontId="49" fillId="29" borderId="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173" fontId="10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3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3" fontId="9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/>
    </xf>
    <xf numFmtId="173" fontId="5" fillId="0" borderId="13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1" fontId="10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173" fontId="9" fillId="0" borderId="0" xfId="0" applyNumberFormat="1" applyFont="1" applyFill="1" applyAlignment="1">
      <alignment horizontal="center" vertical="center"/>
    </xf>
    <xf numFmtId="0" fontId="9" fillId="0" borderId="15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Border="1" applyAlignment="1">
      <alignment vertical="center"/>
    </xf>
    <xf numFmtId="2" fontId="4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173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73" fontId="10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4" fillId="0" borderId="0" xfId="58" applyBorder="1" applyProtection="1">
      <alignment horizontal="right" vertical="center" shrinkToFit="1"/>
      <protection/>
    </xf>
    <xf numFmtId="4" fontId="14" fillId="36" borderId="0" xfId="58" applyFill="1" applyBorder="1" applyProtection="1">
      <alignment horizontal="right" vertical="center" shrinkToFit="1"/>
      <protection/>
    </xf>
    <xf numFmtId="173" fontId="4" fillId="0" borderId="0" xfId="0" applyNumberFormat="1" applyFont="1" applyFill="1" applyBorder="1" applyAlignment="1" applyProtection="1">
      <alignment horizontal="center"/>
      <protection locked="0"/>
    </xf>
    <xf numFmtId="4" fontId="14" fillId="0" borderId="0" xfId="58" applyFont="1" applyBorder="1" applyProtection="1">
      <alignment horizontal="right" vertical="center" shrinkToFit="1"/>
      <protection/>
    </xf>
    <xf numFmtId="2" fontId="1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center" vertical="center"/>
    </xf>
    <xf numFmtId="4" fontId="14" fillId="4" borderId="0" xfId="58" applyFont="1" applyFill="1" applyBorder="1" applyProtection="1">
      <alignment horizontal="right" vertical="center" shrinkToFit="1"/>
      <protection/>
    </xf>
    <xf numFmtId="0" fontId="4" fillId="4" borderId="0" xfId="0" applyFont="1" applyFill="1" applyBorder="1" applyAlignment="1">
      <alignment/>
    </xf>
    <xf numFmtId="4" fontId="14" fillId="4" borderId="0" xfId="58" applyFill="1" applyBorder="1" applyProtection="1">
      <alignment horizontal="right" vertical="center" shrinkToFit="1"/>
      <protection/>
    </xf>
    <xf numFmtId="0" fontId="9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2" fontId="4" fillId="4" borderId="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4" fontId="0" fillId="4" borderId="13" xfId="0" applyNumberFormat="1" applyFill="1" applyBorder="1" applyAlignment="1">
      <alignment/>
    </xf>
    <xf numFmtId="4" fontId="0" fillId="4" borderId="16" xfId="0" applyNumberFormat="1" applyFill="1" applyBorder="1" applyAlignment="1">
      <alignment/>
    </xf>
    <xf numFmtId="173" fontId="5" fillId="37" borderId="13" xfId="0" applyNumberFormat="1" applyFont="1" applyFill="1" applyBorder="1" applyAlignment="1">
      <alignment horizontal="center" vertical="justify"/>
    </xf>
    <xf numFmtId="173" fontId="5" fillId="37" borderId="13" xfId="0" applyNumberFormat="1" applyFont="1" applyFill="1" applyBorder="1" applyAlignment="1">
      <alignment horizontal="center" wrapText="1"/>
    </xf>
    <xf numFmtId="0" fontId="7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vertical="top" wrapText="1"/>
    </xf>
    <xf numFmtId="179" fontId="6" fillId="37" borderId="0" xfId="0" applyNumberFormat="1" applyFont="1" applyFill="1" applyBorder="1" applyAlignment="1">
      <alignment horizontal="center"/>
    </xf>
    <xf numFmtId="173" fontId="6" fillId="37" borderId="0" xfId="0" applyNumberFormat="1" applyFont="1" applyFill="1" applyBorder="1" applyAlignment="1" applyProtection="1">
      <alignment horizontal="center"/>
      <protection locked="0"/>
    </xf>
    <xf numFmtId="173" fontId="6" fillId="37" borderId="0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vertical="top" wrapText="1"/>
    </xf>
    <xf numFmtId="0" fontId="21" fillId="37" borderId="13" xfId="0" applyFont="1" applyFill="1" applyBorder="1" applyAlignment="1">
      <alignment horizontal="left" vertical="top" wrapText="1"/>
    </xf>
    <xf numFmtId="0" fontId="22" fillId="37" borderId="13" xfId="0" applyFont="1" applyFill="1" applyBorder="1" applyAlignment="1">
      <alignment horizontal="left" vertical="top" wrapText="1"/>
    </xf>
    <xf numFmtId="0" fontId="22" fillId="37" borderId="13" xfId="0" applyFont="1" applyFill="1" applyBorder="1" applyAlignment="1">
      <alignment vertical="top" wrapText="1"/>
    </xf>
    <xf numFmtId="49" fontId="21" fillId="37" borderId="13" xfId="0" applyNumberFormat="1" applyFont="1" applyFill="1" applyBorder="1" applyAlignment="1">
      <alignment horizontal="left" wrapText="1"/>
    </xf>
    <xf numFmtId="0" fontId="21" fillId="37" borderId="13" xfId="0" applyFont="1" applyFill="1" applyBorder="1" applyAlignment="1">
      <alignment wrapText="1"/>
    </xf>
    <xf numFmtId="0" fontId="24" fillId="37" borderId="13" xfId="0" applyFont="1" applyFill="1" applyBorder="1" applyAlignment="1">
      <alignment vertical="top" wrapText="1"/>
    </xf>
    <xf numFmtId="0" fontId="21" fillId="37" borderId="13" xfId="0" applyFont="1" applyFill="1" applyBorder="1" applyAlignment="1">
      <alignment vertical="top" wrapText="1"/>
    </xf>
    <xf numFmtId="0" fontId="22" fillId="37" borderId="13" xfId="0" applyFont="1" applyFill="1" applyBorder="1" applyAlignment="1">
      <alignment wrapText="1"/>
    </xf>
    <xf numFmtId="0" fontId="22" fillId="37" borderId="13" xfId="50" applyNumberFormat="1" applyFont="1" applyFill="1" applyBorder="1" applyAlignment="1" applyProtection="1">
      <alignment vertical="top" wrapText="1"/>
      <protection/>
    </xf>
    <xf numFmtId="0" fontId="23" fillId="37" borderId="13" xfId="0" applyFont="1" applyFill="1" applyBorder="1" applyAlignment="1">
      <alignment vertical="top" wrapText="1"/>
    </xf>
    <xf numFmtId="0" fontId="6" fillId="37" borderId="13" xfId="0" applyFont="1" applyFill="1" applyBorder="1" applyAlignment="1">
      <alignment vertical="top" wrapText="1"/>
    </xf>
    <xf numFmtId="0" fontId="22" fillId="37" borderId="13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center" wrapText="1"/>
    </xf>
    <xf numFmtId="173" fontId="9" fillId="37" borderId="13" xfId="0" applyNumberFormat="1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/>
    </xf>
    <xf numFmtId="0" fontId="10" fillId="37" borderId="0" xfId="0" applyFont="1" applyFill="1" applyAlignment="1">
      <alignment/>
    </xf>
    <xf numFmtId="173" fontId="4" fillId="0" borderId="13" xfId="0" applyNumberFormat="1" applyFont="1" applyFill="1" applyBorder="1" applyAlignment="1" applyProtection="1">
      <alignment horizontal="center" vertical="center"/>
      <protection locked="0"/>
    </xf>
    <xf numFmtId="173" fontId="10" fillId="37" borderId="13" xfId="0" applyNumberFormat="1" applyFont="1" applyFill="1" applyBorder="1" applyAlignment="1">
      <alignment horizontal="center" vertical="center"/>
    </xf>
    <xf numFmtId="173" fontId="6" fillId="38" borderId="13" xfId="0" applyNumberFormat="1" applyFont="1" applyFill="1" applyBorder="1" applyAlignment="1">
      <alignment horizontal="center" vertical="center"/>
    </xf>
    <xf numFmtId="173" fontId="6" fillId="38" borderId="13" xfId="0" applyNumberFormat="1" applyFont="1" applyFill="1" applyBorder="1" applyAlignment="1">
      <alignment vertical="top" wrapText="1"/>
    </xf>
    <xf numFmtId="179" fontId="10" fillId="38" borderId="13" xfId="0" applyNumberFormat="1" applyFont="1" applyFill="1" applyBorder="1" applyAlignment="1">
      <alignment horizontal="center" vertical="center" wrapText="1"/>
    </xf>
    <xf numFmtId="173" fontId="10" fillId="38" borderId="13" xfId="0" applyNumberFormat="1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73" fontId="5" fillId="37" borderId="13" xfId="0" applyNumberFormat="1" applyFont="1" applyFill="1" applyBorder="1" applyAlignment="1">
      <alignment horizontal="center" vertical="center"/>
    </xf>
    <xf numFmtId="173" fontId="6" fillId="37" borderId="13" xfId="0" applyNumberFormat="1" applyFont="1" applyFill="1" applyBorder="1" applyAlignment="1" applyProtection="1">
      <alignment horizontal="center" vertical="center"/>
      <protection locked="0"/>
    </xf>
    <xf numFmtId="173" fontId="23" fillId="37" borderId="13" xfId="0" applyNumberFormat="1" applyFont="1" applyFill="1" applyBorder="1" applyAlignment="1" applyProtection="1">
      <alignment horizontal="center" vertical="center"/>
      <protection locked="0"/>
    </xf>
    <xf numFmtId="179" fontId="10" fillId="0" borderId="0" xfId="0" applyNumberFormat="1" applyFont="1" applyBorder="1" applyAlignment="1">
      <alignment/>
    </xf>
    <xf numFmtId="173" fontId="6" fillId="39" borderId="13" xfId="0" applyNumberFormat="1" applyFont="1" applyFill="1" applyBorder="1" applyAlignment="1" applyProtection="1">
      <alignment horizontal="center" vertical="center"/>
      <protection locked="0"/>
    </xf>
    <xf numFmtId="173" fontId="23" fillId="39" borderId="13" xfId="0" applyNumberFormat="1" applyFont="1" applyFill="1" applyBorder="1" applyAlignment="1" applyProtection="1">
      <alignment horizontal="center" vertical="center"/>
      <protection locked="0"/>
    </xf>
    <xf numFmtId="173" fontId="4" fillId="39" borderId="13" xfId="0" applyNumberFormat="1" applyFont="1" applyFill="1" applyBorder="1" applyAlignment="1" applyProtection="1">
      <alignment horizontal="center" vertical="center"/>
      <protection locked="0"/>
    </xf>
    <xf numFmtId="173" fontId="22" fillId="39" borderId="13" xfId="0" applyNumberFormat="1" applyFont="1" applyFill="1" applyBorder="1" applyAlignment="1" applyProtection="1">
      <alignment horizontal="center" vertical="center"/>
      <protection locked="0"/>
    </xf>
    <xf numFmtId="173" fontId="21" fillId="39" borderId="13" xfId="0" applyNumberFormat="1" applyFont="1" applyFill="1" applyBorder="1" applyAlignment="1" applyProtection="1">
      <alignment horizontal="center" vertical="center"/>
      <protection locked="0"/>
    </xf>
    <xf numFmtId="179" fontId="6" fillId="40" borderId="13" xfId="0" applyNumberFormat="1" applyFont="1" applyFill="1" applyBorder="1" applyAlignment="1">
      <alignment horizontal="center" vertical="center"/>
    </xf>
    <xf numFmtId="173" fontId="6" fillId="40" borderId="13" xfId="0" applyNumberFormat="1" applyFont="1" applyFill="1" applyBorder="1" applyAlignment="1" applyProtection="1">
      <alignment horizontal="center" vertical="center"/>
      <protection locked="0"/>
    </xf>
    <xf numFmtId="179" fontId="9" fillId="41" borderId="13" xfId="0" applyNumberFormat="1" applyFont="1" applyFill="1" applyBorder="1" applyAlignment="1">
      <alignment horizontal="center" vertical="center"/>
    </xf>
    <xf numFmtId="179" fontId="10" fillId="39" borderId="13" xfId="0" applyNumberFormat="1" applyFont="1" applyFill="1" applyBorder="1" applyAlignment="1">
      <alignment horizontal="center" vertical="center"/>
    </xf>
    <xf numFmtId="179" fontId="9" fillId="39" borderId="13" xfId="0" applyNumberFormat="1" applyFont="1" applyFill="1" applyBorder="1" applyAlignment="1">
      <alignment horizontal="center" vertical="center"/>
    </xf>
    <xf numFmtId="179" fontId="9" fillId="39" borderId="13" xfId="0" applyNumberFormat="1" applyFont="1" applyFill="1" applyBorder="1" applyAlignment="1">
      <alignment horizontal="center" vertical="center"/>
    </xf>
    <xf numFmtId="179" fontId="6" fillId="39" borderId="13" xfId="0" applyNumberFormat="1" applyFont="1" applyFill="1" applyBorder="1" applyAlignment="1" applyProtection="1">
      <alignment horizontal="center" vertical="center"/>
      <protection/>
    </xf>
    <xf numFmtId="179" fontId="23" fillId="39" borderId="13" xfId="0" applyNumberFormat="1" applyFont="1" applyFill="1" applyBorder="1" applyAlignment="1" applyProtection="1">
      <alignment horizontal="center" vertical="center"/>
      <protection/>
    </xf>
    <xf numFmtId="179" fontId="23" fillId="39" borderId="13" xfId="0" applyNumberFormat="1" applyFont="1" applyFill="1" applyBorder="1" applyAlignment="1">
      <alignment horizontal="center" vertical="center"/>
    </xf>
    <xf numFmtId="179" fontId="6" fillId="39" borderId="13" xfId="0" applyNumberFormat="1" applyFont="1" applyFill="1" applyBorder="1" applyAlignment="1">
      <alignment horizontal="center" vertical="center"/>
    </xf>
    <xf numFmtId="179" fontId="23" fillId="39" borderId="13" xfId="0" applyNumberFormat="1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Fill="1" applyBorder="1" applyAlignment="1">
      <alignment horizontal="center"/>
    </xf>
    <xf numFmtId="178" fontId="14" fillId="0" borderId="0" xfId="58" applyNumberFormat="1" applyFont="1" applyBorder="1" applyProtection="1">
      <alignment horizontal="right" vertical="center" shrinkToFit="1"/>
      <protection/>
    </xf>
    <xf numFmtId="178" fontId="15" fillId="0" borderId="0" xfId="0" applyNumberFormat="1" applyFont="1" applyFill="1" applyBorder="1" applyAlignment="1">
      <alignment horizontal="center"/>
    </xf>
    <xf numFmtId="178" fontId="4" fillId="39" borderId="0" xfId="0" applyNumberFormat="1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 vertical="distributed"/>
    </xf>
    <xf numFmtId="0" fontId="4" fillId="37" borderId="13" xfId="0" applyFont="1" applyFill="1" applyBorder="1" applyAlignment="1">
      <alignment vertical="distributed" wrapText="1"/>
    </xf>
    <xf numFmtId="179" fontId="9" fillId="39" borderId="13" xfId="0" applyNumberFormat="1" applyFont="1" applyFill="1" applyBorder="1" applyAlignment="1">
      <alignment horizontal="center" vertical="distributed"/>
    </xf>
    <xf numFmtId="0" fontId="62" fillId="0" borderId="3" xfId="49" applyNumberFormat="1" applyFont="1" applyBorder="1" applyAlignment="1" applyProtection="1">
      <alignment vertical="top" wrapText="1"/>
      <protection/>
    </xf>
    <xf numFmtId="4" fontId="0" fillId="4" borderId="17" xfId="0" applyNumberFormat="1" applyFill="1" applyBorder="1" applyAlignment="1">
      <alignment/>
    </xf>
    <xf numFmtId="4" fontId="0" fillId="4" borderId="0" xfId="0" applyNumberFormat="1" applyFill="1" applyBorder="1" applyAlignment="1">
      <alignment/>
    </xf>
    <xf numFmtId="4" fontId="0" fillId="4" borderId="18" xfId="0" applyNumberFormat="1" applyFill="1" applyBorder="1" applyAlignment="1">
      <alignment/>
    </xf>
    <xf numFmtId="4" fontId="0" fillId="4" borderId="19" xfId="0" applyNumberFormat="1" applyFill="1" applyBorder="1" applyAlignment="1">
      <alignment/>
    </xf>
    <xf numFmtId="4" fontId="0" fillId="4" borderId="20" xfId="0" applyNumberFormat="1" applyFill="1" applyBorder="1" applyAlignment="1">
      <alignment/>
    </xf>
    <xf numFmtId="0" fontId="62" fillId="0" borderId="3" xfId="49" applyNumberFormat="1" applyFont="1" applyFill="1" applyBorder="1" applyAlignment="1" applyProtection="1">
      <alignment horizontal="left" vertical="top" wrapText="1"/>
      <protection/>
    </xf>
    <xf numFmtId="0" fontId="9" fillId="0" borderId="13" xfId="0" applyFont="1" applyFill="1" applyBorder="1" applyAlignment="1">
      <alignment horizontal="center" vertical="center"/>
    </xf>
    <xf numFmtId="49" fontId="3" fillId="39" borderId="13" xfId="0" applyNumberFormat="1" applyFont="1" applyFill="1" applyBorder="1" applyAlignment="1">
      <alignment horizontal="center" vertical="center"/>
    </xf>
    <xf numFmtId="0" fontId="22" fillId="39" borderId="13" xfId="0" applyFont="1" applyFill="1" applyBorder="1" applyAlignment="1">
      <alignment vertical="top" wrapText="1"/>
    </xf>
    <xf numFmtId="179" fontId="22" fillId="39" borderId="13" xfId="0" applyNumberFormat="1" applyFont="1" applyFill="1" applyBorder="1" applyAlignment="1" applyProtection="1">
      <alignment horizontal="center" vertical="center"/>
      <protection/>
    </xf>
    <xf numFmtId="179" fontId="22" fillId="39" borderId="13" xfId="0" applyNumberFormat="1" applyFont="1" applyFill="1" applyBorder="1" applyAlignment="1">
      <alignment horizontal="center" vertical="center"/>
    </xf>
    <xf numFmtId="179" fontId="21" fillId="39" borderId="13" xfId="0" applyNumberFormat="1" applyFont="1" applyFill="1" applyBorder="1" applyAlignment="1" applyProtection="1">
      <alignment horizontal="center" vertical="center"/>
      <protection/>
    </xf>
    <xf numFmtId="179" fontId="21" fillId="39" borderId="13" xfId="0" applyNumberFormat="1" applyFont="1" applyFill="1" applyBorder="1" applyAlignment="1">
      <alignment horizontal="center" vertical="center"/>
    </xf>
    <xf numFmtId="179" fontId="6" fillId="39" borderId="13" xfId="0" applyNumberFormat="1" applyFont="1" applyFill="1" applyBorder="1" applyAlignment="1" applyProtection="1">
      <alignment horizontal="center" vertical="center"/>
      <protection locked="0"/>
    </xf>
    <xf numFmtId="179" fontId="25" fillId="39" borderId="13" xfId="0" applyNumberFormat="1" applyFont="1" applyFill="1" applyBorder="1" applyAlignment="1">
      <alignment horizontal="center" vertical="center"/>
    </xf>
    <xf numFmtId="179" fontId="23" fillId="39" borderId="13" xfId="0" applyNumberFormat="1" applyFont="1" applyFill="1" applyBorder="1" applyAlignment="1">
      <alignment horizontal="center" vertical="center" wrapText="1"/>
    </xf>
    <xf numFmtId="173" fontId="10" fillId="0" borderId="13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173" fontId="8" fillId="37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5" xfId="57"/>
    <cellStyle name="xl59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7"/>
  <sheetViews>
    <sheetView tabSelected="1" view="pageBreakPreview" zoomScaleNormal="80" zoomScaleSheetLayoutView="100" zoomScalePageLayoutView="0" workbookViewId="0" topLeftCell="A143">
      <selection activeCell="C7" sqref="C7:E7"/>
    </sheetView>
  </sheetViews>
  <sheetFormatPr defaultColWidth="9.00390625" defaultRowHeight="12.75"/>
  <cols>
    <col min="1" max="1" width="24.875" style="40" bestFit="1" customWidth="1"/>
    <col min="2" max="2" width="45.25390625" style="52" customWidth="1"/>
    <col min="3" max="3" width="14.625" style="28" customWidth="1"/>
    <col min="4" max="4" width="14.375" style="28" customWidth="1"/>
    <col min="5" max="5" width="9.625" style="41" customWidth="1"/>
    <col min="6" max="6" width="12.00390625" style="56" customWidth="1"/>
    <col min="7" max="7" width="10.25390625" style="56" hidden="1" customWidth="1"/>
    <col min="8" max="8" width="21.875" style="6" customWidth="1"/>
    <col min="9" max="9" width="10.00390625" style="6" hidden="1" customWidth="1"/>
    <col min="10" max="10" width="18.625" style="6" hidden="1" customWidth="1"/>
    <col min="11" max="13" width="9.125" style="6" hidden="1" customWidth="1"/>
    <col min="14" max="14" width="19.125" style="6" hidden="1" customWidth="1"/>
    <col min="15" max="20" width="9.125" style="6" hidden="1" customWidth="1"/>
    <col min="21" max="21" width="26.75390625" style="6" customWidth="1"/>
    <col min="22" max="53" width="9.125" style="6" customWidth="1"/>
    <col min="54" max="16384" width="9.125" style="1" customWidth="1"/>
  </cols>
  <sheetData>
    <row r="1" spans="3:5" ht="15.75" hidden="1">
      <c r="C1" s="177" t="s">
        <v>63</v>
      </c>
      <c r="D1" s="177"/>
      <c r="E1" s="177"/>
    </row>
    <row r="2" spans="3:5" ht="15.75" hidden="1">
      <c r="C2" s="177" t="s">
        <v>64</v>
      </c>
      <c r="D2" s="177"/>
      <c r="E2" s="177"/>
    </row>
    <row r="3" spans="3:5" ht="15.75" hidden="1">
      <c r="C3" s="179"/>
      <c r="D3" s="179"/>
      <c r="E3" s="179"/>
    </row>
    <row r="4" spans="3:5" ht="15.75" hidden="1">
      <c r="C4" s="178" t="s">
        <v>85</v>
      </c>
      <c r="D4" s="178"/>
      <c r="E4" s="178"/>
    </row>
    <row r="5" spans="3:5" ht="15.75">
      <c r="C5" s="176" t="s">
        <v>63</v>
      </c>
      <c r="D5" s="176"/>
      <c r="E5" s="176"/>
    </row>
    <row r="6" spans="3:5" ht="15.75">
      <c r="C6" s="176" t="s">
        <v>64</v>
      </c>
      <c r="D6" s="176"/>
      <c r="E6" s="176"/>
    </row>
    <row r="7" spans="3:5" ht="15.75">
      <c r="C7" s="176" t="s">
        <v>242</v>
      </c>
      <c r="D7" s="176"/>
      <c r="E7" s="176"/>
    </row>
    <row r="8" spans="3:5" ht="15.75">
      <c r="C8" s="27"/>
      <c r="D8" s="27"/>
      <c r="E8" s="27"/>
    </row>
    <row r="9" spans="1:6" ht="12.75" customHeight="1">
      <c r="A9" s="180" t="s">
        <v>229</v>
      </c>
      <c r="B9" s="180"/>
      <c r="C9" s="180"/>
      <c r="D9" s="180"/>
      <c r="E9" s="180"/>
      <c r="F9" s="53"/>
    </row>
    <row r="10" ht="18.75" customHeight="1"/>
    <row r="11" spans="1:53" s="2" customFormat="1" ht="26.25" customHeight="1">
      <c r="A11" s="35" t="s">
        <v>17</v>
      </c>
      <c r="B11" s="123" t="s">
        <v>18</v>
      </c>
      <c r="C11" s="29" t="s">
        <v>208</v>
      </c>
      <c r="D11" s="29" t="s">
        <v>230</v>
      </c>
      <c r="E11" s="36" t="s">
        <v>69</v>
      </c>
      <c r="F11" s="57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</row>
    <row r="12" spans="1:53" s="3" customFormat="1" ht="31.5" customHeight="1">
      <c r="A12" s="21"/>
      <c r="B12" s="46" t="s">
        <v>60</v>
      </c>
      <c r="C12" s="137">
        <f>C13+C14+C15+C16+C17+C18+C19+C22+C23+C30+C31+C35+C38+C39+C40+C32</f>
        <v>403763.49999999994</v>
      </c>
      <c r="D12" s="137">
        <f>D13+D14+D15+D16+D17+D18+D19+D22+D23+D30+D31+D35+D38+D39+D40+D32</f>
        <v>84201.59999999999</v>
      </c>
      <c r="E12" s="15">
        <f>D12/C12*100</f>
        <v>20.85418815717617</v>
      </c>
      <c r="F12" s="59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</row>
    <row r="13" spans="1:7" ht="17.25" customHeight="1">
      <c r="A13" s="14" t="s">
        <v>19</v>
      </c>
      <c r="B13" s="47" t="s">
        <v>20</v>
      </c>
      <c r="C13" s="137">
        <v>266242.2</v>
      </c>
      <c r="D13" s="137">
        <v>56507.1</v>
      </c>
      <c r="E13" s="15">
        <f aca="true" t="shared" si="0" ref="E13:E50">D13/C13*100</f>
        <v>21.223945715592794</v>
      </c>
      <c r="F13" s="12"/>
      <c r="G13" s="12"/>
    </row>
    <row r="14" spans="1:7" ht="47.25" customHeight="1">
      <c r="A14" s="16" t="s">
        <v>50</v>
      </c>
      <c r="B14" s="47" t="s">
        <v>51</v>
      </c>
      <c r="C14" s="137">
        <v>3487.1</v>
      </c>
      <c r="D14" s="137">
        <v>899.3</v>
      </c>
      <c r="E14" s="15">
        <f t="shared" si="0"/>
        <v>25.789337845200883</v>
      </c>
      <c r="F14" s="12"/>
      <c r="G14" s="12"/>
    </row>
    <row r="15" spans="1:7" ht="30.75" customHeight="1">
      <c r="A15" s="14" t="s">
        <v>206</v>
      </c>
      <c r="B15" s="47" t="s">
        <v>207</v>
      </c>
      <c r="C15" s="137">
        <v>30360</v>
      </c>
      <c r="D15" s="137">
        <v>7090.8</v>
      </c>
      <c r="E15" s="15">
        <f>D15/C15*100</f>
        <v>23.355731225296445</v>
      </c>
      <c r="F15" s="12"/>
      <c r="G15" s="12"/>
    </row>
    <row r="16" spans="1:7" ht="30" customHeight="1">
      <c r="A16" s="14" t="s">
        <v>21</v>
      </c>
      <c r="B16" s="47" t="s">
        <v>22</v>
      </c>
      <c r="C16" s="137">
        <v>0</v>
      </c>
      <c r="D16" s="137">
        <v>-25.3</v>
      </c>
      <c r="E16" s="15">
        <v>0</v>
      </c>
      <c r="F16" s="12"/>
      <c r="G16" s="12"/>
    </row>
    <row r="17" spans="1:7" ht="16.5" customHeight="1">
      <c r="A17" s="14" t="s">
        <v>43</v>
      </c>
      <c r="B17" s="47" t="s">
        <v>44</v>
      </c>
      <c r="C17" s="137">
        <v>3867</v>
      </c>
      <c r="D17" s="137">
        <v>677.9</v>
      </c>
      <c r="E17" s="15">
        <f t="shared" si="0"/>
        <v>17.53038531161107</v>
      </c>
      <c r="F17" s="12"/>
      <c r="G17" s="12"/>
    </row>
    <row r="18" spans="1:7" ht="63" customHeight="1">
      <c r="A18" s="16" t="s">
        <v>78</v>
      </c>
      <c r="B18" s="47" t="s">
        <v>46</v>
      </c>
      <c r="C18" s="137">
        <v>12000</v>
      </c>
      <c r="D18" s="137">
        <v>5472.5</v>
      </c>
      <c r="E18" s="15">
        <f>D18/C18*100</f>
        <v>45.60416666666667</v>
      </c>
      <c r="F18" s="12"/>
      <c r="G18" s="12"/>
    </row>
    <row r="19" spans="1:7" ht="18.75" customHeight="1">
      <c r="A19" s="14" t="s">
        <v>23</v>
      </c>
      <c r="B19" s="47" t="s">
        <v>57</v>
      </c>
      <c r="C19" s="137">
        <f>C20+C21</f>
        <v>33250</v>
      </c>
      <c r="D19" s="137">
        <f>D20+D21</f>
        <v>3442.9</v>
      </c>
      <c r="E19" s="15">
        <f t="shared" si="0"/>
        <v>10.354586466165413</v>
      </c>
      <c r="F19" s="12"/>
      <c r="G19" s="12"/>
    </row>
    <row r="20" spans="1:7" ht="18.75" customHeight="1">
      <c r="A20" s="17" t="s">
        <v>24</v>
      </c>
      <c r="B20" s="48" t="s">
        <v>25</v>
      </c>
      <c r="C20" s="138">
        <v>7250</v>
      </c>
      <c r="D20" s="138">
        <v>339.5</v>
      </c>
      <c r="E20" s="18">
        <f t="shared" si="0"/>
        <v>4.682758620689655</v>
      </c>
      <c r="F20" s="12"/>
      <c r="G20" s="12"/>
    </row>
    <row r="21" spans="1:7" ht="32.25" customHeight="1">
      <c r="A21" s="19" t="s">
        <v>79</v>
      </c>
      <c r="B21" s="48" t="s">
        <v>26</v>
      </c>
      <c r="C21" s="138">
        <v>26000</v>
      </c>
      <c r="D21" s="138">
        <v>3103.4</v>
      </c>
      <c r="E21" s="18">
        <f t="shared" si="0"/>
        <v>11.936153846153847</v>
      </c>
      <c r="F21" s="12"/>
      <c r="G21" s="12"/>
    </row>
    <row r="22" spans="1:7" ht="20.25" customHeight="1">
      <c r="A22" s="14" t="s">
        <v>27</v>
      </c>
      <c r="B22" s="47" t="s">
        <v>52</v>
      </c>
      <c r="C22" s="137">
        <v>8515</v>
      </c>
      <c r="D22" s="137">
        <v>2124.2</v>
      </c>
      <c r="E22" s="15">
        <f t="shared" si="0"/>
        <v>24.94656488549618</v>
      </c>
      <c r="F22" s="12"/>
      <c r="G22" s="12"/>
    </row>
    <row r="23" spans="1:53" s="3" customFormat="1" ht="48.75" customHeight="1">
      <c r="A23" s="14" t="s">
        <v>28</v>
      </c>
      <c r="B23" s="47" t="s">
        <v>58</v>
      </c>
      <c r="C23" s="137">
        <f>C24+C25+C26+C27++C28+C29</f>
        <v>40790.7</v>
      </c>
      <c r="D23" s="137">
        <f>D24+D25+D26+D27++D28+D29</f>
        <v>6755.4</v>
      </c>
      <c r="E23" s="15">
        <f t="shared" si="0"/>
        <v>16.561127904154624</v>
      </c>
      <c r="F23" s="59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</row>
    <row r="24" spans="1:53" s="3" customFormat="1" ht="18" customHeight="1">
      <c r="A24" s="17" t="s">
        <v>72</v>
      </c>
      <c r="B24" s="48" t="s">
        <v>81</v>
      </c>
      <c r="C24" s="139">
        <v>153.5</v>
      </c>
      <c r="D24" s="139">
        <v>0</v>
      </c>
      <c r="E24" s="18">
        <f t="shared" si="0"/>
        <v>0</v>
      </c>
      <c r="F24" s="59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</row>
    <row r="25" spans="1:7" ht="30" customHeight="1">
      <c r="A25" s="19" t="s">
        <v>87</v>
      </c>
      <c r="B25" s="49" t="s">
        <v>45</v>
      </c>
      <c r="C25" s="138">
        <v>27600</v>
      </c>
      <c r="D25" s="138">
        <v>4301.1</v>
      </c>
      <c r="E25" s="18">
        <f t="shared" si="0"/>
        <v>15.583695652173915</v>
      </c>
      <c r="F25" s="12"/>
      <c r="G25" s="12"/>
    </row>
    <row r="26" spans="1:7" ht="17.25" customHeight="1">
      <c r="A26" s="79" t="s">
        <v>88</v>
      </c>
      <c r="B26" s="50" t="s">
        <v>55</v>
      </c>
      <c r="C26" s="138">
        <v>2582.8</v>
      </c>
      <c r="D26" s="138">
        <v>642.4</v>
      </c>
      <c r="E26" s="18">
        <f t="shared" si="0"/>
        <v>24.872231686541735</v>
      </c>
      <c r="F26" s="12"/>
      <c r="G26" s="12"/>
    </row>
    <row r="27" spans="1:7" ht="61.5" customHeight="1">
      <c r="A27" s="20" t="s">
        <v>29</v>
      </c>
      <c r="B27" s="49" t="s">
        <v>47</v>
      </c>
      <c r="C27" s="138">
        <v>6395.7</v>
      </c>
      <c r="D27" s="138">
        <v>0</v>
      </c>
      <c r="E27" s="18">
        <f t="shared" si="0"/>
        <v>0</v>
      </c>
      <c r="F27" s="12"/>
      <c r="G27" s="12"/>
    </row>
    <row r="28" spans="1:7" ht="111" customHeight="1">
      <c r="A28" s="159" t="s">
        <v>61</v>
      </c>
      <c r="B28" s="51" t="s">
        <v>62</v>
      </c>
      <c r="C28" s="139">
        <v>1284.7</v>
      </c>
      <c r="D28" s="139">
        <v>254.4</v>
      </c>
      <c r="E28" s="18">
        <f t="shared" si="0"/>
        <v>19.802288472016812</v>
      </c>
      <c r="F28" s="12"/>
      <c r="G28" s="12"/>
    </row>
    <row r="29" spans="1:7" ht="186.75" customHeight="1">
      <c r="A29" s="159" t="s">
        <v>209</v>
      </c>
      <c r="B29" s="51" t="s">
        <v>210</v>
      </c>
      <c r="C29" s="139">
        <v>2774</v>
      </c>
      <c r="D29" s="139">
        <v>1557.5</v>
      </c>
      <c r="E29" s="18">
        <f t="shared" si="0"/>
        <v>56.1463590483057</v>
      </c>
      <c r="F29" s="12"/>
      <c r="G29" s="12"/>
    </row>
    <row r="30" spans="1:7" ht="31.5" customHeight="1">
      <c r="A30" s="21" t="s">
        <v>36</v>
      </c>
      <c r="B30" s="46" t="s">
        <v>37</v>
      </c>
      <c r="C30" s="137">
        <v>731.6</v>
      </c>
      <c r="D30" s="137">
        <v>119.6</v>
      </c>
      <c r="E30" s="169">
        <f t="shared" si="0"/>
        <v>16.347731000546744</v>
      </c>
      <c r="F30" s="12"/>
      <c r="G30" s="12"/>
    </row>
    <row r="31" spans="1:7" ht="31.5" hidden="1">
      <c r="A31" s="21" t="s">
        <v>73</v>
      </c>
      <c r="B31" s="46" t="s">
        <v>74</v>
      </c>
      <c r="C31" s="137"/>
      <c r="D31" s="137"/>
      <c r="E31" s="15" t="e">
        <f t="shared" si="0"/>
        <v>#DIV/0!</v>
      </c>
      <c r="F31" s="12"/>
      <c r="G31" s="12"/>
    </row>
    <row r="32" spans="1:7" ht="15.75">
      <c r="A32" s="32" t="s">
        <v>92</v>
      </c>
      <c r="B32" s="46" t="s">
        <v>75</v>
      </c>
      <c r="C32" s="137">
        <v>0</v>
      </c>
      <c r="D32" s="137">
        <v>11.7</v>
      </c>
      <c r="E32" s="15">
        <v>0</v>
      </c>
      <c r="F32" s="12"/>
      <c r="G32" s="12"/>
    </row>
    <row r="33" spans="1:7" ht="15.75" hidden="1">
      <c r="A33" s="33" t="s">
        <v>76</v>
      </c>
      <c r="B33" s="51" t="s">
        <v>77</v>
      </c>
      <c r="C33" s="139"/>
      <c r="D33" s="136"/>
      <c r="E33" s="15" t="e">
        <f t="shared" si="0"/>
        <v>#DIV/0!</v>
      </c>
      <c r="F33" s="12"/>
      <c r="G33" s="12"/>
    </row>
    <row r="34" spans="1:7" ht="31.5" hidden="1">
      <c r="A34" s="33" t="s">
        <v>73</v>
      </c>
      <c r="B34" s="51" t="s">
        <v>74</v>
      </c>
      <c r="C34" s="139">
        <v>0</v>
      </c>
      <c r="D34" s="136"/>
      <c r="E34" s="15" t="e">
        <f t="shared" si="0"/>
        <v>#DIV/0!</v>
      </c>
      <c r="F34" s="12"/>
      <c r="G34" s="12"/>
    </row>
    <row r="35" spans="1:7" ht="30" customHeight="1">
      <c r="A35" s="21" t="s">
        <v>30</v>
      </c>
      <c r="B35" s="46" t="s">
        <v>59</v>
      </c>
      <c r="C35" s="137">
        <f>C36+C37</f>
        <v>3500</v>
      </c>
      <c r="D35" s="137">
        <f>D36+D37</f>
        <v>783.5</v>
      </c>
      <c r="E35" s="15">
        <f t="shared" si="0"/>
        <v>22.385714285714286</v>
      </c>
      <c r="F35" s="12"/>
      <c r="G35" s="12"/>
    </row>
    <row r="36" spans="1:53" s="4" customFormat="1" ht="51.75" customHeight="1">
      <c r="A36" s="22" t="s">
        <v>38</v>
      </c>
      <c r="B36" s="51" t="s">
        <v>39</v>
      </c>
      <c r="C36" s="138">
        <v>1900</v>
      </c>
      <c r="D36" s="138">
        <v>0</v>
      </c>
      <c r="E36" s="18">
        <f t="shared" si="0"/>
        <v>0</v>
      </c>
      <c r="F36" s="61"/>
      <c r="G36" s="61"/>
      <c r="H36" s="154"/>
      <c r="I36" s="153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155"/>
      <c r="U36" s="154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</row>
    <row r="37" spans="1:53" s="4" customFormat="1" ht="18.75" customHeight="1">
      <c r="A37" s="80" t="s">
        <v>89</v>
      </c>
      <c r="B37" s="51" t="s">
        <v>49</v>
      </c>
      <c r="C37" s="138">
        <v>1600</v>
      </c>
      <c r="D37" s="138">
        <v>783.5</v>
      </c>
      <c r="E37" s="18">
        <f t="shared" si="0"/>
        <v>48.96875</v>
      </c>
      <c r="F37" s="61"/>
      <c r="G37" s="61"/>
      <c r="H37" s="154"/>
      <c r="I37" s="153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155"/>
      <c r="U37" s="154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</row>
    <row r="38" spans="1:7" ht="17.25" customHeight="1">
      <c r="A38" s="21" t="s">
        <v>31</v>
      </c>
      <c r="B38" s="46" t="s">
        <v>53</v>
      </c>
      <c r="C38" s="137">
        <v>1.6</v>
      </c>
      <c r="D38" s="137">
        <v>11.6</v>
      </c>
      <c r="E38" s="15" t="s">
        <v>211</v>
      </c>
      <c r="F38" s="12"/>
      <c r="G38" s="12"/>
    </row>
    <row r="39" spans="1:7" ht="16.5" customHeight="1">
      <c r="A39" s="21" t="s">
        <v>32</v>
      </c>
      <c r="B39" s="46" t="s">
        <v>54</v>
      </c>
      <c r="C39" s="137">
        <v>1018.3</v>
      </c>
      <c r="D39" s="137">
        <v>332.5</v>
      </c>
      <c r="E39" s="15">
        <f t="shared" si="0"/>
        <v>32.652459982323485</v>
      </c>
      <c r="F39" s="12"/>
      <c r="G39" s="12"/>
    </row>
    <row r="40" spans="1:7" ht="18.75" customHeight="1" thickBot="1">
      <c r="A40" s="21" t="s">
        <v>90</v>
      </c>
      <c r="B40" s="55" t="s">
        <v>91</v>
      </c>
      <c r="C40" s="137">
        <v>0</v>
      </c>
      <c r="D40" s="137">
        <v>-2.1</v>
      </c>
      <c r="E40" s="15">
        <v>0</v>
      </c>
      <c r="F40" s="12"/>
      <c r="G40" s="12"/>
    </row>
    <row r="41" spans="1:53" s="3" customFormat="1" ht="19.5" customHeight="1">
      <c r="A41" s="14" t="s">
        <v>33</v>
      </c>
      <c r="B41" s="47" t="s">
        <v>34</v>
      </c>
      <c r="C41" s="137">
        <f>C42+C47+C49+C48</f>
        <v>763121.2999999999</v>
      </c>
      <c r="D41" s="137">
        <f>D42+D47+D49+D48</f>
        <v>139058.80000000002</v>
      </c>
      <c r="E41" s="15">
        <f t="shared" si="0"/>
        <v>18.222371725176593</v>
      </c>
      <c r="F41" s="23"/>
      <c r="G41" s="59"/>
      <c r="H41" s="154"/>
      <c r="I41" s="156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157"/>
      <c r="U41" s="154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</row>
    <row r="42" spans="1:53" s="3" customFormat="1" ht="39.75" customHeight="1">
      <c r="A42" s="14" t="s">
        <v>48</v>
      </c>
      <c r="B42" s="110" t="s">
        <v>201</v>
      </c>
      <c r="C42" s="137">
        <f>SUM(C43:C46)</f>
        <v>763121.2999999999</v>
      </c>
      <c r="D42" s="137">
        <f>SUM(D43:D46)</f>
        <v>138904.80000000002</v>
      </c>
      <c r="E42" s="15">
        <f t="shared" si="0"/>
        <v>18.20219144715264</v>
      </c>
      <c r="F42" s="59"/>
      <c r="G42" s="59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</row>
    <row r="43" spans="1:53" s="3" customFormat="1" ht="32.25" customHeight="1">
      <c r="A43" s="17" t="s">
        <v>159</v>
      </c>
      <c r="B43" s="48" t="s">
        <v>194</v>
      </c>
      <c r="C43" s="138">
        <v>27088</v>
      </c>
      <c r="D43" s="138">
        <v>6771.9</v>
      </c>
      <c r="E43" s="18">
        <f t="shared" si="0"/>
        <v>24.99963083284111</v>
      </c>
      <c r="F43" s="59"/>
      <c r="G43" s="5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</row>
    <row r="44" spans="1:53" s="3" customFormat="1" ht="48.75" customHeight="1">
      <c r="A44" s="17" t="s">
        <v>161</v>
      </c>
      <c r="B44" s="48" t="s">
        <v>193</v>
      </c>
      <c r="C44" s="138">
        <v>250951.8</v>
      </c>
      <c r="D44" s="138">
        <v>22266</v>
      </c>
      <c r="E44" s="115">
        <f>D44/C44*100</f>
        <v>8.872620160524852</v>
      </c>
      <c r="F44" s="59"/>
      <c r="G44" s="59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</row>
    <row r="45" spans="1:53" s="3" customFormat="1" ht="33.75" customHeight="1">
      <c r="A45" s="17" t="s">
        <v>160</v>
      </c>
      <c r="B45" s="48" t="s">
        <v>195</v>
      </c>
      <c r="C45" s="138">
        <v>465727.6</v>
      </c>
      <c r="D45" s="138">
        <v>105085.7</v>
      </c>
      <c r="E45" s="18">
        <f t="shared" si="0"/>
        <v>22.563769035805482</v>
      </c>
      <c r="F45" s="59"/>
      <c r="G45" s="59"/>
      <c r="H45" s="128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</row>
    <row r="46" spans="1:53" s="114" customFormat="1" ht="24" customHeight="1">
      <c r="A46" s="149" t="s">
        <v>162</v>
      </c>
      <c r="B46" s="150" t="s">
        <v>196</v>
      </c>
      <c r="C46" s="151">
        <v>19353.9</v>
      </c>
      <c r="D46" s="151">
        <v>4781.2</v>
      </c>
      <c r="E46" s="112">
        <f t="shared" si="0"/>
        <v>24.704064813810135</v>
      </c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</row>
    <row r="47" spans="1:53" s="3" customFormat="1" ht="20.25" customHeight="1">
      <c r="A47" s="14" t="s">
        <v>198</v>
      </c>
      <c r="B47" s="111" t="s">
        <v>197</v>
      </c>
      <c r="C47" s="137">
        <v>0</v>
      </c>
      <c r="D47" s="137">
        <v>144</v>
      </c>
      <c r="E47" s="116">
        <v>0</v>
      </c>
      <c r="F47" s="59"/>
      <c r="G47" s="59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</row>
    <row r="48" spans="1:53" s="3" customFormat="1" ht="66.75" customHeight="1">
      <c r="A48" s="96" t="s">
        <v>167</v>
      </c>
      <c r="B48" s="111" t="s">
        <v>199</v>
      </c>
      <c r="C48" s="137">
        <v>0</v>
      </c>
      <c r="D48" s="137">
        <v>1000.8</v>
      </c>
      <c r="E48" s="116">
        <v>0</v>
      </c>
      <c r="F48" s="59"/>
      <c r="G48" s="59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</row>
    <row r="49" spans="1:53" s="3" customFormat="1" ht="57" customHeight="1">
      <c r="A49" s="96" t="s">
        <v>166</v>
      </c>
      <c r="B49" s="111" t="s">
        <v>200</v>
      </c>
      <c r="C49" s="137">
        <v>0</v>
      </c>
      <c r="D49" s="137">
        <v>-990.8</v>
      </c>
      <c r="E49" s="116">
        <v>0</v>
      </c>
      <c r="F49" s="59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</row>
    <row r="50" spans="1:53" s="5" customFormat="1" ht="15.75">
      <c r="A50" s="117"/>
      <c r="B50" s="118" t="s">
        <v>35</v>
      </c>
      <c r="C50" s="119">
        <f>C12+C41</f>
        <v>1166884.7999999998</v>
      </c>
      <c r="D50" s="119">
        <f>D12+D41</f>
        <v>223260.40000000002</v>
      </c>
      <c r="E50" s="120">
        <f t="shared" si="0"/>
        <v>19.133028384635747</v>
      </c>
      <c r="F50" s="23"/>
      <c r="G50" s="2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</row>
    <row r="51" spans="1:7" ht="19.5" customHeight="1">
      <c r="A51" s="181" t="s">
        <v>0</v>
      </c>
      <c r="B51" s="181"/>
      <c r="C51" s="181"/>
      <c r="D51" s="181"/>
      <c r="E51" s="181"/>
      <c r="F51" s="45"/>
      <c r="G51" s="45"/>
    </row>
    <row r="52" spans="1:7" ht="27" customHeight="1" thickBot="1">
      <c r="A52" s="14"/>
      <c r="B52" s="124" t="s">
        <v>56</v>
      </c>
      <c r="C52" s="125" t="s">
        <v>212</v>
      </c>
      <c r="D52" s="89" t="s">
        <v>230</v>
      </c>
      <c r="E52" s="90" t="s">
        <v>71</v>
      </c>
      <c r="F52" s="64"/>
      <c r="G52" s="65"/>
    </row>
    <row r="53" spans="1:53" s="31" customFormat="1" ht="19.5" thickBot="1">
      <c r="A53" s="43" t="s">
        <v>4</v>
      </c>
      <c r="B53" s="97" t="s">
        <v>98</v>
      </c>
      <c r="C53" s="140">
        <f>C54+C56+C59+C62+C64+C67+C68</f>
        <v>75951.8</v>
      </c>
      <c r="D53" s="140">
        <f>D54+D56+D59+D62+D64+D67+D68</f>
        <v>17787.1</v>
      </c>
      <c r="E53" s="126">
        <f>D53/C53*100</f>
        <v>23.41893148022825</v>
      </c>
      <c r="F53" s="64"/>
      <c r="G53" s="6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7" s="12" customFormat="1" ht="46.5" customHeight="1">
      <c r="A54" s="81" t="s">
        <v>103</v>
      </c>
      <c r="B54" s="98" t="s">
        <v>104</v>
      </c>
      <c r="C54" s="140">
        <f>C55</f>
        <v>1722.1</v>
      </c>
      <c r="D54" s="140">
        <f>D55</f>
        <v>351</v>
      </c>
      <c r="E54" s="126">
        <f aca="true" t="shared" si="1" ref="E54:E146">D54/C54*100</f>
        <v>20.38209163230939</v>
      </c>
      <c r="F54" s="64"/>
      <c r="G54" s="65"/>
    </row>
    <row r="55" spans="1:7" s="12" customFormat="1" ht="15.75">
      <c r="A55" s="81"/>
      <c r="B55" s="99" t="s">
        <v>105</v>
      </c>
      <c r="C55" s="141">
        <v>1722.1</v>
      </c>
      <c r="D55" s="141">
        <v>351</v>
      </c>
      <c r="E55" s="127">
        <f t="shared" si="1"/>
        <v>20.38209163230939</v>
      </c>
      <c r="F55" s="64"/>
      <c r="G55" s="65"/>
    </row>
    <row r="56" spans="1:7" s="12" customFormat="1" ht="71.25">
      <c r="A56" s="81" t="s">
        <v>106</v>
      </c>
      <c r="B56" s="98" t="s">
        <v>107</v>
      </c>
      <c r="C56" s="140">
        <f>C57+C58</f>
        <v>3116.4</v>
      </c>
      <c r="D56" s="140">
        <f>D57+D58</f>
        <v>664.5</v>
      </c>
      <c r="E56" s="129">
        <f t="shared" si="1"/>
        <v>21.322680015402387</v>
      </c>
      <c r="F56" s="64"/>
      <c r="G56" s="65"/>
    </row>
    <row r="57" spans="1:7" s="12" customFormat="1" ht="30">
      <c r="A57" s="81"/>
      <c r="B57" s="99" t="s">
        <v>108</v>
      </c>
      <c r="C57" s="141">
        <v>1525.7</v>
      </c>
      <c r="D57" s="141">
        <v>323.3</v>
      </c>
      <c r="E57" s="130">
        <f t="shared" si="1"/>
        <v>21.190273317165893</v>
      </c>
      <c r="F57" s="64"/>
      <c r="G57" s="65"/>
    </row>
    <row r="58" spans="1:7" s="12" customFormat="1" ht="30">
      <c r="A58" s="81"/>
      <c r="B58" s="100" t="s">
        <v>109</v>
      </c>
      <c r="C58" s="141">
        <v>1590.7</v>
      </c>
      <c r="D58" s="141">
        <v>341.2</v>
      </c>
      <c r="E58" s="130">
        <f t="shared" si="1"/>
        <v>21.449676243163385</v>
      </c>
      <c r="F58" s="64"/>
      <c r="G58" s="65"/>
    </row>
    <row r="59" spans="1:7" s="12" customFormat="1" ht="72">
      <c r="A59" s="81" t="s">
        <v>111</v>
      </c>
      <c r="B59" s="101" t="s">
        <v>110</v>
      </c>
      <c r="C59" s="140">
        <f>C60+C61</f>
        <v>28460.5</v>
      </c>
      <c r="D59" s="140">
        <f>D60+D61</f>
        <v>9097.5</v>
      </c>
      <c r="E59" s="129">
        <f t="shared" si="1"/>
        <v>31.96535549270041</v>
      </c>
      <c r="F59" s="64"/>
      <c r="G59" s="65"/>
    </row>
    <row r="60" spans="1:53" s="7" customFormat="1" ht="15.75">
      <c r="A60" s="81"/>
      <c r="B60" s="100" t="s">
        <v>112</v>
      </c>
      <c r="C60" s="141">
        <v>28373.4</v>
      </c>
      <c r="D60" s="141">
        <v>9097.5</v>
      </c>
      <c r="E60" s="130">
        <f t="shared" si="1"/>
        <v>32.063481993698325</v>
      </c>
      <c r="F60" s="10"/>
      <c r="G60" s="1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53" s="7" customFormat="1" ht="45">
      <c r="A61" s="81"/>
      <c r="B61" s="100" t="s">
        <v>168</v>
      </c>
      <c r="C61" s="141">
        <v>87.1</v>
      </c>
      <c r="D61" s="141">
        <v>0</v>
      </c>
      <c r="E61" s="130">
        <f t="shared" si="1"/>
        <v>0</v>
      </c>
      <c r="F61" s="10"/>
      <c r="G61" s="1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</row>
    <row r="62" spans="1:53" s="7" customFormat="1" ht="15.75">
      <c r="A62" s="81" t="s">
        <v>114</v>
      </c>
      <c r="B62" s="98" t="s">
        <v>113</v>
      </c>
      <c r="C62" s="140">
        <f>C63</f>
        <v>149.9</v>
      </c>
      <c r="D62" s="140">
        <f>D63</f>
        <v>0</v>
      </c>
      <c r="E62" s="129">
        <f t="shared" si="1"/>
        <v>0</v>
      </c>
      <c r="F62" s="10"/>
      <c r="G62" s="11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1:53" s="7" customFormat="1" ht="60">
      <c r="A63" s="81"/>
      <c r="B63" s="100" t="s">
        <v>80</v>
      </c>
      <c r="C63" s="141">
        <v>149.9</v>
      </c>
      <c r="D63" s="141">
        <v>0</v>
      </c>
      <c r="E63" s="130">
        <f t="shared" si="1"/>
        <v>0</v>
      </c>
      <c r="F63" s="10"/>
      <c r="G63" s="11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1:53" s="7" customFormat="1" ht="61.5" customHeight="1">
      <c r="A64" s="81" t="s">
        <v>115</v>
      </c>
      <c r="B64" s="98" t="s">
        <v>118</v>
      </c>
      <c r="C64" s="140">
        <f>C65+C66</f>
        <v>7836.6</v>
      </c>
      <c r="D64" s="140">
        <f>D65+D66</f>
        <v>1485.3000000000002</v>
      </c>
      <c r="E64" s="129">
        <f t="shared" si="1"/>
        <v>18.953372636092183</v>
      </c>
      <c r="F64" s="10"/>
      <c r="G64" s="11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1:53" s="7" customFormat="1" ht="30">
      <c r="A65" s="81"/>
      <c r="B65" s="100" t="s">
        <v>1</v>
      </c>
      <c r="C65" s="141">
        <v>6466.5</v>
      </c>
      <c r="D65" s="141">
        <v>1191.9</v>
      </c>
      <c r="E65" s="130">
        <f t="shared" si="1"/>
        <v>18.431918348411042</v>
      </c>
      <c r="F65" s="10"/>
      <c r="G65" s="1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spans="1:53" s="7" customFormat="1" ht="15.75">
      <c r="A66" s="81"/>
      <c r="B66" s="100" t="s">
        <v>3</v>
      </c>
      <c r="C66" s="141">
        <v>1370.1</v>
      </c>
      <c r="D66" s="141">
        <v>293.4</v>
      </c>
      <c r="E66" s="130">
        <f t="shared" si="1"/>
        <v>21.414495292314427</v>
      </c>
      <c r="F66" s="10"/>
      <c r="G66" s="1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spans="1:53" s="7" customFormat="1" ht="15.75">
      <c r="A67" s="81" t="s">
        <v>116</v>
      </c>
      <c r="B67" s="102" t="s">
        <v>119</v>
      </c>
      <c r="C67" s="140">
        <v>200</v>
      </c>
      <c r="D67" s="140">
        <v>0</v>
      </c>
      <c r="E67" s="129">
        <v>0</v>
      </c>
      <c r="F67" s="10"/>
      <c r="G67" s="11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1:53" s="7" customFormat="1" ht="15.75">
      <c r="A68" s="81" t="s">
        <v>117</v>
      </c>
      <c r="B68" s="101" t="s">
        <v>120</v>
      </c>
      <c r="C68" s="140">
        <f>SUM(C69:C81)</f>
        <v>34466.3</v>
      </c>
      <c r="D68" s="140">
        <f>SUM(D69:D79)</f>
        <v>6188.799999999999</v>
      </c>
      <c r="E68" s="129">
        <f t="shared" si="1"/>
        <v>17.956090441967948</v>
      </c>
      <c r="F68" s="10"/>
      <c r="G68" s="1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1:53" s="7" customFormat="1" ht="45">
      <c r="A69" s="81"/>
      <c r="B69" s="100" t="s">
        <v>42</v>
      </c>
      <c r="C69" s="141">
        <v>1591.2</v>
      </c>
      <c r="D69" s="142">
        <v>314.6</v>
      </c>
      <c r="E69" s="131">
        <f t="shared" si="1"/>
        <v>19.77124183006536</v>
      </c>
      <c r="F69" s="10"/>
      <c r="G69" s="11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1:53" s="7" customFormat="1" ht="30">
      <c r="A70" s="81"/>
      <c r="B70" s="99" t="s">
        <v>2</v>
      </c>
      <c r="C70" s="141">
        <v>7277.3</v>
      </c>
      <c r="D70" s="141">
        <v>2295.1</v>
      </c>
      <c r="E70" s="130">
        <f t="shared" si="1"/>
        <v>31.537795611009578</v>
      </c>
      <c r="F70" s="10"/>
      <c r="G70" s="11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1:53" s="7" customFormat="1" ht="60">
      <c r="A71" s="81"/>
      <c r="B71" s="100" t="s">
        <v>169</v>
      </c>
      <c r="C71" s="141">
        <v>2724.6</v>
      </c>
      <c r="D71" s="141">
        <v>181</v>
      </c>
      <c r="E71" s="130">
        <f t="shared" si="1"/>
        <v>6.643176980107173</v>
      </c>
      <c r="F71" s="10"/>
      <c r="G71" s="11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1:53" s="7" customFormat="1" ht="30.75" customHeight="1">
      <c r="A72" s="81"/>
      <c r="B72" s="100" t="s">
        <v>240</v>
      </c>
      <c r="C72" s="141">
        <v>2180</v>
      </c>
      <c r="D72" s="142">
        <v>0</v>
      </c>
      <c r="E72" s="130">
        <f t="shared" si="1"/>
        <v>0</v>
      </c>
      <c r="F72" s="10"/>
      <c r="G72" s="11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s="7" customFormat="1" ht="31.5" customHeight="1">
      <c r="A73" s="81"/>
      <c r="B73" s="100" t="s">
        <v>40</v>
      </c>
      <c r="C73" s="141">
        <v>911</v>
      </c>
      <c r="D73" s="142">
        <v>180.5</v>
      </c>
      <c r="E73" s="130">
        <f t="shared" si="1"/>
        <v>19.81339187705818</v>
      </c>
      <c r="F73" s="10"/>
      <c r="G73" s="11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1:53" s="7" customFormat="1" ht="65.25" customHeight="1">
      <c r="A74" s="81"/>
      <c r="B74" s="100" t="s">
        <v>222</v>
      </c>
      <c r="C74" s="141">
        <v>15992.3</v>
      </c>
      <c r="D74" s="142">
        <v>3127.6</v>
      </c>
      <c r="E74" s="130">
        <f t="shared" si="1"/>
        <v>19.55691176378632</v>
      </c>
      <c r="F74" s="10"/>
      <c r="G74" s="11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1:53" s="7" customFormat="1" ht="44.25" customHeight="1">
      <c r="A75" s="9"/>
      <c r="B75" s="100" t="s">
        <v>220</v>
      </c>
      <c r="C75" s="141">
        <v>50</v>
      </c>
      <c r="D75" s="142">
        <v>0</v>
      </c>
      <c r="E75" s="130">
        <f t="shared" si="1"/>
        <v>0</v>
      </c>
      <c r="F75" s="10"/>
      <c r="G75" s="1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spans="1:53" s="7" customFormat="1" ht="61.5" customHeight="1">
      <c r="A76" s="9"/>
      <c r="B76" s="100" t="s">
        <v>221</v>
      </c>
      <c r="C76" s="141">
        <v>372.6</v>
      </c>
      <c r="D76" s="142">
        <v>78.5</v>
      </c>
      <c r="E76" s="130">
        <f t="shared" si="1"/>
        <v>21.068169618894256</v>
      </c>
      <c r="F76" s="10"/>
      <c r="G76" s="11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s="7" customFormat="1" ht="47.25" customHeight="1">
      <c r="A77" s="9"/>
      <c r="B77" s="100" t="s">
        <v>171</v>
      </c>
      <c r="C77" s="141">
        <v>100</v>
      </c>
      <c r="D77" s="142">
        <v>11.5</v>
      </c>
      <c r="E77" s="130">
        <f t="shared" si="1"/>
        <v>11.5</v>
      </c>
      <c r="F77" s="10"/>
      <c r="G77" s="11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</row>
    <row r="78" spans="1:53" s="7" customFormat="1" ht="61.5" customHeight="1">
      <c r="A78" s="9"/>
      <c r="B78" s="100" t="s">
        <v>172</v>
      </c>
      <c r="C78" s="141">
        <v>138</v>
      </c>
      <c r="D78" s="142">
        <v>0</v>
      </c>
      <c r="E78" s="130">
        <f t="shared" si="1"/>
        <v>0</v>
      </c>
      <c r="F78" s="10"/>
      <c r="G78" s="11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s="7" customFormat="1" ht="48" customHeight="1">
      <c r="A79" s="9"/>
      <c r="B79" s="100" t="s">
        <v>173</v>
      </c>
      <c r="C79" s="141">
        <v>100</v>
      </c>
      <c r="D79" s="142">
        <v>0</v>
      </c>
      <c r="E79" s="130">
        <f t="shared" si="1"/>
        <v>0</v>
      </c>
      <c r="F79" s="10"/>
      <c r="G79" s="11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s="7" customFormat="1" ht="23.25" customHeight="1">
      <c r="A80" s="160"/>
      <c r="B80" s="161" t="s">
        <v>232</v>
      </c>
      <c r="C80" s="141">
        <v>1079.3</v>
      </c>
      <c r="D80" s="142">
        <v>0</v>
      </c>
      <c r="E80" s="130">
        <f t="shared" si="1"/>
        <v>0</v>
      </c>
      <c r="F80" s="10"/>
      <c r="G80" s="11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s="7" customFormat="1" ht="63.75" customHeight="1">
      <c r="A81" s="160"/>
      <c r="B81" s="161" t="s">
        <v>233</v>
      </c>
      <c r="C81" s="141">
        <v>1950</v>
      </c>
      <c r="D81" s="142">
        <v>0</v>
      </c>
      <c r="E81" s="130">
        <f t="shared" si="1"/>
        <v>0</v>
      </c>
      <c r="F81" s="10"/>
      <c r="G81" s="11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s="13" customFormat="1" ht="18.75">
      <c r="A82" s="44" t="s">
        <v>6</v>
      </c>
      <c r="B82" s="97" t="s">
        <v>7</v>
      </c>
      <c r="C82" s="143">
        <f>C83+C85+C87+C92</f>
        <v>135974.8</v>
      </c>
      <c r="D82" s="143">
        <f>D83+D85+D87+D92</f>
        <v>18211.1</v>
      </c>
      <c r="E82" s="129">
        <f t="shared" si="1"/>
        <v>13.392996349323552</v>
      </c>
      <c r="F82" s="10"/>
      <c r="G82" s="24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s="13" customFormat="1" ht="15.75">
      <c r="A83" s="82" t="s">
        <v>123</v>
      </c>
      <c r="B83" s="98" t="s">
        <v>121</v>
      </c>
      <c r="C83" s="143">
        <f>C84</f>
        <v>150</v>
      </c>
      <c r="D83" s="143">
        <f>D84</f>
        <v>0</v>
      </c>
      <c r="E83" s="129">
        <f t="shared" si="1"/>
        <v>0</v>
      </c>
      <c r="F83" s="10"/>
      <c r="G83" s="2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s="7" customFormat="1" ht="32.25" customHeight="1">
      <c r="A84" s="81"/>
      <c r="B84" s="100" t="s">
        <v>235</v>
      </c>
      <c r="C84" s="162">
        <v>150</v>
      </c>
      <c r="D84" s="163">
        <v>0</v>
      </c>
      <c r="E84" s="132">
        <f t="shared" si="1"/>
        <v>0</v>
      </c>
      <c r="F84" s="10"/>
      <c r="G84" s="11"/>
      <c r="H84" s="66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s="7" customFormat="1" ht="20.25" customHeight="1">
      <c r="A85" s="81" t="s">
        <v>124</v>
      </c>
      <c r="B85" s="98" t="s">
        <v>122</v>
      </c>
      <c r="C85" s="164">
        <f>C86</f>
        <v>220</v>
      </c>
      <c r="D85" s="165">
        <f>D86</f>
        <v>0</v>
      </c>
      <c r="E85" s="133">
        <f t="shared" si="1"/>
        <v>0</v>
      </c>
      <c r="F85" s="10"/>
      <c r="G85" s="11"/>
      <c r="H85" s="66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s="7" customFormat="1" ht="63.75" customHeight="1">
      <c r="A86" s="81"/>
      <c r="B86" s="103" t="s">
        <v>99</v>
      </c>
      <c r="C86" s="162">
        <v>220</v>
      </c>
      <c r="D86" s="163">
        <v>0</v>
      </c>
      <c r="E86" s="132">
        <f t="shared" si="1"/>
        <v>0</v>
      </c>
      <c r="F86" s="10"/>
      <c r="G86" s="11"/>
      <c r="H86" s="66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s="7" customFormat="1" ht="16.5" customHeight="1">
      <c r="A87" s="81" t="s">
        <v>125</v>
      </c>
      <c r="B87" s="104" t="s">
        <v>126</v>
      </c>
      <c r="C87" s="164">
        <f>SUM(C88:C91)</f>
        <v>133994.8</v>
      </c>
      <c r="D87" s="165">
        <f>SUM(D88:D91)</f>
        <v>18151.1</v>
      </c>
      <c r="E87" s="133">
        <f t="shared" si="1"/>
        <v>13.54612268535794</v>
      </c>
      <c r="F87" s="10"/>
      <c r="G87" s="11"/>
      <c r="H87" s="66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s="7" customFormat="1" ht="79.5" customHeight="1">
      <c r="A88" s="81"/>
      <c r="B88" s="100" t="s">
        <v>236</v>
      </c>
      <c r="C88" s="162">
        <v>116309</v>
      </c>
      <c r="D88" s="163">
        <v>17971.1</v>
      </c>
      <c r="E88" s="132">
        <f t="shared" si="1"/>
        <v>15.451168869133083</v>
      </c>
      <c r="F88" s="10"/>
      <c r="G88" s="11"/>
      <c r="H88" s="66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s="7" customFormat="1" ht="62.25" customHeight="1">
      <c r="A89" s="81"/>
      <c r="B89" s="103" t="s">
        <v>226</v>
      </c>
      <c r="C89" s="162">
        <v>900</v>
      </c>
      <c r="D89" s="163">
        <v>180</v>
      </c>
      <c r="E89" s="132">
        <f t="shared" si="1"/>
        <v>20</v>
      </c>
      <c r="F89" s="10"/>
      <c r="G89" s="11"/>
      <c r="H89" s="66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spans="1:53" s="7" customFormat="1" ht="44.25" customHeight="1">
      <c r="A90" s="81"/>
      <c r="B90" s="105" t="s">
        <v>127</v>
      </c>
      <c r="C90" s="162">
        <v>16615.8</v>
      </c>
      <c r="D90" s="163">
        <v>0</v>
      </c>
      <c r="E90" s="132">
        <f>D90/C90*100</f>
        <v>0</v>
      </c>
      <c r="F90" s="10"/>
      <c r="G90" s="11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</row>
    <row r="91" spans="1:53" s="7" customFormat="1" ht="33.75" customHeight="1">
      <c r="A91" s="81"/>
      <c r="B91" s="100" t="s">
        <v>240</v>
      </c>
      <c r="C91" s="162">
        <v>170</v>
      </c>
      <c r="D91" s="163">
        <v>0</v>
      </c>
      <c r="E91" s="132">
        <f>D91/C91*100</f>
        <v>0</v>
      </c>
      <c r="F91" s="10"/>
      <c r="G91" s="1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</row>
    <row r="92" spans="1:53" s="7" customFormat="1" ht="28.5" customHeight="1">
      <c r="A92" s="81" t="s">
        <v>129</v>
      </c>
      <c r="B92" s="102" t="s">
        <v>128</v>
      </c>
      <c r="C92" s="164">
        <f>SUM(C93:C95)</f>
        <v>1610</v>
      </c>
      <c r="D92" s="164">
        <f>SUM(D93:D95)</f>
        <v>60</v>
      </c>
      <c r="E92" s="133">
        <f t="shared" si="1"/>
        <v>3.7267080745341614</v>
      </c>
      <c r="F92" s="10"/>
      <c r="G92" s="11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</row>
    <row r="93" spans="1:53" s="7" customFormat="1" ht="31.5" customHeight="1">
      <c r="A93" s="81"/>
      <c r="B93" s="100" t="s">
        <v>5</v>
      </c>
      <c r="C93" s="162">
        <v>1350</v>
      </c>
      <c r="D93" s="163">
        <v>0</v>
      </c>
      <c r="E93" s="132">
        <f t="shared" si="1"/>
        <v>0</v>
      </c>
      <c r="F93" s="10"/>
      <c r="G93" s="11"/>
      <c r="H93" s="67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</row>
    <row r="94" spans="1:53" s="7" customFormat="1" ht="60" customHeight="1">
      <c r="A94" s="81"/>
      <c r="B94" s="103" t="s">
        <v>174</v>
      </c>
      <c r="C94" s="162">
        <v>60</v>
      </c>
      <c r="D94" s="163">
        <v>0</v>
      </c>
      <c r="E94" s="132">
        <f t="shared" si="1"/>
        <v>0</v>
      </c>
      <c r="F94" s="10"/>
      <c r="G94" s="11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</row>
    <row r="95" spans="1:53" s="7" customFormat="1" ht="46.5" customHeight="1">
      <c r="A95" s="81"/>
      <c r="B95" s="103" t="s">
        <v>234</v>
      </c>
      <c r="C95" s="162">
        <v>200</v>
      </c>
      <c r="D95" s="163">
        <v>60</v>
      </c>
      <c r="E95" s="132">
        <f t="shared" si="1"/>
        <v>30</v>
      </c>
      <c r="F95" s="10"/>
      <c r="G95" s="11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</row>
    <row r="96" spans="1:53" s="13" customFormat="1" ht="38.25" customHeight="1">
      <c r="A96" s="43" t="s">
        <v>8</v>
      </c>
      <c r="B96" s="97" t="s">
        <v>9</v>
      </c>
      <c r="C96" s="143">
        <f>C97+C100+C104+C109</f>
        <v>60515.5</v>
      </c>
      <c r="D96" s="143">
        <f>D97+D100+D104+D109</f>
        <v>9725.699999999999</v>
      </c>
      <c r="E96" s="129">
        <f t="shared" si="1"/>
        <v>16.071419718914985</v>
      </c>
      <c r="F96" s="10"/>
      <c r="G96" s="2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s="13" customFormat="1" ht="21" customHeight="1">
      <c r="A97" s="81" t="s">
        <v>130</v>
      </c>
      <c r="B97" s="102" t="s">
        <v>131</v>
      </c>
      <c r="C97" s="143">
        <f>SUM(C98:C99)</f>
        <v>2727</v>
      </c>
      <c r="D97" s="143">
        <f>SUM(D98:D99)</f>
        <v>586.9</v>
      </c>
      <c r="E97" s="129">
        <f t="shared" si="1"/>
        <v>21.521818848551522</v>
      </c>
      <c r="F97" s="10"/>
      <c r="G97" s="2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s="7" customFormat="1" ht="35.25" customHeight="1">
      <c r="A98" s="83"/>
      <c r="B98" s="100" t="s">
        <v>175</v>
      </c>
      <c r="C98" s="141">
        <v>2377</v>
      </c>
      <c r="D98" s="144">
        <v>586.9</v>
      </c>
      <c r="E98" s="131">
        <f t="shared" si="1"/>
        <v>24.690786705931846</v>
      </c>
      <c r="F98" s="10"/>
      <c r="G98" s="11"/>
      <c r="H98" s="66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</row>
    <row r="99" spans="1:53" s="7" customFormat="1" ht="21.75" customHeight="1">
      <c r="A99" s="83"/>
      <c r="B99" s="152" t="s">
        <v>223</v>
      </c>
      <c r="C99" s="141">
        <v>350</v>
      </c>
      <c r="D99" s="144">
        <v>0</v>
      </c>
      <c r="E99" s="131">
        <f t="shared" si="1"/>
        <v>0</v>
      </c>
      <c r="F99" s="10"/>
      <c r="G99" s="11"/>
      <c r="H99" s="66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</row>
    <row r="100" spans="1:53" s="7" customFormat="1" ht="20.25" customHeight="1">
      <c r="A100" s="81" t="s">
        <v>133</v>
      </c>
      <c r="B100" s="102" t="s">
        <v>132</v>
      </c>
      <c r="C100" s="140">
        <f>SUM(C101:C103)</f>
        <v>6486.5</v>
      </c>
      <c r="D100" s="166">
        <f>SUM(D101:D103)</f>
        <v>184.9</v>
      </c>
      <c r="E100" s="129">
        <f t="shared" si="1"/>
        <v>2.8505357280505668</v>
      </c>
      <c r="F100" s="10"/>
      <c r="G100" s="11"/>
      <c r="H100" s="66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</row>
    <row r="101" spans="1:53" s="7" customFormat="1" ht="47.25" customHeight="1">
      <c r="A101" s="81"/>
      <c r="B101" s="100" t="s">
        <v>86</v>
      </c>
      <c r="C101" s="141">
        <v>850</v>
      </c>
      <c r="D101" s="144">
        <v>184.9</v>
      </c>
      <c r="E101" s="130">
        <f t="shared" si="1"/>
        <v>21.75294117647059</v>
      </c>
      <c r="F101" s="10"/>
      <c r="G101" s="11"/>
      <c r="H101" s="66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</row>
    <row r="102" spans="1:53" s="7" customFormat="1" ht="66" customHeight="1">
      <c r="A102" s="81"/>
      <c r="B102" s="158" t="s">
        <v>224</v>
      </c>
      <c r="C102" s="141">
        <v>150</v>
      </c>
      <c r="D102" s="144">
        <v>0</v>
      </c>
      <c r="E102" s="130">
        <f t="shared" si="1"/>
        <v>0</v>
      </c>
      <c r="F102" s="10"/>
      <c r="G102" s="11"/>
      <c r="H102" s="66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</row>
    <row r="103" spans="1:53" s="7" customFormat="1" ht="63" customHeight="1">
      <c r="A103" s="81"/>
      <c r="B103" s="105" t="s">
        <v>176</v>
      </c>
      <c r="C103" s="141">
        <v>5486.5</v>
      </c>
      <c r="D103" s="144">
        <v>0</v>
      </c>
      <c r="E103" s="130">
        <f t="shared" si="1"/>
        <v>0</v>
      </c>
      <c r="F103" s="10"/>
      <c r="G103" s="11"/>
      <c r="H103" s="66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</row>
    <row r="104" spans="1:53" s="7" customFormat="1" ht="15.75">
      <c r="A104" s="81" t="s">
        <v>135</v>
      </c>
      <c r="B104" s="102" t="s">
        <v>134</v>
      </c>
      <c r="C104" s="140">
        <f>SUM(C105:C108)</f>
        <v>45085.5</v>
      </c>
      <c r="D104" s="166">
        <f>SUM(D105:D108)</f>
        <v>7459.099999999999</v>
      </c>
      <c r="E104" s="129">
        <f t="shared" si="1"/>
        <v>16.544343525080123</v>
      </c>
      <c r="F104" s="66"/>
      <c r="G104" s="66"/>
      <c r="H104" s="66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</row>
    <row r="105" spans="1:53" s="7" customFormat="1" ht="48" customHeight="1">
      <c r="A105" s="83"/>
      <c r="B105" s="100" t="s">
        <v>237</v>
      </c>
      <c r="C105" s="141">
        <v>11462</v>
      </c>
      <c r="D105" s="144">
        <v>1327.7</v>
      </c>
      <c r="E105" s="130">
        <f t="shared" si="1"/>
        <v>11.583493282149712</v>
      </c>
      <c r="F105" s="66"/>
      <c r="G105" s="66"/>
      <c r="H105" s="66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</row>
    <row r="106" spans="1:53" s="7" customFormat="1" ht="60">
      <c r="A106" s="83"/>
      <c r="B106" s="100" t="s">
        <v>225</v>
      </c>
      <c r="C106" s="141">
        <v>16400</v>
      </c>
      <c r="D106" s="167">
        <v>6131.4</v>
      </c>
      <c r="E106" s="130">
        <f t="shared" si="1"/>
        <v>37.386585365853655</v>
      </c>
      <c r="F106" s="68"/>
      <c r="G106" s="11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</row>
    <row r="107" spans="1:53" s="7" customFormat="1" ht="48.75" customHeight="1">
      <c r="A107" s="83"/>
      <c r="B107" s="100" t="s">
        <v>127</v>
      </c>
      <c r="C107" s="141">
        <v>17018.5</v>
      </c>
      <c r="D107" s="144">
        <v>0</v>
      </c>
      <c r="E107" s="130">
        <f t="shared" si="1"/>
        <v>0</v>
      </c>
      <c r="F107" s="10"/>
      <c r="G107" s="11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</row>
    <row r="108" spans="1:53" s="7" customFormat="1" ht="32.25" customHeight="1">
      <c r="A108" s="83"/>
      <c r="B108" s="100" t="s">
        <v>240</v>
      </c>
      <c r="C108" s="141">
        <v>205</v>
      </c>
      <c r="D108" s="144">
        <v>0</v>
      </c>
      <c r="E108" s="130">
        <f t="shared" si="1"/>
        <v>0</v>
      </c>
      <c r="F108" s="10"/>
      <c r="G108" s="11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</row>
    <row r="109" spans="1:53" s="7" customFormat="1" ht="28.5" customHeight="1">
      <c r="A109" s="81" t="s">
        <v>137</v>
      </c>
      <c r="B109" s="98" t="s">
        <v>136</v>
      </c>
      <c r="C109" s="140">
        <f>SUM(C110:C110)</f>
        <v>6216.5</v>
      </c>
      <c r="D109" s="140">
        <f>SUM(D110:D110)</f>
        <v>1494.8</v>
      </c>
      <c r="E109" s="129">
        <f t="shared" si="1"/>
        <v>24.045684870908065</v>
      </c>
      <c r="F109" s="10"/>
      <c r="G109" s="11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</row>
    <row r="110" spans="1:53" s="7" customFormat="1" ht="31.5" customHeight="1">
      <c r="A110" s="83"/>
      <c r="B110" s="100" t="s">
        <v>84</v>
      </c>
      <c r="C110" s="167">
        <v>6216.5</v>
      </c>
      <c r="D110" s="144">
        <v>1494.8</v>
      </c>
      <c r="E110" s="130">
        <f t="shared" si="1"/>
        <v>24.045684870908065</v>
      </c>
      <c r="F110" s="10"/>
      <c r="G110" s="11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</row>
    <row r="111" spans="1:53" s="13" customFormat="1" ht="18.75">
      <c r="A111" s="43" t="s">
        <v>11</v>
      </c>
      <c r="B111" s="97" t="s">
        <v>12</v>
      </c>
      <c r="C111" s="143">
        <f>C112+C118+C132+C137+C140</f>
        <v>775985.3999999999</v>
      </c>
      <c r="D111" s="143">
        <f>D112+D118+D132+D137+D140</f>
        <v>143897.69999999998</v>
      </c>
      <c r="E111" s="129">
        <f t="shared" si="1"/>
        <v>18.543866933578904</v>
      </c>
      <c r="F111" s="70"/>
      <c r="G111" s="24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s="13" customFormat="1" ht="15.75">
      <c r="A112" s="85" t="s">
        <v>139</v>
      </c>
      <c r="B112" s="98" t="s">
        <v>138</v>
      </c>
      <c r="C112" s="143">
        <f>SUM(C113:C117)</f>
        <v>302306.3</v>
      </c>
      <c r="D112" s="143">
        <f>SUM(D113:D117)</f>
        <v>54429.600000000006</v>
      </c>
      <c r="E112" s="129">
        <f t="shared" si="1"/>
        <v>18.004785212878463</v>
      </c>
      <c r="F112" s="70"/>
      <c r="G112" s="2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s="13" customFormat="1" ht="60">
      <c r="A113" s="85"/>
      <c r="B113" s="100" t="s">
        <v>177</v>
      </c>
      <c r="C113" s="141">
        <v>298103.5</v>
      </c>
      <c r="D113" s="144">
        <v>54212.3</v>
      </c>
      <c r="E113" s="130">
        <f t="shared" si="1"/>
        <v>18.18573079484139</v>
      </c>
      <c r="F113" s="147"/>
      <c r="G113" s="24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s="13" customFormat="1" ht="45">
      <c r="A114" s="85"/>
      <c r="B114" s="105" t="s">
        <v>178</v>
      </c>
      <c r="C114" s="141">
        <v>2992.8</v>
      </c>
      <c r="D114" s="144">
        <v>217.3</v>
      </c>
      <c r="E114" s="130">
        <f t="shared" si="1"/>
        <v>7.260759155306068</v>
      </c>
      <c r="F114" s="70"/>
      <c r="G114" s="24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s="13" customFormat="1" ht="45">
      <c r="A115" s="85"/>
      <c r="B115" s="105" t="s">
        <v>213</v>
      </c>
      <c r="C115" s="141">
        <v>120</v>
      </c>
      <c r="D115" s="144">
        <v>0</v>
      </c>
      <c r="E115" s="130">
        <f t="shared" si="1"/>
        <v>0</v>
      </c>
      <c r="F115" s="70"/>
      <c r="G115" s="24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s="13" customFormat="1" ht="29.25" customHeight="1">
      <c r="A116" s="85"/>
      <c r="B116" s="100" t="s">
        <v>240</v>
      </c>
      <c r="C116" s="141">
        <v>1090</v>
      </c>
      <c r="D116" s="144">
        <v>0</v>
      </c>
      <c r="E116" s="130">
        <f t="shared" si="1"/>
        <v>0</v>
      </c>
      <c r="F116" s="70"/>
      <c r="G116" s="24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s="13" customFormat="1" ht="30" hidden="1">
      <c r="A117" s="85"/>
      <c r="B117" s="100" t="s">
        <v>170</v>
      </c>
      <c r="C117" s="141"/>
      <c r="D117" s="144"/>
      <c r="E117" s="130" t="e">
        <f t="shared" si="1"/>
        <v>#DIV/0!</v>
      </c>
      <c r="F117" s="70"/>
      <c r="G117" s="24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s="13" customFormat="1" ht="15.75">
      <c r="A118" s="85" t="s">
        <v>141</v>
      </c>
      <c r="B118" s="98" t="s">
        <v>140</v>
      </c>
      <c r="C118" s="140">
        <f>SUM(C119:C131)</f>
        <v>413627.7</v>
      </c>
      <c r="D118" s="140">
        <f>SUM(D119:D131)</f>
        <v>77217.39999999998</v>
      </c>
      <c r="E118" s="129">
        <f t="shared" si="1"/>
        <v>18.668333866421417</v>
      </c>
      <c r="F118" s="70"/>
      <c r="G118" s="24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s="13" customFormat="1" ht="30">
      <c r="A119" s="85"/>
      <c r="B119" s="100" t="s">
        <v>163</v>
      </c>
      <c r="C119" s="168">
        <v>26435.3</v>
      </c>
      <c r="D119" s="168">
        <v>6583.4</v>
      </c>
      <c r="E119" s="130">
        <f t="shared" si="1"/>
        <v>24.90382178375127</v>
      </c>
      <c r="F119" s="147"/>
      <c r="G119" s="24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1:53" s="13" customFormat="1" ht="33.75" customHeight="1">
      <c r="A120" s="85"/>
      <c r="B120" s="100" t="s">
        <v>240</v>
      </c>
      <c r="C120" s="168">
        <v>815</v>
      </c>
      <c r="D120" s="168">
        <v>0</v>
      </c>
      <c r="E120" s="130">
        <f t="shared" si="1"/>
        <v>0</v>
      </c>
      <c r="F120" s="70"/>
      <c r="G120" s="24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1:53" s="13" customFormat="1" ht="33" customHeight="1" hidden="1">
      <c r="A121" s="85"/>
      <c r="B121" s="100" t="s">
        <v>170</v>
      </c>
      <c r="C121" s="142"/>
      <c r="D121" s="142"/>
      <c r="E121" s="130" t="e">
        <f t="shared" si="1"/>
        <v>#DIV/0!</v>
      </c>
      <c r="F121" s="70"/>
      <c r="G121" s="24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s="13" customFormat="1" ht="75">
      <c r="A122" s="85"/>
      <c r="B122" s="100" t="s">
        <v>179</v>
      </c>
      <c r="C122" s="141">
        <v>278623.9</v>
      </c>
      <c r="D122" s="144">
        <v>64072.7</v>
      </c>
      <c r="E122" s="130">
        <f t="shared" si="1"/>
        <v>22.996124883759073</v>
      </c>
      <c r="F122" s="70"/>
      <c r="G122" s="24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1:53" s="13" customFormat="1" ht="75">
      <c r="A123" s="85"/>
      <c r="B123" s="105" t="s">
        <v>180</v>
      </c>
      <c r="C123" s="141">
        <v>158</v>
      </c>
      <c r="D123" s="144">
        <v>143.4</v>
      </c>
      <c r="E123" s="130">
        <f t="shared" si="1"/>
        <v>90.75949367088609</v>
      </c>
      <c r="F123" s="70"/>
      <c r="G123" s="24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1:53" s="13" customFormat="1" ht="30">
      <c r="A124" s="85"/>
      <c r="B124" s="100" t="s">
        <v>183</v>
      </c>
      <c r="C124" s="141">
        <v>3124.8</v>
      </c>
      <c r="D124" s="144">
        <v>0</v>
      </c>
      <c r="E124" s="130">
        <f t="shared" si="1"/>
        <v>0</v>
      </c>
      <c r="F124" s="70"/>
      <c r="G124" s="24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1:53" s="13" customFormat="1" ht="45">
      <c r="A125" s="85"/>
      <c r="B125" s="100" t="s">
        <v>181</v>
      </c>
      <c r="C125" s="141">
        <v>7848</v>
      </c>
      <c r="D125" s="144">
        <v>1744.2</v>
      </c>
      <c r="E125" s="130">
        <f t="shared" si="1"/>
        <v>22.224770642201836</v>
      </c>
      <c r="F125" s="70"/>
      <c r="G125" s="24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1:53" s="13" customFormat="1" ht="60">
      <c r="A126" s="85"/>
      <c r="B126" s="100" t="s">
        <v>214</v>
      </c>
      <c r="C126" s="141">
        <v>25553.8</v>
      </c>
      <c r="D126" s="144">
        <v>3971.2</v>
      </c>
      <c r="E126" s="130">
        <f t="shared" si="1"/>
        <v>15.540545828800411</v>
      </c>
      <c r="F126" s="70"/>
      <c r="G126" s="24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  <row r="127" spans="1:53" s="13" customFormat="1" ht="60">
      <c r="A127" s="85"/>
      <c r="B127" s="105" t="s">
        <v>238</v>
      </c>
      <c r="C127" s="141">
        <v>461.7</v>
      </c>
      <c r="D127" s="144">
        <v>66.6</v>
      </c>
      <c r="E127" s="130">
        <f t="shared" si="1"/>
        <v>14.42495126705653</v>
      </c>
      <c r="F127" s="147"/>
      <c r="G127" s="24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</row>
    <row r="128" spans="1:53" s="13" customFormat="1" ht="0.75" customHeight="1">
      <c r="A128" s="85"/>
      <c r="B128" s="105" t="s">
        <v>185</v>
      </c>
      <c r="C128" s="141"/>
      <c r="D128" s="144"/>
      <c r="E128" s="130"/>
      <c r="F128" s="70"/>
      <c r="G128" s="2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</row>
    <row r="129" spans="1:53" s="13" customFormat="1" ht="60.75" customHeight="1">
      <c r="A129" s="85"/>
      <c r="B129" s="105" t="s">
        <v>216</v>
      </c>
      <c r="C129" s="141">
        <v>68071.3</v>
      </c>
      <c r="D129" s="144">
        <v>0</v>
      </c>
      <c r="E129" s="130">
        <f t="shared" si="1"/>
        <v>0</v>
      </c>
      <c r="F129" s="70"/>
      <c r="G129" s="2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</row>
    <row r="130" spans="1:53" s="13" customFormat="1" ht="50.25" customHeight="1">
      <c r="A130" s="85"/>
      <c r="B130" s="105" t="s">
        <v>178</v>
      </c>
      <c r="C130" s="141">
        <v>2495.9</v>
      </c>
      <c r="D130" s="144">
        <v>635.9</v>
      </c>
      <c r="E130" s="130">
        <f t="shared" si="1"/>
        <v>25.477783565046675</v>
      </c>
      <c r="F130" s="70"/>
      <c r="G130" s="24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</row>
    <row r="131" spans="1:53" s="13" customFormat="1" ht="60.75" customHeight="1">
      <c r="A131" s="85"/>
      <c r="B131" s="106" t="s">
        <v>215</v>
      </c>
      <c r="C131" s="141">
        <v>40</v>
      </c>
      <c r="D131" s="144">
        <v>0</v>
      </c>
      <c r="E131" s="130">
        <f t="shared" si="1"/>
        <v>0</v>
      </c>
      <c r="F131" s="70"/>
      <c r="G131" s="2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</row>
    <row r="132" spans="1:53" s="13" customFormat="1" ht="15.75">
      <c r="A132" s="85" t="s">
        <v>143</v>
      </c>
      <c r="B132" s="98" t="s">
        <v>142</v>
      </c>
      <c r="C132" s="140">
        <f>SUM(C133:C136)</f>
        <v>45044.7</v>
      </c>
      <c r="D132" s="140">
        <f>SUM(D133:D135)</f>
        <v>9840.9</v>
      </c>
      <c r="E132" s="129">
        <f t="shared" si="1"/>
        <v>21.846965347754566</v>
      </c>
      <c r="F132" s="70"/>
      <c r="G132" s="24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</row>
    <row r="133" spans="1:53" s="13" customFormat="1" ht="79.5" customHeight="1">
      <c r="A133" s="85"/>
      <c r="B133" s="99" t="s">
        <v>217</v>
      </c>
      <c r="C133" s="141">
        <v>1769.4</v>
      </c>
      <c r="D133" s="141">
        <v>0</v>
      </c>
      <c r="E133" s="130">
        <f t="shared" si="1"/>
        <v>0</v>
      </c>
      <c r="F133" s="70"/>
      <c r="G133" s="2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</row>
    <row r="134" spans="1:53" s="13" customFormat="1" ht="30">
      <c r="A134" s="85"/>
      <c r="B134" s="100" t="s">
        <v>218</v>
      </c>
      <c r="C134" s="141">
        <v>9683.7</v>
      </c>
      <c r="D134" s="141">
        <v>2195</v>
      </c>
      <c r="E134" s="130">
        <f t="shared" si="1"/>
        <v>22.66695581234445</v>
      </c>
      <c r="F134" s="70"/>
      <c r="G134" s="2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</row>
    <row r="135" spans="1:53" s="13" customFormat="1" ht="44.25" customHeight="1">
      <c r="A135" s="85"/>
      <c r="B135" s="100" t="s">
        <v>65</v>
      </c>
      <c r="C135" s="141">
        <v>33491.6</v>
      </c>
      <c r="D135" s="144">
        <v>7645.9</v>
      </c>
      <c r="E135" s="130">
        <f t="shared" si="1"/>
        <v>22.82930645296134</v>
      </c>
      <c r="F135" s="147"/>
      <c r="G135" s="24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</row>
    <row r="136" spans="1:53" s="13" customFormat="1" ht="33" customHeight="1">
      <c r="A136" s="85"/>
      <c r="B136" s="100" t="s">
        <v>240</v>
      </c>
      <c r="C136" s="141">
        <v>100</v>
      </c>
      <c r="D136" s="144">
        <v>0</v>
      </c>
      <c r="E136" s="130">
        <f t="shared" si="1"/>
        <v>0</v>
      </c>
      <c r="F136" s="147"/>
      <c r="G136" s="24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</row>
    <row r="137" spans="1:53" s="13" customFormat="1" ht="15.75">
      <c r="A137" s="85" t="s">
        <v>145</v>
      </c>
      <c r="B137" s="98" t="s">
        <v>144</v>
      </c>
      <c r="C137" s="140">
        <f>SUM(C138:C139)</f>
        <v>1560</v>
      </c>
      <c r="D137" s="140">
        <f>SUM(D138:D139)</f>
        <v>35.5</v>
      </c>
      <c r="E137" s="129">
        <f t="shared" si="1"/>
        <v>2.2756410256410255</v>
      </c>
      <c r="F137" s="70"/>
      <c r="G137" s="2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</row>
    <row r="138" spans="1:53" s="13" customFormat="1" ht="31.5" customHeight="1">
      <c r="A138" s="85"/>
      <c r="B138" s="100" t="s">
        <v>182</v>
      </c>
      <c r="C138" s="141">
        <v>1250</v>
      </c>
      <c r="D138" s="144">
        <v>0</v>
      </c>
      <c r="E138" s="130">
        <v>0</v>
      </c>
      <c r="F138" s="70"/>
      <c r="G138" s="2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</row>
    <row r="139" spans="1:53" s="13" customFormat="1" ht="30">
      <c r="A139" s="85"/>
      <c r="B139" s="100" t="s">
        <v>239</v>
      </c>
      <c r="C139" s="141">
        <v>310</v>
      </c>
      <c r="D139" s="144">
        <v>35.5</v>
      </c>
      <c r="E139" s="130">
        <f t="shared" si="1"/>
        <v>11.451612903225806</v>
      </c>
      <c r="F139" s="70"/>
      <c r="G139" s="2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</row>
    <row r="140" spans="1:53" s="13" customFormat="1" ht="15" customHeight="1">
      <c r="A140" s="85" t="s">
        <v>146</v>
      </c>
      <c r="B140" s="98" t="s">
        <v>147</v>
      </c>
      <c r="C140" s="140">
        <f>SUM(C141:C146)</f>
        <v>13446.7</v>
      </c>
      <c r="D140" s="140">
        <f>SUM(D141:D146)</f>
        <v>2374.3</v>
      </c>
      <c r="E140" s="129">
        <f t="shared" si="1"/>
        <v>17.657120334357128</v>
      </c>
      <c r="F140" s="70"/>
      <c r="G140" s="2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</row>
    <row r="141" spans="1:53" s="13" customFormat="1" ht="30" hidden="1">
      <c r="A141" s="85"/>
      <c r="B141" s="100" t="s">
        <v>187</v>
      </c>
      <c r="C141" s="141"/>
      <c r="D141" s="141"/>
      <c r="E141" s="130"/>
      <c r="F141" s="147"/>
      <c r="G141" s="2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</row>
    <row r="142" spans="1:53" s="13" customFormat="1" ht="30">
      <c r="A142" s="85"/>
      <c r="B142" s="100" t="s">
        <v>10</v>
      </c>
      <c r="C142" s="141">
        <v>7224.3</v>
      </c>
      <c r="D142" s="144">
        <v>1667</v>
      </c>
      <c r="E142" s="130">
        <f t="shared" si="1"/>
        <v>23.07489999031048</v>
      </c>
      <c r="F142" s="70"/>
      <c r="G142" s="2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</row>
    <row r="143" spans="1:53" s="13" customFormat="1" ht="45">
      <c r="A143" s="85"/>
      <c r="B143" s="105" t="s">
        <v>184</v>
      </c>
      <c r="C143" s="141">
        <v>40</v>
      </c>
      <c r="D143" s="144">
        <v>9</v>
      </c>
      <c r="E143" s="130">
        <f t="shared" si="1"/>
        <v>22.5</v>
      </c>
      <c r="F143" s="70"/>
      <c r="G143" s="2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</row>
    <row r="144" spans="1:53" s="13" customFormat="1" ht="33.75" customHeight="1">
      <c r="A144" s="85"/>
      <c r="B144" s="100" t="s">
        <v>186</v>
      </c>
      <c r="C144" s="141">
        <v>4344.9</v>
      </c>
      <c r="D144" s="144">
        <v>675.1</v>
      </c>
      <c r="E144" s="130">
        <f t="shared" si="1"/>
        <v>15.537756910400702</v>
      </c>
      <c r="F144" s="70"/>
      <c r="G144" s="2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</row>
    <row r="145" spans="1:53" s="13" customFormat="1" ht="45" customHeight="1">
      <c r="A145" s="85"/>
      <c r="B145" s="105" t="s">
        <v>178</v>
      </c>
      <c r="C145" s="142">
        <v>1824.6</v>
      </c>
      <c r="D145" s="142">
        <v>10.3</v>
      </c>
      <c r="E145" s="130">
        <f t="shared" si="1"/>
        <v>0.5645072892688809</v>
      </c>
      <c r="F145" s="10"/>
      <c r="G145" s="2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</row>
    <row r="146" spans="1:53" s="13" customFormat="1" ht="45" customHeight="1">
      <c r="A146" s="85"/>
      <c r="B146" s="105" t="s">
        <v>168</v>
      </c>
      <c r="C146" s="142">
        <v>12.9</v>
      </c>
      <c r="D146" s="142">
        <v>12.9</v>
      </c>
      <c r="E146" s="130">
        <f t="shared" si="1"/>
        <v>100</v>
      </c>
      <c r="F146" s="10"/>
      <c r="G146" s="2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</row>
    <row r="147" spans="1:53" s="13" customFormat="1" ht="18.75" customHeight="1">
      <c r="A147" s="43" t="s">
        <v>13</v>
      </c>
      <c r="B147" s="97" t="s">
        <v>100</v>
      </c>
      <c r="C147" s="143">
        <f>C148+C157</f>
        <v>41583.9</v>
      </c>
      <c r="D147" s="143">
        <f>D148+D157</f>
        <v>8531.6</v>
      </c>
      <c r="E147" s="129">
        <f aca="true" t="shared" si="2" ref="E147:E190">D147/C147*100</f>
        <v>20.516594162644676</v>
      </c>
      <c r="F147" s="10"/>
      <c r="G147" s="2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</row>
    <row r="148" spans="1:53" s="13" customFormat="1" ht="18.75" customHeight="1">
      <c r="A148" s="85" t="s">
        <v>148</v>
      </c>
      <c r="B148" s="104" t="s">
        <v>149</v>
      </c>
      <c r="C148" s="143">
        <f>SUM(C149:C156)</f>
        <v>33701.8</v>
      </c>
      <c r="D148" s="143">
        <f>SUM(D149:D156)</f>
        <v>6574.900000000001</v>
      </c>
      <c r="E148" s="129">
        <f t="shared" si="2"/>
        <v>19.509046994522546</v>
      </c>
      <c r="F148" s="10"/>
      <c r="G148" s="2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</row>
    <row r="149" spans="1:53" s="13" customFormat="1" ht="0.75" customHeight="1">
      <c r="A149" s="43"/>
      <c r="B149" s="100" t="s">
        <v>170</v>
      </c>
      <c r="C149" s="142"/>
      <c r="D149" s="142"/>
      <c r="E149" s="130" t="e">
        <f t="shared" si="2"/>
        <v>#DIV/0!</v>
      </c>
      <c r="F149" s="10"/>
      <c r="G149" s="2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</row>
    <row r="150" spans="1:53" s="13" customFormat="1" ht="36" customHeight="1">
      <c r="A150" s="43"/>
      <c r="B150" s="107" t="s">
        <v>66</v>
      </c>
      <c r="C150" s="141">
        <v>18966.8</v>
      </c>
      <c r="D150" s="144">
        <v>4840</v>
      </c>
      <c r="E150" s="130">
        <f t="shared" si="2"/>
        <v>25.518274036737882</v>
      </c>
      <c r="F150" s="148"/>
      <c r="G150" s="2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</row>
    <row r="151" spans="1:53" s="13" customFormat="1" ht="36" customHeight="1" hidden="1">
      <c r="A151" s="43"/>
      <c r="B151" s="107" t="s">
        <v>205</v>
      </c>
      <c r="C151" s="141"/>
      <c r="D151" s="144"/>
      <c r="E151" s="130" t="e">
        <f t="shared" si="2"/>
        <v>#DIV/0!</v>
      </c>
      <c r="F151" s="145"/>
      <c r="G151" s="24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</row>
    <row r="152" spans="1:53" s="7" customFormat="1" ht="33" customHeight="1">
      <c r="A152" s="25"/>
      <c r="B152" s="100" t="s">
        <v>67</v>
      </c>
      <c r="C152" s="141">
        <v>9099.5</v>
      </c>
      <c r="D152" s="144">
        <v>767.6</v>
      </c>
      <c r="E152" s="130">
        <f t="shared" si="2"/>
        <v>8.43562833122699</v>
      </c>
      <c r="F152" s="146"/>
      <c r="G152" s="11"/>
      <c r="H152" s="66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</row>
    <row r="153" spans="1:53" s="7" customFormat="1" ht="30.75" customHeight="1">
      <c r="A153" s="25"/>
      <c r="B153" s="100" t="s">
        <v>164</v>
      </c>
      <c r="C153" s="141">
        <v>4101.6</v>
      </c>
      <c r="D153" s="144">
        <v>832.2</v>
      </c>
      <c r="E153" s="130">
        <f t="shared" si="2"/>
        <v>20.28964306612054</v>
      </c>
      <c r="F153" s="145"/>
      <c r="G153" s="11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</row>
    <row r="154" spans="1:53" s="7" customFormat="1" ht="29.25" customHeight="1">
      <c r="A154" s="25"/>
      <c r="B154" s="100" t="s">
        <v>68</v>
      </c>
      <c r="C154" s="141">
        <v>490</v>
      </c>
      <c r="D154" s="144">
        <v>102.5</v>
      </c>
      <c r="E154" s="130">
        <f t="shared" si="2"/>
        <v>20.918367346938776</v>
      </c>
      <c r="F154" s="146"/>
      <c r="G154" s="11"/>
      <c r="H154" s="66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</row>
    <row r="155" spans="1:53" s="7" customFormat="1" ht="30">
      <c r="A155" s="25"/>
      <c r="B155" s="105" t="s">
        <v>102</v>
      </c>
      <c r="C155" s="141">
        <v>883.9</v>
      </c>
      <c r="D155" s="144">
        <v>32.6</v>
      </c>
      <c r="E155" s="130">
        <f t="shared" si="2"/>
        <v>3.6882000226269946</v>
      </c>
      <c r="F155" s="146"/>
      <c r="G155" s="11"/>
      <c r="H155" s="66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</row>
    <row r="156" spans="1:53" s="7" customFormat="1" ht="33.75" customHeight="1">
      <c r="A156" s="25"/>
      <c r="B156" s="100" t="s">
        <v>240</v>
      </c>
      <c r="C156" s="141">
        <v>160</v>
      </c>
      <c r="D156" s="144">
        <v>0</v>
      </c>
      <c r="E156" s="130">
        <f t="shared" si="2"/>
        <v>0</v>
      </c>
      <c r="F156" s="146"/>
      <c r="G156" s="11"/>
      <c r="H156" s="66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</row>
    <row r="157" spans="1:53" s="7" customFormat="1" ht="31.5" customHeight="1">
      <c r="A157" s="85" t="s">
        <v>150</v>
      </c>
      <c r="B157" s="108" t="s">
        <v>151</v>
      </c>
      <c r="C157" s="140">
        <f>SUM(C158:C159)</f>
        <v>7882.1</v>
      </c>
      <c r="D157" s="140">
        <f>SUM(D158:D159)</f>
        <v>1956.6999999999998</v>
      </c>
      <c r="E157" s="129">
        <f t="shared" si="2"/>
        <v>24.824602580530566</v>
      </c>
      <c r="F157" s="146"/>
      <c r="G157" s="11"/>
      <c r="H157" s="66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</row>
    <row r="158" spans="1:53" s="7" customFormat="1" ht="30" customHeight="1">
      <c r="A158" s="25"/>
      <c r="B158" s="100" t="s">
        <v>82</v>
      </c>
      <c r="C158" s="141">
        <v>3869.7</v>
      </c>
      <c r="D158" s="141">
        <v>1057.6</v>
      </c>
      <c r="E158" s="130">
        <f t="shared" si="2"/>
        <v>27.330284001343774</v>
      </c>
      <c r="F158" s="146"/>
      <c r="G158" s="11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</row>
    <row r="159" spans="1:53" s="7" customFormat="1" ht="20.25" customHeight="1">
      <c r="A159" s="25"/>
      <c r="B159" s="100" t="s">
        <v>83</v>
      </c>
      <c r="C159" s="141">
        <v>4012.4</v>
      </c>
      <c r="D159" s="144">
        <v>899.1</v>
      </c>
      <c r="E159" s="130">
        <f t="shared" si="2"/>
        <v>22.408035091217226</v>
      </c>
      <c r="F159" s="10"/>
      <c r="G159" s="11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</row>
    <row r="160" spans="1:53" s="42" customFormat="1" ht="19.5" customHeight="1" thickBot="1">
      <c r="A160" s="26">
        <v>10</v>
      </c>
      <c r="B160" s="97" t="s">
        <v>15</v>
      </c>
      <c r="C160" s="143">
        <f>C161+C163+C167+C177</f>
        <v>56120.299999999996</v>
      </c>
      <c r="D160" s="143">
        <f>D161+D163+D167+D177</f>
        <v>6187.599999999999</v>
      </c>
      <c r="E160" s="129">
        <f t="shared" si="2"/>
        <v>11.025600362079318</v>
      </c>
      <c r="F160" s="70"/>
      <c r="G160" s="24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</row>
    <row r="161" spans="1:7" s="12" customFormat="1" ht="19.5" customHeight="1">
      <c r="A161" s="86">
        <v>1001</v>
      </c>
      <c r="B161" s="108" t="s">
        <v>152</v>
      </c>
      <c r="C161" s="143">
        <f>C162</f>
        <v>5383.1</v>
      </c>
      <c r="D161" s="143">
        <f>D162</f>
        <v>1381</v>
      </c>
      <c r="E161" s="129">
        <f t="shared" si="2"/>
        <v>25.654362727796247</v>
      </c>
      <c r="F161" s="70"/>
      <c r="G161" s="24"/>
    </row>
    <row r="162" spans="1:53" s="77" customFormat="1" ht="32.25" customHeight="1">
      <c r="A162" s="25"/>
      <c r="B162" s="100" t="s">
        <v>97</v>
      </c>
      <c r="C162" s="141">
        <v>5383.1</v>
      </c>
      <c r="D162" s="142">
        <v>1381</v>
      </c>
      <c r="E162" s="130">
        <f t="shared" si="2"/>
        <v>25.654362727796247</v>
      </c>
      <c r="F162" s="75"/>
      <c r="G162" s="75"/>
      <c r="H162" s="75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</row>
    <row r="163" spans="1:53" s="77" customFormat="1" ht="15.75">
      <c r="A163" s="85" t="s">
        <v>154</v>
      </c>
      <c r="B163" s="108" t="s">
        <v>153</v>
      </c>
      <c r="C163" s="140">
        <f>SUM(C164:C166)</f>
        <v>764</v>
      </c>
      <c r="D163" s="140">
        <f>SUM(D164:D166)</f>
        <v>6</v>
      </c>
      <c r="E163" s="129">
        <f t="shared" si="2"/>
        <v>0.7853403141361256</v>
      </c>
      <c r="F163" s="75"/>
      <c r="G163" s="75"/>
      <c r="H163" s="75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</row>
    <row r="164" spans="1:53" s="77" customFormat="1" ht="49.5" customHeight="1">
      <c r="A164" s="85"/>
      <c r="B164" s="100" t="s">
        <v>219</v>
      </c>
      <c r="C164" s="141">
        <v>700</v>
      </c>
      <c r="D164" s="142">
        <v>0</v>
      </c>
      <c r="E164" s="130">
        <f t="shared" si="2"/>
        <v>0</v>
      </c>
      <c r="F164" s="75"/>
      <c r="G164" s="75"/>
      <c r="H164" s="75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</row>
    <row r="165" spans="1:53" s="77" customFormat="1" ht="48.75" customHeight="1">
      <c r="A165" s="85"/>
      <c r="B165" s="100" t="s">
        <v>41</v>
      </c>
      <c r="C165" s="141">
        <v>24</v>
      </c>
      <c r="D165" s="142">
        <v>6</v>
      </c>
      <c r="E165" s="130">
        <f t="shared" si="2"/>
        <v>25</v>
      </c>
      <c r="F165" s="75"/>
      <c r="G165" s="75"/>
      <c r="H165" s="75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</row>
    <row r="166" spans="1:53" s="77" customFormat="1" ht="93" customHeight="1">
      <c r="A166" s="25"/>
      <c r="B166" s="109" t="s">
        <v>165</v>
      </c>
      <c r="C166" s="141">
        <v>40</v>
      </c>
      <c r="D166" s="142">
        <v>0</v>
      </c>
      <c r="E166" s="130">
        <f t="shared" si="2"/>
        <v>0</v>
      </c>
      <c r="F166" s="78"/>
      <c r="G166" s="74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</row>
    <row r="167" spans="1:53" s="77" customFormat="1" ht="18" customHeight="1">
      <c r="A167" s="85" t="s">
        <v>156</v>
      </c>
      <c r="B167" s="108" t="s">
        <v>155</v>
      </c>
      <c r="C167" s="140">
        <f>SUM(C168:C176)</f>
        <v>47127.299999999996</v>
      </c>
      <c r="D167" s="140">
        <f>SUM(D168:D176)</f>
        <v>4297.9</v>
      </c>
      <c r="E167" s="129">
        <f t="shared" si="2"/>
        <v>9.119767098900212</v>
      </c>
      <c r="F167" s="78"/>
      <c r="G167" s="74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</row>
    <row r="168" spans="1:53" s="77" customFormat="1" ht="63" customHeight="1">
      <c r="A168" s="25"/>
      <c r="B168" s="100" t="s">
        <v>95</v>
      </c>
      <c r="C168" s="141">
        <v>5516.3</v>
      </c>
      <c r="D168" s="142">
        <v>0</v>
      </c>
      <c r="E168" s="130">
        <f t="shared" si="2"/>
        <v>0</v>
      </c>
      <c r="F168" s="73"/>
      <c r="G168" s="74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</row>
    <row r="169" spans="1:53" s="77" customFormat="1" ht="46.5" customHeight="1">
      <c r="A169" s="25"/>
      <c r="B169" s="100" t="s">
        <v>94</v>
      </c>
      <c r="C169" s="141">
        <v>12080.5</v>
      </c>
      <c r="D169" s="144">
        <v>1870.2</v>
      </c>
      <c r="E169" s="130">
        <f t="shared" si="2"/>
        <v>15.481147303505649</v>
      </c>
      <c r="F169" s="78"/>
      <c r="G169" s="74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</row>
    <row r="170" spans="1:53" s="77" customFormat="1" ht="256.5" customHeight="1">
      <c r="A170" s="25"/>
      <c r="B170" s="105" t="s">
        <v>93</v>
      </c>
      <c r="C170" s="141">
        <v>50</v>
      </c>
      <c r="D170" s="144">
        <v>0</v>
      </c>
      <c r="E170" s="130">
        <f t="shared" si="2"/>
        <v>0</v>
      </c>
      <c r="F170" s="78"/>
      <c r="G170" s="74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</row>
    <row r="171" spans="1:53" s="77" customFormat="1" ht="45.75" customHeight="1">
      <c r="A171" s="25"/>
      <c r="B171" s="100" t="s">
        <v>188</v>
      </c>
      <c r="C171" s="141">
        <v>150</v>
      </c>
      <c r="D171" s="144">
        <v>0</v>
      </c>
      <c r="E171" s="130">
        <f t="shared" si="2"/>
        <v>0</v>
      </c>
      <c r="F171" s="78"/>
      <c r="G171" s="74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</row>
    <row r="172" spans="1:53" s="77" customFormat="1" ht="0.75" customHeight="1">
      <c r="A172" s="25"/>
      <c r="B172" s="105" t="s">
        <v>101</v>
      </c>
      <c r="C172" s="141"/>
      <c r="D172" s="144"/>
      <c r="E172" s="130">
        <f>D171/C171*100</f>
        <v>0</v>
      </c>
      <c r="F172" s="78"/>
      <c r="G172" s="74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</row>
    <row r="173" spans="1:53" s="77" customFormat="1" ht="60" customHeight="1">
      <c r="A173" s="25"/>
      <c r="B173" s="100" t="s">
        <v>96</v>
      </c>
      <c r="C173" s="141">
        <v>24.3</v>
      </c>
      <c r="D173" s="142">
        <v>3.6</v>
      </c>
      <c r="E173" s="130">
        <f t="shared" si="2"/>
        <v>14.814814814814813</v>
      </c>
      <c r="F173" s="78"/>
      <c r="G173" s="74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</row>
    <row r="174" spans="1:53" s="77" customFormat="1" ht="78" customHeight="1">
      <c r="A174" s="25"/>
      <c r="B174" s="100" t="s">
        <v>189</v>
      </c>
      <c r="C174" s="141">
        <v>8348.3</v>
      </c>
      <c r="D174" s="144">
        <v>2424.1</v>
      </c>
      <c r="E174" s="130">
        <f t="shared" si="2"/>
        <v>29.03704945917133</v>
      </c>
      <c r="F174" s="73"/>
      <c r="G174" s="74"/>
      <c r="H174" s="75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</row>
    <row r="175" spans="1:53" s="77" customFormat="1" ht="33.75" customHeight="1">
      <c r="A175" s="25"/>
      <c r="B175" s="100" t="s">
        <v>227</v>
      </c>
      <c r="C175" s="141">
        <v>2570.3</v>
      </c>
      <c r="D175" s="144">
        <v>0</v>
      </c>
      <c r="E175" s="130">
        <f t="shared" si="2"/>
        <v>0</v>
      </c>
      <c r="F175" s="78"/>
      <c r="G175" s="74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</row>
    <row r="176" spans="1:53" s="77" customFormat="1" ht="106.5" customHeight="1">
      <c r="A176" s="25"/>
      <c r="B176" s="100" t="s">
        <v>231</v>
      </c>
      <c r="C176" s="141">
        <v>18387.6</v>
      </c>
      <c r="D176" s="144">
        <v>0</v>
      </c>
      <c r="E176" s="130">
        <f t="shared" si="2"/>
        <v>0</v>
      </c>
      <c r="F176" s="78"/>
      <c r="G176" s="74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</row>
    <row r="177" spans="1:53" s="77" customFormat="1" ht="33.75" customHeight="1">
      <c r="A177" s="85" t="s">
        <v>158</v>
      </c>
      <c r="B177" s="108" t="s">
        <v>157</v>
      </c>
      <c r="C177" s="140">
        <f>SUM(C178:C178)</f>
        <v>2845.9</v>
      </c>
      <c r="D177" s="140">
        <f>SUM(D178:D178)</f>
        <v>502.7</v>
      </c>
      <c r="E177" s="129">
        <f t="shared" si="2"/>
        <v>17.664007870972277</v>
      </c>
      <c r="F177" s="78"/>
      <c r="G177" s="74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</row>
    <row r="178" spans="1:53" s="7" customFormat="1" ht="19.5" customHeight="1" thickBot="1">
      <c r="A178" s="25"/>
      <c r="B178" s="100" t="s">
        <v>14</v>
      </c>
      <c r="C178" s="141">
        <v>2845.9</v>
      </c>
      <c r="D178" s="144">
        <v>502.7</v>
      </c>
      <c r="E178" s="130">
        <f t="shared" si="2"/>
        <v>17.664007870972277</v>
      </c>
      <c r="F178" s="10"/>
      <c r="G178" s="11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</row>
    <row r="179" spans="1:53" s="31" customFormat="1" ht="18.75" customHeight="1" thickBot="1">
      <c r="A179" s="26">
        <v>11</v>
      </c>
      <c r="B179" s="97" t="s">
        <v>16</v>
      </c>
      <c r="C179" s="143">
        <f>C180</f>
        <v>34038.3</v>
      </c>
      <c r="D179" s="143">
        <f>D180</f>
        <v>9056</v>
      </c>
      <c r="E179" s="129">
        <f t="shared" si="2"/>
        <v>26.60532400266758</v>
      </c>
      <c r="F179" s="10"/>
      <c r="G179" s="71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</row>
    <row r="180" spans="1:7" s="12" customFormat="1" ht="18.75" customHeight="1">
      <c r="A180" s="86">
        <v>1102</v>
      </c>
      <c r="B180" s="108" t="s">
        <v>202</v>
      </c>
      <c r="C180" s="143">
        <f>SUM(C181:C187)</f>
        <v>34038.3</v>
      </c>
      <c r="D180" s="143">
        <f>SUM(D181:D187)</f>
        <v>9056</v>
      </c>
      <c r="E180" s="129">
        <f t="shared" si="2"/>
        <v>26.60532400266758</v>
      </c>
      <c r="F180" s="10"/>
      <c r="G180" s="71"/>
    </row>
    <row r="181" spans="1:7" s="12" customFormat="1" ht="48" customHeight="1">
      <c r="A181" s="26"/>
      <c r="B181" s="99" t="s">
        <v>190</v>
      </c>
      <c r="C181" s="142">
        <v>850</v>
      </c>
      <c r="D181" s="142">
        <v>362.9</v>
      </c>
      <c r="E181" s="130">
        <f t="shared" si="2"/>
        <v>42.694117647058825</v>
      </c>
      <c r="F181" s="10"/>
      <c r="G181" s="71"/>
    </row>
    <row r="182" spans="1:53" s="7" customFormat="1" ht="60.75" customHeight="1">
      <c r="A182" s="84"/>
      <c r="B182" s="99" t="s">
        <v>191</v>
      </c>
      <c r="C182" s="142">
        <v>11856.7</v>
      </c>
      <c r="D182" s="142">
        <v>4437.9</v>
      </c>
      <c r="E182" s="130">
        <f t="shared" si="2"/>
        <v>37.42947025732286</v>
      </c>
      <c r="F182" s="69"/>
      <c r="G182" s="54"/>
      <c r="H182" s="66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</row>
    <row r="183" spans="1:53" s="7" customFormat="1" ht="17.25" customHeight="1">
      <c r="A183" s="84"/>
      <c r="B183" s="100" t="s">
        <v>192</v>
      </c>
      <c r="C183" s="142">
        <v>500</v>
      </c>
      <c r="D183" s="142">
        <v>111.9</v>
      </c>
      <c r="E183" s="130">
        <f t="shared" si="2"/>
        <v>22.38</v>
      </c>
      <c r="F183" s="69"/>
      <c r="G183" s="54"/>
      <c r="H183" s="66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</row>
    <row r="184" spans="1:53" s="7" customFormat="1" ht="32.25" customHeight="1" hidden="1">
      <c r="A184" s="84"/>
      <c r="B184" s="100" t="s">
        <v>170</v>
      </c>
      <c r="C184" s="142"/>
      <c r="D184" s="142"/>
      <c r="E184" s="130" t="e">
        <f t="shared" si="2"/>
        <v>#DIV/0!</v>
      </c>
      <c r="F184" s="69"/>
      <c r="G184" s="54"/>
      <c r="H184" s="66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</row>
    <row r="185" spans="1:53" s="7" customFormat="1" ht="61.5" customHeight="1">
      <c r="A185" s="84"/>
      <c r="B185" s="100" t="s">
        <v>241</v>
      </c>
      <c r="C185" s="142">
        <v>5345</v>
      </c>
      <c r="D185" s="142">
        <v>494.5</v>
      </c>
      <c r="E185" s="130">
        <f t="shared" si="2"/>
        <v>9.251637043966324</v>
      </c>
      <c r="F185" s="69"/>
      <c r="G185" s="54"/>
      <c r="H185" s="66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</row>
    <row r="186" spans="1:53" s="7" customFormat="1" ht="52.5" customHeight="1">
      <c r="A186" s="84"/>
      <c r="B186" s="105" t="s">
        <v>228</v>
      </c>
      <c r="C186" s="142">
        <v>15406.6</v>
      </c>
      <c r="D186" s="142">
        <v>3648.8</v>
      </c>
      <c r="E186" s="130">
        <f t="shared" si="2"/>
        <v>23.68335648358496</v>
      </c>
      <c r="F186" s="69"/>
      <c r="G186" s="54"/>
      <c r="H186" s="66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</row>
    <row r="187" spans="1:53" s="7" customFormat="1" ht="42" customHeight="1" thickBot="1">
      <c r="A187" s="84"/>
      <c r="B187" s="100" t="s">
        <v>240</v>
      </c>
      <c r="C187" s="142">
        <v>80</v>
      </c>
      <c r="D187" s="142">
        <v>0</v>
      </c>
      <c r="E187" s="130">
        <f t="shared" si="2"/>
        <v>0</v>
      </c>
      <c r="F187" s="69"/>
      <c r="G187" s="54"/>
      <c r="H187" s="66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</row>
    <row r="188" spans="1:53" s="31" customFormat="1" ht="37.5" customHeight="1" thickBot="1">
      <c r="A188" s="26">
        <v>13</v>
      </c>
      <c r="B188" s="97" t="s">
        <v>70</v>
      </c>
      <c r="C188" s="143">
        <f>C189</f>
        <v>3450</v>
      </c>
      <c r="D188" s="143">
        <f>D189</f>
        <v>832.4</v>
      </c>
      <c r="E188" s="129">
        <f t="shared" si="2"/>
        <v>24.127536231884058</v>
      </c>
      <c r="F188" s="66"/>
      <c r="G188" s="71"/>
      <c r="H188" s="66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</row>
    <row r="189" spans="1:8" s="12" customFormat="1" ht="37.5" customHeight="1">
      <c r="A189" s="86">
        <v>1301</v>
      </c>
      <c r="B189" s="108" t="s">
        <v>203</v>
      </c>
      <c r="C189" s="143">
        <v>3450</v>
      </c>
      <c r="D189" s="143">
        <v>832.4</v>
      </c>
      <c r="E189" s="129">
        <f t="shared" si="2"/>
        <v>24.127536231884058</v>
      </c>
      <c r="F189" s="66"/>
      <c r="G189" s="71"/>
      <c r="H189" s="66"/>
    </row>
    <row r="190" spans="1:7" ht="17.25" customHeight="1">
      <c r="A190" s="121"/>
      <c r="B190" s="122" t="s">
        <v>204</v>
      </c>
      <c r="C190" s="134">
        <f>C53+C82+C96+C111+C147+C160+C179+C188</f>
        <v>1183620</v>
      </c>
      <c r="D190" s="134">
        <f>D82+D96+D111+D147+D160+D179+D53+D188</f>
        <v>214229.19999999998</v>
      </c>
      <c r="E190" s="135">
        <f t="shared" si="2"/>
        <v>18.099491390818</v>
      </c>
      <c r="F190" s="10"/>
      <c r="G190" s="34"/>
    </row>
    <row r="191" spans="1:7" ht="17.25" customHeight="1">
      <c r="A191" s="91"/>
      <c r="B191" s="92"/>
      <c r="C191" s="93"/>
      <c r="D191" s="93"/>
      <c r="E191" s="94"/>
      <c r="F191" s="10"/>
      <c r="G191" s="34"/>
    </row>
    <row r="192" spans="1:7" ht="36" customHeight="1">
      <c r="A192" s="173"/>
      <c r="B192" s="173"/>
      <c r="C192" s="95"/>
      <c r="D192" s="175"/>
      <c r="E192" s="175"/>
      <c r="F192" s="10"/>
      <c r="G192" s="34"/>
    </row>
    <row r="193" spans="1:7" ht="16.5" customHeight="1">
      <c r="A193" s="174"/>
      <c r="B193" s="174"/>
      <c r="C193" s="30"/>
      <c r="D193" s="30"/>
      <c r="E193" s="37"/>
      <c r="F193" s="38"/>
      <c r="G193" s="38"/>
    </row>
    <row r="194" spans="1:7" ht="18.75">
      <c r="A194" s="172"/>
      <c r="B194" s="172"/>
      <c r="C194" s="170"/>
      <c r="D194" s="171"/>
      <c r="E194" s="171"/>
      <c r="F194" s="39"/>
      <c r="G194" s="39"/>
    </row>
    <row r="195" spans="6:7" ht="15.75">
      <c r="F195" s="72"/>
      <c r="G195" s="72"/>
    </row>
    <row r="196" spans="6:7" ht="15.75">
      <c r="F196" s="72"/>
      <c r="G196" s="72"/>
    </row>
    <row r="197" spans="6:7" ht="15.75">
      <c r="F197" s="72"/>
      <c r="G197" s="72"/>
    </row>
  </sheetData>
  <sheetProtection/>
  <mergeCells count="14">
    <mergeCell ref="C1:E1"/>
    <mergeCell ref="C2:E2"/>
    <mergeCell ref="C4:E4"/>
    <mergeCell ref="C3:E3"/>
    <mergeCell ref="A9:E9"/>
    <mergeCell ref="A51:E51"/>
    <mergeCell ref="C194:E194"/>
    <mergeCell ref="A194:B194"/>
    <mergeCell ref="A192:B192"/>
    <mergeCell ref="A193:B193"/>
    <mergeCell ref="D192:E192"/>
    <mergeCell ref="C5:E5"/>
    <mergeCell ref="C6:E6"/>
    <mergeCell ref="C7:E7"/>
  </mergeCells>
  <printOptions/>
  <pageMargins left="0.8661417322834646" right="0.2755905511811024" top="0.5905511811023623" bottom="0.5905511811023623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Teapot</dc:creator>
  <cp:keywords/>
  <dc:description/>
  <cp:lastModifiedBy>User</cp:lastModifiedBy>
  <cp:lastPrinted>2022-04-18T10:03:42Z</cp:lastPrinted>
  <dcterms:created xsi:type="dcterms:W3CDTF">2012-03-19T05:44:03Z</dcterms:created>
  <dcterms:modified xsi:type="dcterms:W3CDTF">2022-04-18T10:03:46Z</dcterms:modified>
  <cp:category/>
  <cp:version/>
  <cp:contentType/>
  <cp:contentStatus/>
</cp:coreProperties>
</file>